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n-file-1.fountaincolorado.org\share1\users\rosa\My Documents\Transit Folder\casta\zero fares\"/>
    </mc:Choice>
  </mc:AlternateContent>
  <bookViews>
    <workbookView xWindow="0" yWindow="0" windowWidth="28800" windowHeight="12228"/>
  </bookViews>
  <sheets>
    <sheet name="YTD Report"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8" i="1"/>
  <c r="Q13" i="1"/>
  <c r="S13" i="1" s="1"/>
  <c r="O13" i="1"/>
  <c r="N13" i="1"/>
  <c r="L13" i="1"/>
  <c r="K13" i="1"/>
  <c r="J13" i="1"/>
  <c r="I13" i="1"/>
  <c r="H13" i="1"/>
  <c r="G13" i="1"/>
  <c r="F13" i="1"/>
  <c r="E13" i="1"/>
  <c r="D13" i="1"/>
  <c r="Q12" i="1"/>
  <c r="S12" i="1" s="1"/>
  <c r="O12" i="1"/>
  <c r="N12" i="1"/>
  <c r="K12" i="1"/>
  <c r="J12" i="1"/>
  <c r="I12" i="1"/>
  <c r="H12" i="1"/>
  <c r="G12" i="1"/>
  <c r="F12" i="1"/>
  <c r="E12" i="1"/>
  <c r="D12" i="1"/>
  <c r="P12" i="1" s="1"/>
  <c r="Q11" i="1"/>
  <c r="S11" i="1" s="1"/>
  <c r="O11" i="1"/>
  <c r="N11" i="1"/>
  <c r="M11" i="1"/>
  <c r="L11" i="1"/>
  <c r="K11" i="1"/>
  <c r="J11" i="1"/>
  <c r="I11" i="1"/>
  <c r="H11" i="1"/>
  <c r="G11" i="1"/>
  <c r="F11" i="1"/>
  <c r="E11" i="1"/>
  <c r="D11" i="1"/>
  <c r="Q10" i="1"/>
  <c r="O10" i="1"/>
  <c r="N10" i="1"/>
  <c r="P10" i="1" s="1"/>
  <c r="M10" i="1"/>
  <c r="L10" i="1"/>
  <c r="K10" i="1"/>
  <c r="J10" i="1"/>
  <c r="I10" i="1"/>
  <c r="H10" i="1"/>
  <c r="G10" i="1"/>
  <c r="F10" i="1"/>
  <c r="E10" i="1"/>
  <c r="D10" i="1"/>
  <c r="Q9" i="1"/>
  <c r="O9" i="1"/>
  <c r="N9" i="1"/>
  <c r="P9" i="1" s="1"/>
  <c r="M9" i="1"/>
  <c r="L9" i="1"/>
  <c r="K9" i="1"/>
  <c r="J9" i="1"/>
  <c r="I9" i="1"/>
  <c r="H9" i="1"/>
  <c r="G9" i="1"/>
  <c r="F9" i="1"/>
  <c r="E9" i="1"/>
  <c r="D9" i="1"/>
  <c r="Q8" i="1"/>
  <c r="O8" i="1"/>
  <c r="N8" i="1"/>
  <c r="P8" i="1" s="1"/>
  <c r="M8" i="1"/>
  <c r="L8" i="1"/>
  <c r="K8" i="1"/>
  <c r="J8" i="1"/>
  <c r="I8" i="1"/>
  <c r="H8" i="1"/>
  <c r="G8" i="1"/>
  <c r="F8" i="1"/>
  <c r="E8" i="1"/>
  <c r="D8" i="1"/>
  <c r="Q7" i="1"/>
  <c r="O7" i="1"/>
  <c r="N7" i="1"/>
  <c r="M7" i="1"/>
  <c r="L7" i="1"/>
  <c r="K7" i="1"/>
  <c r="J7" i="1"/>
  <c r="I7" i="1"/>
  <c r="H7" i="1"/>
  <c r="G7" i="1"/>
  <c r="F7" i="1"/>
  <c r="E7" i="1"/>
  <c r="D7" i="1"/>
  <c r="Q6" i="1"/>
  <c r="O6" i="1"/>
  <c r="N6" i="1"/>
  <c r="N18" i="1" s="1"/>
  <c r="M6" i="1"/>
  <c r="L6" i="1"/>
  <c r="L19" i="1" s="1"/>
  <c r="K6" i="1"/>
  <c r="K19" i="1" s="1"/>
  <c r="J6" i="1"/>
  <c r="J19" i="1" s="1"/>
  <c r="I6" i="1"/>
  <c r="I18" i="1" s="1"/>
  <c r="H6" i="1"/>
  <c r="H18" i="1" s="1"/>
  <c r="G6" i="1"/>
  <c r="F6" i="1"/>
  <c r="F18" i="1" s="1"/>
  <c r="E6" i="1"/>
  <c r="E18" i="1" s="1"/>
  <c r="D6" i="1"/>
  <c r="D18" i="1" l="1"/>
  <c r="S6" i="1"/>
  <c r="L18" i="1"/>
  <c r="S10" i="1"/>
  <c r="J18" i="1"/>
  <c r="D19" i="1"/>
  <c r="P13" i="1"/>
  <c r="K18" i="1"/>
  <c r="S8" i="1"/>
  <c r="S7" i="1"/>
  <c r="M18" i="1"/>
  <c r="I19" i="1"/>
  <c r="H19" i="1"/>
  <c r="G19" i="1"/>
  <c r="O19" i="1"/>
  <c r="P7" i="1"/>
  <c r="S9" i="1"/>
  <c r="P11" i="1"/>
  <c r="G18" i="1"/>
  <c r="O18" i="1"/>
  <c r="Q19" i="1"/>
  <c r="Q18" i="1"/>
  <c r="E19" i="1"/>
  <c r="F19" i="1"/>
  <c r="P6" i="1"/>
  <c r="M19" i="1"/>
  <c r="N19" i="1"/>
  <c r="P19" i="1" l="1"/>
</calcChain>
</file>

<file path=xl/sharedStrings.xml><?xml version="1.0" encoding="utf-8"?>
<sst xmlns="http://schemas.openxmlformats.org/spreadsheetml/2006/main" count="36" uniqueCount="36">
  <si>
    <t>Fountain Municipal Transit</t>
  </si>
  <si>
    <t>YTD Report - 2022</t>
  </si>
  <si>
    <t>Month</t>
  </si>
  <si>
    <t>Days of service</t>
  </si>
  <si>
    <t>Total Passengers</t>
  </si>
  <si>
    <t>Total Reduced Fare Passengers</t>
  </si>
  <si>
    <t>Reduced Fares</t>
  </si>
  <si>
    <t>Full Fares</t>
  </si>
  <si>
    <t>Purchased Passes</t>
  </si>
  <si>
    <t>Free (Promos, Transfers, Children, etc.)</t>
  </si>
  <si>
    <t>1 Way Deviations</t>
  </si>
  <si>
    <t>2 Way Deviations</t>
  </si>
  <si>
    <t>Fares Collected</t>
  </si>
  <si>
    <t>Fares Expected</t>
  </si>
  <si>
    <t>Average Fare collected</t>
  </si>
  <si>
    <t>Miles Driven</t>
  </si>
  <si>
    <t>Miles per Passenger</t>
  </si>
  <si>
    <t>Student</t>
  </si>
  <si>
    <t>Seniors</t>
  </si>
  <si>
    <t>ADA</t>
  </si>
  <si>
    <t>January</t>
  </si>
  <si>
    <t>February</t>
  </si>
  <si>
    <t>March</t>
  </si>
  <si>
    <t>April</t>
  </si>
  <si>
    <t>May</t>
  </si>
  <si>
    <t>June</t>
  </si>
  <si>
    <t>July</t>
  </si>
  <si>
    <t>August ($0 Fares)</t>
  </si>
  <si>
    <t>September</t>
  </si>
  <si>
    <t>October</t>
  </si>
  <si>
    <t>November</t>
  </si>
  <si>
    <t>December</t>
  </si>
  <si>
    <t>Totals</t>
  </si>
  <si>
    <t>Averages</t>
  </si>
  <si>
    <t>The Zero Fare month throws off August numbers. The fares don’t add up to the total number of passengers! Drivers often did not record any fare type for passengers since no one was paying fares.</t>
  </si>
  <si>
    <t>1400 passenger rides for the month! Our average for this year is 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</si>
</sst>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theme="1"/>
      <name val="Calibri"/>
      <family val="2"/>
      <scheme val="minor"/>
    </font>
    <font>
      <b/>
      <sz val="11"/>
      <color theme="1"/>
      <name val="Calibri"/>
      <family val="2"/>
      <scheme val="minor"/>
    </font>
    <font>
      <b/>
      <sz val="11"/>
      <color rgb="FF385623"/>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1" fillId="0" borderId="0" xfId="0" applyFont="1"/>
    <xf numFmtId="164" fontId="0" fillId="0" borderId="0" xfId="0" applyNumberFormat="1"/>
    <xf numFmtId="0" fontId="1" fillId="0" borderId="0" xfId="0" applyFont="1" applyAlignment="1">
      <alignment wrapText="1"/>
    </xf>
    <xf numFmtId="0" fontId="1" fillId="0" borderId="5" xfId="0" applyFont="1" applyBorder="1" applyAlignment="1">
      <alignment wrapText="1"/>
    </xf>
    <xf numFmtId="0" fontId="1" fillId="0" borderId="4" xfId="0" applyFont="1" applyBorder="1"/>
    <xf numFmtId="0" fontId="0" fillId="0" borderId="5" xfId="0" applyBorder="1"/>
    <xf numFmtId="1" fontId="0" fillId="0" borderId="5" xfId="0" applyNumberFormat="1" applyBorder="1"/>
    <xf numFmtId="164" fontId="0" fillId="0" borderId="5" xfId="0" applyNumberFormat="1" applyBorder="1"/>
    <xf numFmtId="0" fontId="0" fillId="0" borderId="6" xfId="0" applyBorder="1"/>
    <xf numFmtId="2" fontId="0" fillId="0" borderId="0" xfId="0" applyNumberFormat="1"/>
    <xf numFmtId="0" fontId="0" fillId="0" borderId="5" xfId="0" applyFill="1" applyBorder="1"/>
    <xf numFmtId="0" fontId="1" fillId="2" borderId="4" xfId="0" applyFont="1" applyFill="1" applyBorder="1"/>
    <xf numFmtId="0" fontId="1" fillId="2" borderId="5" xfId="0" applyFont="1" applyFill="1" applyBorder="1"/>
    <xf numFmtId="164" fontId="1" fillId="2" borderId="5" xfId="0" applyNumberFormat="1" applyFont="1" applyFill="1" applyBorder="1"/>
    <xf numFmtId="0" fontId="1" fillId="2" borderId="6" xfId="0" applyFont="1" applyFill="1" applyBorder="1"/>
    <xf numFmtId="0" fontId="1" fillId="3" borderId="7" xfId="0" applyFont="1" applyFill="1" applyBorder="1"/>
    <xf numFmtId="1" fontId="1" fillId="3" borderId="8" xfId="0" applyNumberFormat="1" applyFont="1" applyFill="1" applyBorder="1"/>
    <xf numFmtId="2" fontId="1" fillId="3" borderId="8" xfId="0" applyNumberFormat="1" applyFont="1" applyFill="1" applyBorder="1"/>
    <xf numFmtId="0" fontId="1" fillId="3" borderId="8" xfId="0" applyFont="1" applyFill="1" applyBorder="1"/>
    <xf numFmtId="164" fontId="1" fillId="3" borderId="8" xfId="0" applyNumberFormat="1" applyFont="1" applyFill="1" applyBorder="1"/>
    <xf numFmtId="1" fontId="1" fillId="3" borderId="9" xfId="0" applyNumberFormat="1" applyFont="1" applyFill="1" applyBorder="1"/>
    <xf numFmtId="0" fontId="1" fillId="0" borderId="5" xfId="0" applyFont="1" applyBorder="1" applyAlignment="1">
      <alignment horizontal="center" wrapText="1"/>
    </xf>
    <xf numFmtId="164" fontId="1" fillId="0" borderId="5" xfId="0" applyNumberFormat="1" applyFont="1" applyBorder="1" applyAlignment="1">
      <alignment horizontal="center" wrapText="1"/>
    </xf>
    <xf numFmtId="0" fontId="1" fillId="0" borderId="6" xfId="0" applyFont="1" applyBorder="1" applyAlignment="1">
      <alignment horizont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0" borderId="4" xfId="0" applyFont="1" applyBorder="1" applyAlignment="1">
      <alignment horizontal="center" wrapText="1"/>
    </xf>
    <xf numFmtId="0" fontId="2" fillId="0" borderId="0" xfId="0" applyFont="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13\Shared\Transit\FMT%20Spreadsheets\Big%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Jan"/>
      <sheetName val="Feb"/>
      <sheetName val="March"/>
      <sheetName val="Apr"/>
      <sheetName val="May"/>
      <sheetName val="June"/>
      <sheetName val="July"/>
      <sheetName val="Aug"/>
      <sheetName val="Sept"/>
      <sheetName val="Oct"/>
      <sheetName val="Nov"/>
      <sheetName val="Dec"/>
      <sheetName val="Weekly+Fuel"/>
      <sheetName val="YTD Report"/>
    </sheetNames>
    <sheetDataSet>
      <sheetData sheetId="0"/>
      <sheetData sheetId="1">
        <row r="85">
          <cell r="J85">
            <v>10432</v>
          </cell>
          <cell r="K85">
            <v>92</v>
          </cell>
          <cell r="L85">
            <v>213</v>
          </cell>
          <cell r="M85">
            <v>75</v>
          </cell>
          <cell r="N85">
            <v>238</v>
          </cell>
          <cell r="O85">
            <v>97</v>
          </cell>
          <cell r="P85">
            <v>15</v>
          </cell>
          <cell r="S85">
            <v>34</v>
          </cell>
          <cell r="T85">
            <v>0</v>
          </cell>
          <cell r="U85">
            <v>8</v>
          </cell>
          <cell r="V85">
            <v>15</v>
          </cell>
          <cell r="W85">
            <v>12</v>
          </cell>
          <cell r="X85">
            <v>3</v>
          </cell>
          <cell r="Y85">
            <v>0</v>
          </cell>
          <cell r="AC85">
            <v>735.01999999999964</v>
          </cell>
          <cell r="AD85">
            <v>710.74999999999989</v>
          </cell>
          <cell r="AF85">
            <v>799</v>
          </cell>
        </row>
      </sheetData>
      <sheetData sheetId="2">
        <row r="81">
          <cell r="J81">
            <v>10083</v>
          </cell>
          <cell r="K81">
            <v>76</v>
          </cell>
          <cell r="L81">
            <v>165</v>
          </cell>
          <cell r="M81">
            <v>55</v>
          </cell>
          <cell r="N81">
            <v>171</v>
          </cell>
          <cell r="O81">
            <v>103</v>
          </cell>
          <cell r="P81">
            <v>40</v>
          </cell>
          <cell r="Q81">
            <v>1</v>
          </cell>
          <cell r="R81">
            <v>0</v>
          </cell>
          <cell r="S81">
            <v>33</v>
          </cell>
          <cell r="T81">
            <v>0</v>
          </cell>
          <cell r="U81">
            <v>2</v>
          </cell>
          <cell r="V81">
            <v>19</v>
          </cell>
          <cell r="W81">
            <v>16</v>
          </cell>
          <cell r="X81">
            <v>9</v>
          </cell>
          <cell r="Y81">
            <v>0</v>
          </cell>
          <cell r="AC81">
            <v>548.94000000000017</v>
          </cell>
          <cell r="AD81">
            <v>524.10000000000014</v>
          </cell>
          <cell r="AF81">
            <v>681</v>
          </cell>
        </row>
      </sheetData>
      <sheetData sheetId="3">
        <row r="102">
          <cell r="J102">
            <v>12092</v>
          </cell>
          <cell r="K102">
            <v>89</v>
          </cell>
          <cell r="L102">
            <v>230</v>
          </cell>
          <cell r="M102">
            <v>79</v>
          </cell>
          <cell r="N102">
            <v>312</v>
          </cell>
        </row>
        <row r="103">
          <cell r="O103">
            <v>145</v>
          </cell>
          <cell r="P103">
            <v>41</v>
          </cell>
          <cell r="Q103">
            <v>0</v>
          </cell>
          <cell r="R103">
            <v>0</v>
          </cell>
          <cell r="S103">
            <v>31</v>
          </cell>
          <cell r="T103">
            <v>1</v>
          </cell>
          <cell r="U103">
            <v>11</v>
          </cell>
          <cell r="V103">
            <v>13</v>
          </cell>
          <cell r="W103">
            <v>18</v>
          </cell>
          <cell r="X103">
            <v>0</v>
          </cell>
          <cell r="Y103">
            <v>0</v>
          </cell>
          <cell r="AC103">
            <v>828.2800000000002</v>
          </cell>
          <cell r="AD103">
            <v>806.30000000000041</v>
          </cell>
          <cell r="AF103">
            <v>970</v>
          </cell>
        </row>
      </sheetData>
      <sheetData sheetId="4">
        <row r="90">
          <cell r="K90">
            <v>102</v>
          </cell>
          <cell r="L90">
            <v>257</v>
          </cell>
          <cell r="M90">
            <v>70</v>
          </cell>
          <cell r="N90">
            <v>344</v>
          </cell>
        </row>
        <row r="91">
          <cell r="J91">
            <v>11078</v>
          </cell>
          <cell r="O91">
            <v>181</v>
          </cell>
          <cell r="P91">
            <v>30</v>
          </cell>
          <cell r="Q91">
            <v>0</v>
          </cell>
          <cell r="R91">
            <v>0</v>
          </cell>
          <cell r="S91">
            <v>16</v>
          </cell>
          <cell r="T91">
            <v>34</v>
          </cell>
          <cell r="U91">
            <v>0</v>
          </cell>
          <cell r="V91">
            <v>0</v>
          </cell>
          <cell r="W91">
            <v>23</v>
          </cell>
          <cell r="X91">
            <v>0</v>
          </cell>
          <cell r="Y91">
            <v>0</v>
          </cell>
          <cell r="AC91">
            <v>806.24</v>
          </cell>
          <cell r="AD91">
            <v>880.64999999999986</v>
          </cell>
          <cell r="AF91">
            <v>1057</v>
          </cell>
        </row>
      </sheetData>
      <sheetData sheetId="5">
        <row r="71">
          <cell r="J71">
            <v>9058</v>
          </cell>
          <cell r="K71">
            <v>91</v>
          </cell>
          <cell r="L71">
            <v>228</v>
          </cell>
          <cell r="M71">
            <v>62</v>
          </cell>
          <cell r="N71">
            <v>331</v>
          </cell>
          <cell r="O71">
            <v>90</v>
          </cell>
          <cell r="P71">
            <v>21</v>
          </cell>
          <cell r="Q71">
            <v>0</v>
          </cell>
          <cell r="R71">
            <v>0</v>
          </cell>
          <cell r="S71">
            <v>19</v>
          </cell>
          <cell r="T71">
            <v>25</v>
          </cell>
          <cell r="U71">
            <v>11</v>
          </cell>
          <cell r="V71">
            <v>3</v>
          </cell>
          <cell r="W71">
            <v>42</v>
          </cell>
          <cell r="X71">
            <v>0</v>
          </cell>
          <cell r="Y71">
            <v>0</v>
          </cell>
          <cell r="AC71">
            <v>880.75999999999988</v>
          </cell>
          <cell r="AD71">
            <v>810.55</v>
          </cell>
          <cell r="AF71">
            <v>923</v>
          </cell>
        </row>
      </sheetData>
      <sheetData sheetId="6">
        <row r="86">
          <cell r="J86">
            <v>10356</v>
          </cell>
          <cell r="K86">
            <v>76</v>
          </cell>
          <cell r="L86">
            <v>248</v>
          </cell>
          <cell r="M86">
            <v>66</v>
          </cell>
          <cell r="N86">
            <v>270</v>
          </cell>
          <cell r="O86">
            <v>84</v>
          </cell>
          <cell r="P86">
            <v>31</v>
          </cell>
          <cell r="Q86">
            <v>0</v>
          </cell>
          <cell r="R86">
            <v>24</v>
          </cell>
          <cell r="S86">
            <v>30</v>
          </cell>
          <cell r="T86">
            <v>21</v>
          </cell>
          <cell r="U86">
            <v>15</v>
          </cell>
          <cell r="V86">
            <v>0</v>
          </cell>
          <cell r="W86">
            <v>25</v>
          </cell>
          <cell r="X86">
            <v>0</v>
          </cell>
          <cell r="Y86">
            <v>0</v>
          </cell>
          <cell r="AC86">
            <v>833.25</v>
          </cell>
          <cell r="AD86">
            <v>736.49999999999977</v>
          </cell>
          <cell r="AF86">
            <v>890</v>
          </cell>
        </row>
      </sheetData>
      <sheetData sheetId="7">
        <row r="91">
          <cell r="J91">
            <v>11776</v>
          </cell>
          <cell r="K91">
            <v>104</v>
          </cell>
          <cell r="L91">
            <v>285</v>
          </cell>
          <cell r="M91">
            <v>76</v>
          </cell>
          <cell r="N91">
            <v>316</v>
          </cell>
          <cell r="O91">
            <v>66</v>
          </cell>
          <cell r="P91">
            <v>35</v>
          </cell>
          <cell r="Q91">
            <v>0</v>
          </cell>
          <cell r="R91">
            <v>37</v>
          </cell>
          <cell r="S91">
            <v>21</v>
          </cell>
          <cell r="T91">
            <v>25</v>
          </cell>
          <cell r="U91">
            <v>10</v>
          </cell>
          <cell r="V91">
            <v>14</v>
          </cell>
          <cell r="W91">
            <v>57</v>
          </cell>
          <cell r="AC91">
            <v>915.69000000000017</v>
          </cell>
          <cell r="AD91">
            <v>869.24999999999989</v>
          </cell>
          <cell r="AF91">
            <v>1046</v>
          </cell>
        </row>
      </sheetData>
      <sheetData sheetId="8">
        <row r="93">
          <cell r="J93">
            <v>11729</v>
          </cell>
          <cell r="K93">
            <v>43</v>
          </cell>
          <cell r="L93">
            <v>155</v>
          </cell>
          <cell r="M93">
            <v>105</v>
          </cell>
          <cell r="N93">
            <v>299</v>
          </cell>
          <cell r="O93">
            <v>2</v>
          </cell>
          <cell r="P93">
            <v>0</v>
          </cell>
          <cell r="U93">
            <v>1</v>
          </cell>
          <cell r="V93">
            <v>46</v>
          </cell>
          <cell r="W93">
            <v>0</v>
          </cell>
          <cell r="X93">
            <v>6</v>
          </cell>
          <cell r="AC93">
            <v>0</v>
          </cell>
          <cell r="AD93">
            <v>706.04999999999984</v>
          </cell>
          <cell r="AF93">
            <v>1400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2"/>
  <sheetViews>
    <sheetView tabSelected="1" workbookViewId="0">
      <selection activeCell="B21" sqref="B21:B22"/>
    </sheetView>
  </sheetViews>
  <sheetFormatPr defaultRowHeight="14.4" x14ac:dyDescent="0.3"/>
  <cols>
    <col min="1" max="1" width="3.5546875" customWidth="1"/>
    <col min="2" max="2" width="16.33203125" style="1" bestFit="1" customWidth="1"/>
    <col min="3" max="3" width="7.44140625" bestFit="1" customWidth="1"/>
    <col min="4" max="4" width="10.88671875" bestFit="1" customWidth="1"/>
    <col min="5" max="5" width="13.109375" customWidth="1"/>
    <col min="6" max="6" width="8" bestFit="1" customWidth="1"/>
    <col min="7" max="7" width="7.5546875" bestFit="1" customWidth="1"/>
    <col min="8" max="8" width="4.88671875" bestFit="1" customWidth="1"/>
    <col min="9" max="9" width="5.6640625" bestFit="1" customWidth="1"/>
    <col min="10" max="10" width="10.109375" bestFit="1" customWidth="1"/>
    <col min="11" max="11" width="13.6640625" bestFit="1" customWidth="1"/>
    <col min="12" max="13" width="10.44140625" bestFit="1" customWidth="1"/>
    <col min="14" max="14" width="9.44140625" style="2" bestFit="1" customWidth="1"/>
    <col min="15" max="15" width="9.109375" style="2" bestFit="1" customWidth="1"/>
    <col min="16" max="16" width="9.109375" style="2" customWidth="1"/>
    <col min="17" max="17" width="12.5546875" bestFit="1" customWidth="1"/>
    <col min="19" max="19" width="9.88671875" customWidth="1"/>
  </cols>
  <sheetData>
    <row r="1" spans="2:19" ht="15" thickBot="1" x14ac:dyDescent="0.35"/>
    <row r="2" spans="2:19" x14ac:dyDescent="0.3">
      <c r="B2" s="25" t="s">
        <v>0</v>
      </c>
      <c r="C2" s="26"/>
      <c r="D2" s="26"/>
      <c r="E2" s="26"/>
      <c r="F2" s="26"/>
      <c r="G2" s="26"/>
      <c r="H2" s="26"/>
      <c r="I2" s="26"/>
      <c r="J2" s="26"/>
      <c r="K2" s="26"/>
      <c r="L2" s="26"/>
      <c r="M2" s="26"/>
      <c r="N2" s="26"/>
      <c r="O2" s="26"/>
      <c r="P2" s="26"/>
      <c r="Q2" s="27"/>
    </row>
    <row r="3" spans="2:19" s="1" customFormat="1" x14ac:dyDescent="0.3">
      <c r="B3" s="28" t="s">
        <v>1</v>
      </c>
      <c r="C3" s="29"/>
      <c r="D3" s="29"/>
      <c r="E3" s="29"/>
      <c r="F3" s="29"/>
      <c r="G3" s="29"/>
      <c r="H3" s="29"/>
      <c r="I3" s="29"/>
      <c r="J3" s="29"/>
      <c r="K3" s="29"/>
      <c r="L3" s="29"/>
      <c r="M3" s="29"/>
      <c r="N3" s="29"/>
      <c r="O3" s="29"/>
      <c r="P3" s="29"/>
      <c r="Q3" s="30"/>
    </row>
    <row r="4" spans="2:19" s="3" customFormat="1" ht="45" customHeight="1" x14ac:dyDescent="0.3">
      <c r="B4" s="31" t="s">
        <v>2</v>
      </c>
      <c r="C4" s="22" t="s">
        <v>3</v>
      </c>
      <c r="D4" s="22" t="s">
        <v>4</v>
      </c>
      <c r="E4" s="22" t="s">
        <v>5</v>
      </c>
      <c r="F4" s="22" t="s">
        <v>6</v>
      </c>
      <c r="G4" s="22"/>
      <c r="H4" s="22"/>
      <c r="I4" s="22" t="s">
        <v>7</v>
      </c>
      <c r="J4" s="22" t="s">
        <v>8</v>
      </c>
      <c r="K4" s="22" t="s">
        <v>9</v>
      </c>
      <c r="L4" s="22" t="s">
        <v>10</v>
      </c>
      <c r="M4" s="22" t="s">
        <v>11</v>
      </c>
      <c r="N4" s="23" t="s">
        <v>12</v>
      </c>
      <c r="O4" s="23" t="s">
        <v>13</v>
      </c>
      <c r="P4" s="23" t="s">
        <v>14</v>
      </c>
      <c r="Q4" s="24" t="s">
        <v>15</v>
      </c>
      <c r="S4" s="3" t="s">
        <v>16</v>
      </c>
    </row>
    <row r="5" spans="2:19" s="3" customFormat="1" x14ac:dyDescent="0.3">
      <c r="B5" s="31"/>
      <c r="C5" s="22"/>
      <c r="D5" s="22"/>
      <c r="E5" s="22"/>
      <c r="F5" s="4" t="s">
        <v>17</v>
      </c>
      <c r="G5" s="4" t="s">
        <v>18</v>
      </c>
      <c r="H5" s="4" t="s">
        <v>19</v>
      </c>
      <c r="I5" s="22"/>
      <c r="J5" s="22"/>
      <c r="K5" s="22"/>
      <c r="L5" s="22"/>
      <c r="M5" s="22"/>
      <c r="N5" s="23"/>
      <c r="O5" s="23"/>
      <c r="P5" s="23"/>
      <c r="Q5" s="24"/>
    </row>
    <row r="6" spans="2:19" x14ac:dyDescent="0.3">
      <c r="B6" s="5" t="s">
        <v>20</v>
      </c>
      <c r="C6" s="6">
        <v>25</v>
      </c>
      <c r="D6" s="7">
        <f>[1]Jan!AF85</f>
        <v>799</v>
      </c>
      <c r="E6" s="6">
        <f>SUM([1]Jan!K85:M85)</f>
        <v>380</v>
      </c>
      <c r="F6" s="6">
        <f>[1]Jan!K85</f>
        <v>92</v>
      </c>
      <c r="G6" s="6">
        <f>[1]Jan!L85</f>
        <v>213</v>
      </c>
      <c r="H6" s="6">
        <f>[1]Jan!M85</f>
        <v>75</v>
      </c>
      <c r="I6" s="6">
        <f>[1]Jan!N85</f>
        <v>238</v>
      </c>
      <c r="J6" s="6">
        <f>SUM([1]Jan!O85:P85)</f>
        <v>112</v>
      </c>
      <c r="K6" s="6">
        <f>SUM([1]Jan!S85:W85)</f>
        <v>69</v>
      </c>
      <c r="L6" s="6">
        <f>[1]Jan!X85</f>
        <v>3</v>
      </c>
      <c r="M6" s="6">
        <f>[1]Jan!Y85</f>
        <v>0</v>
      </c>
      <c r="N6" s="8">
        <f>[1]Jan!AC85</f>
        <v>735.01999999999964</v>
      </c>
      <c r="O6" s="8">
        <f>[1]Jan!AD85</f>
        <v>710.74999999999989</v>
      </c>
      <c r="P6" s="8">
        <f t="shared" ref="P6:P13" si="0">N6/(D6-J6)</f>
        <v>1.0698981077147012</v>
      </c>
      <c r="Q6" s="9">
        <f>[1]Jan!J85</f>
        <v>10432</v>
      </c>
      <c r="S6" s="10">
        <f>Q6/D6</f>
        <v>13.056320400500626</v>
      </c>
    </row>
    <row r="7" spans="2:19" x14ac:dyDescent="0.3">
      <c r="B7" s="5" t="s">
        <v>21</v>
      </c>
      <c r="C7" s="6">
        <v>23</v>
      </c>
      <c r="D7" s="7">
        <f>[1]Feb!AF81</f>
        <v>681</v>
      </c>
      <c r="E7" s="6">
        <f>SUM([1]Feb!K81:M81)</f>
        <v>296</v>
      </c>
      <c r="F7" s="6">
        <f>[1]Feb!K81</f>
        <v>76</v>
      </c>
      <c r="G7" s="6">
        <f>[1]Feb!L81</f>
        <v>165</v>
      </c>
      <c r="H7" s="6">
        <f>[1]Feb!M81</f>
        <v>55</v>
      </c>
      <c r="I7" s="6">
        <f>[1]Feb!N81</f>
        <v>171</v>
      </c>
      <c r="J7" s="6">
        <f>SUM([1]Feb!O81:P81)</f>
        <v>143</v>
      </c>
      <c r="K7" s="6">
        <f>SUM([1]Feb!Q81:W81)</f>
        <v>71</v>
      </c>
      <c r="L7" s="6">
        <f>[1]Feb!X81</f>
        <v>9</v>
      </c>
      <c r="M7" s="6">
        <f>[1]Feb!Y81</f>
        <v>0</v>
      </c>
      <c r="N7" s="8">
        <f>[1]Feb!AC81</f>
        <v>548.94000000000017</v>
      </c>
      <c r="O7" s="8">
        <f>[1]Feb!AD81</f>
        <v>524.10000000000014</v>
      </c>
      <c r="P7" s="8">
        <f t="shared" si="0"/>
        <v>1.0203345724907067</v>
      </c>
      <c r="Q7" s="9">
        <f>[1]Feb!J81</f>
        <v>10083</v>
      </c>
      <c r="S7" s="10">
        <f t="shared" ref="S7:S13" si="1">Q7/D7</f>
        <v>14.806167400881057</v>
      </c>
    </row>
    <row r="8" spans="2:19" x14ac:dyDescent="0.3">
      <c r="B8" s="5" t="s">
        <v>22</v>
      </c>
      <c r="C8" s="6">
        <v>27</v>
      </c>
      <c r="D8" s="7">
        <f>[1]March!AF103</f>
        <v>970</v>
      </c>
      <c r="E8" s="6">
        <f>SUM([1]March!K102:M102)</f>
        <v>398</v>
      </c>
      <c r="F8" s="6">
        <f>[1]March!K102</f>
        <v>89</v>
      </c>
      <c r="G8" s="6">
        <f>[1]March!L102</f>
        <v>230</v>
      </c>
      <c r="H8" s="6">
        <f>[1]March!M102</f>
        <v>79</v>
      </c>
      <c r="I8" s="6">
        <f>[1]March!N102</f>
        <v>312</v>
      </c>
      <c r="J8" s="6">
        <f>SUM([1]March!O103:P103)</f>
        <v>186</v>
      </c>
      <c r="K8" s="6">
        <f>SUM([1]March!Q103:W103)</f>
        <v>74</v>
      </c>
      <c r="L8" s="6">
        <f>[1]March!X103</f>
        <v>0</v>
      </c>
      <c r="M8" s="6">
        <f>[1]March!Y103</f>
        <v>0</v>
      </c>
      <c r="N8" s="8">
        <f>[1]March!AC103</f>
        <v>828.2800000000002</v>
      </c>
      <c r="O8" s="8">
        <f>[1]March!AD103</f>
        <v>806.30000000000041</v>
      </c>
      <c r="P8" s="8">
        <f t="shared" si="0"/>
        <v>1.0564795918367349</v>
      </c>
      <c r="Q8" s="9">
        <f>[1]March!J102</f>
        <v>12092</v>
      </c>
      <c r="S8" s="10">
        <f t="shared" si="1"/>
        <v>12.465979381443299</v>
      </c>
    </row>
    <row r="9" spans="2:19" x14ac:dyDescent="0.3">
      <c r="B9" s="5" t="s">
        <v>23</v>
      </c>
      <c r="C9" s="6">
        <v>26</v>
      </c>
      <c r="D9" s="7">
        <f>[1]Apr!AF91</f>
        <v>1057</v>
      </c>
      <c r="E9" s="6">
        <f>SUM([1]Apr!K90:M90)</f>
        <v>429</v>
      </c>
      <c r="F9" s="6">
        <f>[1]Apr!K90</f>
        <v>102</v>
      </c>
      <c r="G9" s="6">
        <f>[1]Apr!L90</f>
        <v>257</v>
      </c>
      <c r="H9" s="6">
        <f>[1]Apr!M90</f>
        <v>70</v>
      </c>
      <c r="I9" s="6">
        <f>[1]Apr!N90</f>
        <v>344</v>
      </c>
      <c r="J9" s="6">
        <f>SUM([1]Apr!O91:P91)</f>
        <v>211</v>
      </c>
      <c r="K9" s="6">
        <f>SUM([1]Apr!Q91:W91)</f>
        <v>73</v>
      </c>
      <c r="L9" s="6">
        <f>[1]Apr!X91</f>
        <v>0</v>
      </c>
      <c r="M9" s="6">
        <f>[1]Apr!Y91</f>
        <v>0</v>
      </c>
      <c r="N9" s="8">
        <f>[1]Apr!AC91</f>
        <v>806.24</v>
      </c>
      <c r="O9" s="8">
        <f>[1]Apr!AD91</f>
        <v>880.64999999999986</v>
      </c>
      <c r="P9" s="8">
        <f t="shared" si="0"/>
        <v>0.95300236406619387</v>
      </c>
      <c r="Q9" s="9">
        <f>[1]Apr!J91</f>
        <v>11078</v>
      </c>
      <c r="S9" s="10">
        <f t="shared" si="1"/>
        <v>10.480605487228004</v>
      </c>
    </row>
    <row r="10" spans="2:19" x14ac:dyDescent="0.3">
      <c r="B10" s="5" t="s">
        <v>24</v>
      </c>
      <c r="C10" s="6">
        <v>25</v>
      </c>
      <c r="D10" s="7">
        <f>[1]May!AF71</f>
        <v>923</v>
      </c>
      <c r="E10" s="6">
        <f>SUM([1]May!K71:M71)</f>
        <v>381</v>
      </c>
      <c r="F10" s="6">
        <f>[1]May!K71</f>
        <v>91</v>
      </c>
      <c r="G10" s="6">
        <f>[1]May!L71</f>
        <v>228</v>
      </c>
      <c r="H10" s="6">
        <f>[1]May!M71</f>
        <v>62</v>
      </c>
      <c r="I10" s="6">
        <f>[1]May!N71</f>
        <v>331</v>
      </c>
      <c r="J10" s="6">
        <f>SUM([1]May!O71:P71)</f>
        <v>111</v>
      </c>
      <c r="K10" s="6">
        <f>SUM([1]May!Q71:W71)</f>
        <v>100</v>
      </c>
      <c r="L10" s="6">
        <f>[1]May!X71</f>
        <v>0</v>
      </c>
      <c r="M10" s="6">
        <f>[1]May!Y71</f>
        <v>0</v>
      </c>
      <c r="N10" s="8">
        <f>[1]May!AC71</f>
        <v>880.75999999999988</v>
      </c>
      <c r="O10" s="8">
        <f>[1]May!AD71</f>
        <v>810.55</v>
      </c>
      <c r="P10" s="8">
        <f t="shared" si="0"/>
        <v>1.0846798029556648</v>
      </c>
      <c r="Q10" s="9">
        <f>[1]May!J71</f>
        <v>9058</v>
      </c>
      <c r="S10" s="10">
        <f t="shared" si="1"/>
        <v>9.8136511375947997</v>
      </c>
    </row>
    <row r="11" spans="2:19" x14ac:dyDescent="0.3">
      <c r="B11" s="5" t="s">
        <v>25</v>
      </c>
      <c r="C11" s="6">
        <v>25</v>
      </c>
      <c r="D11" s="7">
        <f>[1]June!AF86</f>
        <v>890</v>
      </c>
      <c r="E11" s="11">
        <f>SUM([1]June!K86:M86)</f>
        <v>390</v>
      </c>
      <c r="F11" s="11">
        <f>[1]June!K86</f>
        <v>76</v>
      </c>
      <c r="G11" s="11">
        <f>[1]June!L86</f>
        <v>248</v>
      </c>
      <c r="H11" s="11">
        <f>[1]June!M86</f>
        <v>66</v>
      </c>
      <c r="I11" s="11">
        <f>[1]June!N86</f>
        <v>270</v>
      </c>
      <c r="J11" s="11">
        <f>SUM([1]June!O86:P86)</f>
        <v>115</v>
      </c>
      <c r="K11" s="11">
        <f>SUM([1]June!Q86:W86)</f>
        <v>115</v>
      </c>
      <c r="L11" s="6">
        <f>[1]June!X86</f>
        <v>0</v>
      </c>
      <c r="M11" s="6">
        <f>[1]June!Y86</f>
        <v>0</v>
      </c>
      <c r="N11" s="8">
        <f>[1]June!AC86</f>
        <v>833.25</v>
      </c>
      <c r="O11" s="8">
        <f>[1]June!AD86</f>
        <v>736.49999999999977</v>
      </c>
      <c r="P11" s="8">
        <f t="shared" si="0"/>
        <v>1.0751612903225807</v>
      </c>
      <c r="Q11" s="9">
        <f>[1]June!J86</f>
        <v>10356</v>
      </c>
      <c r="S11" s="10">
        <f t="shared" si="1"/>
        <v>11.635955056179775</v>
      </c>
    </row>
    <row r="12" spans="2:19" x14ac:dyDescent="0.3">
      <c r="B12" s="5" t="s">
        <v>26</v>
      </c>
      <c r="C12" s="6">
        <v>25</v>
      </c>
      <c r="D12" s="7">
        <f>[1]July!AF91</f>
        <v>1046</v>
      </c>
      <c r="E12" s="6">
        <f>SUM([1]July!K91:M91)</f>
        <v>465</v>
      </c>
      <c r="F12" s="6">
        <f>[1]July!K91</f>
        <v>104</v>
      </c>
      <c r="G12" s="6">
        <f>[1]July!L91</f>
        <v>285</v>
      </c>
      <c r="H12" s="6">
        <f>[1]July!M91</f>
        <v>76</v>
      </c>
      <c r="I12" s="6">
        <f>[1]July!N91</f>
        <v>316</v>
      </c>
      <c r="J12" s="6">
        <f>SUM([1]July!O91:P91)</f>
        <v>101</v>
      </c>
      <c r="K12" s="6">
        <f>SUM([1]July!Q91:W91)</f>
        <v>164</v>
      </c>
      <c r="L12" s="6"/>
      <c r="M12" s="6"/>
      <c r="N12" s="8">
        <f>[1]July!AC91</f>
        <v>915.69000000000017</v>
      </c>
      <c r="O12" s="8">
        <f>[1]July!AD91</f>
        <v>869.24999999999989</v>
      </c>
      <c r="P12" s="8">
        <f t="shared" si="0"/>
        <v>0.96898412698412717</v>
      </c>
      <c r="Q12" s="9">
        <f>[1]July!J91</f>
        <v>11776</v>
      </c>
      <c r="S12" s="10">
        <f t="shared" si="1"/>
        <v>11.25812619502868</v>
      </c>
    </row>
    <row r="13" spans="2:19" x14ac:dyDescent="0.3">
      <c r="B13" s="5" t="s">
        <v>27</v>
      </c>
      <c r="C13" s="6">
        <v>27</v>
      </c>
      <c r="D13" s="7">
        <f>[1]Aug!AF93</f>
        <v>1400</v>
      </c>
      <c r="E13" s="6">
        <f>SUM([1]Aug!K93:M93)</f>
        <v>303</v>
      </c>
      <c r="F13" s="6">
        <f>[1]Aug!K93</f>
        <v>43</v>
      </c>
      <c r="G13" s="6">
        <f>[1]Aug!L93</f>
        <v>155</v>
      </c>
      <c r="H13" s="6">
        <f>[1]Aug!M93</f>
        <v>105</v>
      </c>
      <c r="I13" s="6">
        <f>[1]Aug!N93</f>
        <v>299</v>
      </c>
      <c r="J13" s="6">
        <f>SUM([1]Aug!O93:P93)</f>
        <v>2</v>
      </c>
      <c r="K13" s="6">
        <f>SUM([1]Aug!U93:W93)</f>
        <v>47</v>
      </c>
      <c r="L13" s="6">
        <f>[1]Aug!X93</f>
        <v>6</v>
      </c>
      <c r="M13" s="6"/>
      <c r="N13" s="8">
        <f>[1]Aug!AC93</f>
        <v>0</v>
      </c>
      <c r="O13" s="8">
        <f>[1]Aug!AD93</f>
        <v>706.04999999999984</v>
      </c>
      <c r="P13" s="8">
        <f t="shared" si="0"/>
        <v>0</v>
      </c>
      <c r="Q13" s="9">
        <f>[1]Aug!J93</f>
        <v>11729</v>
      </c>
      <c r="S13" s="10">
        <f t="shared" si="1"/>
        <v>8.3778571428571436</v>
      </c>
    </row>
    <row r="14" spans="2:19" x14ac:dyDescent="0.3">
      <c r="B14" s="5" t="s">
        <v>28</v>
      </c>
      <c r="C14" s="6">
        <v>25</v>
      </c>
      <c r="D14" s="6"/>
      <c r="E14" s="6"/>
      <c r="F14" s="6"/>
      <c r="G14" s="6"/>
      <c r="H14" s="6"/>
      <c r="I14" s="6"/>
      <c r="J14" s="6"/>
      <c r="K14" s="6"/>
      <c r="L14" s="6"/>
      <c r="M14" s="6"/>
      <c r="N14" s="8"/>
      <c r="O14" s="8"/>
      <c r="P14" s="8"/>
      <c r="Q14" s="9"/>
    </row>
    <row r="15" spans="2:19" x14ac:dyDescent="0.3">
      <c r="B15" s="5" t="s">
        <v>29</v>
      </c>
      <c r="C15" s="6">
        <v>26</v>
      </c>
      <c r="D15" s="6"/>
      <c r="E15" s="6"/>
      <c r="F15" s="6"/>
      <c r="G15" s="6"/>
      <c r="H15" s="6"/>
      <c r="I15" s="6"/>
      <c r="J15" s="6"/>
      <c r="K15" s="6"/>
      <c r="L15" s="6"/>
      <c r="M15" s="6"/>
      <c r="N15" s="8"/>
      <c r="O15" s="8"/>
      <c r="P15" s="8"/>
      <c r="Q15" s="9"/>
    </row>
    <row r="16" spans="2:19" x14ac:dyDescent="0.3">
      <c r="B16" s="5" t="s">
        <v>30</v>
      </c>
      <c r="C16" s="6">
        <v>23.5</v>
      </c>
      <c r="D16" s="6"/>
      <c r="E16" s="6"/>
      <c r="F16" s="6"/>
      <c r="G16" s="6"/>
      <c r="H16" s="6"/>
      <c r="I16" s="6"/>
      <c r="J16" s="6"/>
      <c r="K16" s="6"/>
      <c r="L16" s="6"/>
      <c r="M16" s="6"/>
      <c r="N16" s="8"/>
      <c r="O16" s="8"/>
      <c r="P16" s="8"/>
      <c r="Q16" s="9"/>
    </row>
    <row r="17" spans="2:17" x14ac:dyDescent="0.3">
      <c r="B17" s="5" t="s">
        <v>31</v>
      </c>
      <c r="C17" s="6">
        <v>25</v>
      </c>
      <c r="D17" s="6"/>
      <c r="E17" s="6"/>
      <c r="F17" s="6"/>
      <c r="G17" s="6"/>
      <c r="H17" s="6"/>
      <c r="I17" s="6"/>
      <c r="J17" s="6"/>
      <c r="K17" s="6"/>
      <c r="L17" s="6"/>
      <c r="M17" s="6"/>
      <c r="N17" s="8"/>
      <c r="O17" s="8"/>
      <c r="P17" s="8"/>
      <c r="Q17" s="9"/>
    </row>
    <row r="18" spans="2:17" s="1" customFormat="1" x14ac:dyDescent="0.3">
      <c r="B18" s="12" t="s">
        <v>32</v>
      </c>
      <c r="C18" s="13">
        <f t="shared" ref="C18:O18" si="2">SUM(C6:C17)</f>
        <v>302.5</v>
      </c>
      <c r="D18" s="13">
        <f t="shared" si="2"/>
        <v>7766</v>
      </c>
      <c r="E18" s="13">
        <f t="shared" si="2"/>
        <v>3042</v>
      </c>
      <c r="F18" s="13">
        <f t="shared" si="2"/>
        <v>673</v>
      </c>
      <c r="G18" s="13">
        <f t="shared" si="2"/>
        <v>1781</v>
      </c>
      <c r="H18" s="13">
        <f t="shared" si="2"/>
        <v>588</v>
      </c>
      <c r="I18" s="13">
        <f t="shared" si="2"/>
        <v>2281</v>
      </c>
      <c r="J18" s="13">
        <f t="shared" si="2"/>
        <v>981</v>
      </c>
      <c r="K18" s="13">
        <f t="shared" si="2"/>
        <v>713</v>
      </c>
      <c r="L18" s="13">
        <f t="shared" si="2"/>
        <v>18</v>
      </c>
      <c r="M18" s="13">
        <f t="shared" si="2"/>
        <v>0</v>
      </c>
      <c r="N18" s="14">
        <f t="shared" si="2"/>
        <v>5548.18</v>
      </c>
      <c r="O18" s="14">
        <f t="shared" si="2"/>
        <v>6044.1500000000005</v>
      </c>
      <c r="P18" s="14"/>
      <c r="Q18" s="15">
        <f>SUM(Q6:Q17)</f>
        <v>86604</v>
      </c>
    </row>
    <row r="19" spans="2:17" s="1" customFormat="1" ht="15" thickBot="1" x14ac:dyDescent="0.35">
      <c r="B19" s="16" t="s">
        <v>33</v>
      </c>
      <c r="C19" s="17">
        <f t="shared" ref="C19:Q19" si="3">AVERAGE(C6:C17)</f>
        <v>25.208333333333332</v>
      </c>
      <c r="D19" s="17">
        <f t="shared" si="3"/>
        <v>970.75</v>
      </c>
      <c r="E19" s="17">
        <f t="shared" si="3"/>
        <v>380.25</v>
      </c>
      <c r="F19" s="17">
        <f t="shared" si="3"/>
        <v>84.125</v>
      </c>
      <c r="G19" s="17">
        <f t="shared" si="3"/>
        <v>222.625</v>
      </c>
      <c r="H19" s="17">
        <f t="shared" si="3"/>
        <v>73.5</v>
      </c>
      <c r="I19" s="17">
        <f t="shared" si="3"/>
        <v>285.125</v>
      </c>
      <c r="J19" s="17">
        <f t="shared" si="3"/>
        <v>122.625</v>
      </c>
      <c r="K19" s="17">
        <f t="shared" si="3"/>
        <v>89.125</v>
      </c>
      <c r="L19" s="18">
        <f t="shared" si="3"/>
        <v>2.5714285714285716</v>
      </c>
      <c r="M19" s="19">
        <f t="shared" si="3"/>
        <v>0</v>
      </c>
      <c r="N19" s="20">
        <f t="shared" si="3"/>
        <v>693.52250000000004</v>
      </c>
      <c r="O19" s="20">
        <f t="shared" si="3"/>
        <v>755.51875000000007</v>
      </c>
      <c r="P19" s="20">
        <f t="shared" si="3"/>
        <v>0.90356748204633863</v>
      </c>
      <c r="Q19" s="21">
        <f t="shared" si="3"/>
        <v>10825.5</v>
      </c>
    </row>
    <row r="21" spans="2:17" x14ac:dyDescent="0.3">
      <c r="B21" s="32" t="s">
        <v>34</v>
      </c>
    </row>
    <row r="22" spans="2:17" x14ac:dyDescent="0.3">
      <c r="B22" s="32" t="s">
        <v>35</v>
      </c>
    </row>
  </sheetData>
  <mergeCells count="16">
    <mergeCell ref="Q4:Q5"/>
    <mergeCell ref="B2:Q2"/>
    <mergeCell ref="B3:Q3"/>
    <mergeCell ref="B4:B5"/>
    <mergeCell ref="C4:C5"/>
    <mergeCell ref="D4:D5"/>
    <mergeCell ref="E4:E5"/>
    <mergeCell ref="F4:H4"/>
    <mergeCell ref="I4:I5"/>
    <mergeCell ref="J4:J5"/>
    <mergeCell ref="K4:K5"/>
    <mergeCell ref="L4:L5"/>
    <mergeCell ref="M4:M5"/>
    <mergeCell ref="N4:N5"/>
    <mergeCell ref="O4:O5"/>
    <mergeCell ref="P4:P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YTD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 Earthsong</dc:creator>
  <cp:lastModifiedBy>Rosa McCormick</cp:lastModifiedBy>
  <dcterms:created xsi:type="dcterms:W3CDTF">2022-09-01T20:13:06Z</dcterms:created>
  <dcterms:modified xsi:type="dcterms:W3CDTF">2022-09-07T16:44:57Z</dcterms:modified>
</cp:coreProperties>
</file>