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eter\SoCo\SoCoCAA Transit\Trip sheets\"/>
    </mc:Choice>
  </mc:AlternateContent>
  <bookViews>
    <workbookView xWindow="0" yWindow="0" windowWidth="18570" windowHeight="10560" firstSheet="7" activeTab="7"/>
  </bookViews>
  <sheets>
    <sheet name="Template" sheetId="1" r:id="rId1"/>
    <sheet name="Jan 2019" sheetId="2" r:id="rId2"/>
    <sheet name="Feb 2019" sheetId="3" r:id="rId3"/>
    <sheet name="March 2019" sheetId="4" r:id="rId4"/>
    <sheet name="April 2019" sheetId="5" r:id="rId5"/>
    <sheet name="May 2019" sheetId="6" r:id="rId6"/>
    <sheet name="June 2019" sheetId="7" r:id="rId7"/>
    <sheet name="ALL" sheetId="14" r:id="rId8"/>
    <sheet name="July 2019" sheetId="8" r:id="rId9"/>
    <sheet name="Aug 2019" sheetId="9" r:id="rId10"/>
    <sheet name="Sept 2019" sheetId="10" r:id="rId11"/>
    <sheet name="Oct 2019" sheetId="11" r:id="rId12"/>
    <sheet name="Nov 2019" sheetId="12" r:id="rId13"/>
    <sheet name="Dec 2019" sheetId="13" r:id="rId14"/>
  </sheets>
  <calcPr calcId="152511"/>
</workbook>
</file>

<file path=xl/calcChain.xml><?xml version="1.0" encoding="utf-8"?>
<calcChain xmlns="http://schemas.openxmlformats.org/spreadsheetml/2006/main">
  <c r="P19" i="14" l="1"/>
  <c r="O19" i="14"/>
  <c r="N19" i="14"/>
  <c r="M19" i="14"/>
  <c r="L19" i="14"/>
  <c r="K19" i="14"/>
  <c r="P18" i="14"/>
  <c r="O18" i="14"/>
  <c r="N18" i="14"/>
  <c r="M18" i="14"/>
  <c r="L18" i="14"/>
  <c r="K18" i="14"/>
  <c r="P17" i="14"/>
  <c r="O17" i="14"/>
  <c r="N17" i="14"/>
  <c r="M17" i="14"/>
  <c r="L17" i="14"/>
  <c r="K17" i="14"/>
  <c r="P16" i="14"/>
  <c r="O16" i="14"/>
  <c r="N16" i="14"/>
  <c r="M16" i="14"/>
  <c r="L16" i="14"/>
  <c r="K16" i="14"/>
  <c r="P15" i="14"/>
  <c r="O15" i="14"/>
  <c r="N15" i="14"/>
  <c r="M15" i="14"/>
  <c r="L15" i="14"/>
  <c r="K15" i="14"/>
  <c r="P14" i="14"/>
  <c r="O14" i="14"/>
  <c r="N14" i="14"/>
  <c r="M14" i="14"/>
  <c r="L14" i="14"/>
  <c r="K14" i="14"/>
  <c r="P13" i="14"/>
  <c r="O13" i="14"/>
  <c r="N13" i="14"/>
  <c r="M13" i="14"/>
  <c r="L13" i="14"/>
  <c r="K13" i="14"/>
  <c r="P12" i="14"/>
  <c r="O12" i="14"/>
  <c r="N12" i="14"/>
  <c r="M12" i="14"/>
  <c r="L12" i="14"/>
  <c r="K12" i="14"/>
  <c r="D19" i="14"/>
  <c r="E19" i="14"/>
  <c r="F19" i="14"/>
  <c r="G19" i="14"/>
  <c r="H19" i="14"/>
  <c r="I19" i="14"/>
  <c r="D12" i="14"/>
  <c r="E12" i="14"/>
  <c r="F12" i="14"/>
  <c r="G12" i="14"/>
  <c r="H12" i="14"/>
  <c r="I12" i="14"/>
  <c r="D13" i="14"/>
  <c r="E13" i="14"/>
  <c r="F13" i="14"/>
  <c r="G13" i="14"/>
  <c r="H13" i="14"/>
  <c r="I13" i="14"/>
  <c r="D14" i="14"/>
  <c r="E14" i="14"/>
  <c r="F14" i="14"/>
  <c r="G14" i="14"/>
  <c r="H14" i="14"/>
  <c r="I14" i="14"/>
  <c r="D15" i="14"/>
  <c r="E15" i="14"/>
  <c r="F15" i="14"/>
  <c r="G15" i="14"/>
  <c r="H15" i="14"/>
  <c r="I15" i="14"/>
  <c r="D16" i="14"/>
  <c r="E16" i="14"/>
  <c r="F16" i="14"/>
  <c r="G16" i="14"/>
  <c r="H16" i="14"/>
  <c r="I16" i="14"/>
  <c r="D17" i="14"/>
  <c r="E17" i="14"/>
  <c r="F17" i="14"/>
  <c r="G17" i="14"/>
  <c r="H17" i="14"/>
  <c r="I17" i="14"/>
  <c r="D18" i="14"/>
  <c r="E18" i="14"/>
  <c r="F18" i="14"/>
  <c r="G18" i="14"/>
  <c r="H18" i="14"/>
  <c r="I18" i="14"/>
  <c r="B19" i="14"/>
  <c r="B18" i="14"/>
  <c r="C17" i="14"/>
  <c r="B17" i="14"/>
  <c r="C16" i="14"/>
  <c r="B16" i="14"/>
  <c r="C15" i="14"/>
  <c r="B15" i="14"/>
  <c r="I389" i="9"/>
  <c r="I305" i="9"/>
  <c r="W357" i="7" l="1"/>
  <c r="V357" i="7"/>
  <c r="U357" i="7"/>
  <c r="T357" i="7"/>
  <c r="S357" i="7"/>
  <c r="R357" i="7"/>
  <c r="P357" i="7"/>
  <c r="O357" i="7"/>
  <c r="N357" i="7"/>
  <c r="M357" i="7"/>
  <c r="L357" i="7"/>
  <c r="K357" i="7"/>
  <c r="X355" i="7"/>
  <c r="Q355" i="7"/>
  <c r="J355" i="7"/>
  <c r="I355" i="7"/>
  <c r="X354" i="7"/>
  <c r="Q354" i="7"/>
  <c r="J354" i="7"/>
  <c r="I354" i="7"/>
  <c r="X351" i="7"/>
  <c r="Q351" i="7"/>
  <c r="J351" i="7"/>
  <c r="I351" i="7"/>
  <c r="X350" i="7"/>
  <c r="Q350" i="7"/>
  <c r="J350" i="7"/>
  <c r="I350" i="7"/>
  <c r="X349" i="7"/>
  <c r="Y349" i="7" s="1"/>
  <c r="Q349" i="7"/>
  <c r="J349" i="7"/>
  <c r="I349" i="7"/>
  <c r="X348" i="7"/>
  <c r="Q348" i="7"/>
  <c r="J348" i="7"/>
  <c r="I348" i="7"/>
  <c r="X347" i="7"/>
  <c r="Q347" i="7"/>
  <c r="J347" i="7"/>
  <c r="I347" i="7"/>
  <c r="X346" i="7"/>
  <c r="Y346" i="7" s="1"/>
  <c r="Q346" i="7"/>
  <c r="J346" i="7"/>
  <c r="I346" i="7"/>
  <c r="I357" i="7" s="1"/>
  <c r="W345" i="7"/>
  <c r="V345" i="7"/>
  <c r="U345" i="7"/>
  <c r="T345" i="7"/>
  <c r="S345" i="7"/>
  <c r="R345" i="7"/>
  <c r="P345" i="7"/>
  <c r="O345" i="7"/>
  <c r="N345" i="7"/>
  <c r="M345" i="7"/>
  <c r="L345" i="7"/>
  <c r="K345" i="7"/>
  <c r="X343" i="7"/>
  <c r="Q343" i="7"/>
  <c r="J343" i="7"/>
  <c r="I343" i="7"/>
  <c r="X342" i="7"/>
  <c r="Q342" i="7"/>
  <c r="J342" i="7"/>
  <c r="I342" i="7"/>
  <c r="X341" i="7"/>
  <c r="Q341" i="7"/>
  <c r="J341" i="7"/>
  <c r="I341" i="7"/>
  <c r="X340" i="7"/>
  <c r="Q340" i="7"/>
  <c r="J340" i="7"/>
  <c r="I340" i="7"/>
  <c r="X339" i="7"/>
  <c r="Q339" i="7"/>
  <c r="J339" i="7"/>
  <c r="I339" i="7"/>
  <c r="X338" i="7"/>
  <c r="Q338" i="7"/>
  <c r="J338" i="7"/>
  <c r="I338" i="7"/>
  <c r="X337" i="7"/>
  <c r="Y337" i="7" s="1"/>
  <c r="Q337" i="7"/>
  <c r="J337" i="7"/>
  <c r="I337" i="7"/>
  <c r="X336" i="7"/>
  <c r="Y336" i="7" s="1"/>
  <c r="Q336" i="7"/>
  <c r="J336" i="7"/>
  <c r="I336" i="7"/>
  <c r="X335" i="7"/>
  <c r="Q335" i="7"/>
  <c r="J335" i="7"/>
  <c r="I335" i="7"/>
  <c r="X334" i="7"/>
  <c r="Q334" i="7"/>
  <c r="J334" i="7"/>
  <c r="I334" i="7"/>
  <c r="X333" i="7"/>
  <c r="Q333" i="7"/>
  <c r="J333" i="7"/>
  <c r="I333" i="7"/>
  <c r="X332" i="7"/>
  <c r="Q332" i="7"/>
  <c r="J332" i="7"/>
  <c r="I332" i="7"/>
  <c r="X331" i="7"/>
  <c r="Q331" i="7"/>
  <c r="J331" i="7"/>
  <c r="I331" i="7"/>
  <c r="W330" i="7"/>
  <c r="V330" i="7"/>
  <c r="U330" i="7"/>
  <c r="T330" i="7"/>
  <c r="S330" i="7"/>
  <c r="R330" i="7"/>
  <c r="P330" i="7"/>
  <c r="O330" i="7"/>
  <c r="N330" i="7"/>
  <c r="M330" i="7"/>
  <c r="L330" i="7"/>
  <c r="K330" i="7"/>
  <c r="X328" i="7"/>
  <c r="Q328" i="7"/>
  <c r="J328" i="7"/>
  <c r="I328" i="7"/>
  <c r="X327" i="7"/>
  <c r="Q327" i="7"/>
  <c r="J327" i="7"/>
  <c r="I327" i="7"/>
  <c r="X326" i="7"/>
  <c r="Q326" i="7"/>
  <c r="J326" i="7"/>
  <c r="I326" i="7"/>
  <c r="X325" i="7"/>
  <c r="Q325" i="7"/>
  <c r="J325" i="7"/>
  <c r="I325" i="7"/>
  <c r="X324" i="7"/>
  <c r="Q324" i="7"/>
  <c r="Y324" i="7" s="1"/>
  <c r="J324" i="7"/>
  <c r="I324" i="7"/>
  <c r="X323" i="7"/>
  <c r="Q323" i="7"/>
  <c r="J323" i="7"/>
  <c r="I323" i="7"/>
  <c r="X322" i="7"/>
  <c r="Q322" i="7"/>
  <c r="Y322" i="7" s="1"/>
  <c r="J322" i="7"/>
  <c r="I322" i="7"/>
  <c r="X321" i="7"/>
  <c r="Q321" i="7"/>
  <c r="J321" i="7"/>
  <c r="I321" i="7"/>
  <c r="X320" i="7"/>
  <c r="Q320" i="7"/>
  <c r="J320" i="7"/>
  <c r="I320" i="7"/>
  <c r="X319" i="7"/>
  <c r="Q319" i="7"/>
  <c r="J319" i="7"/>
  <c r="I319" i="7"/>
  <c r="X318" i="7"/>
  <c r="Q318" i="7"/>
  <c r="Y318" i="7" s="1"/>
  <c r="J318" i="7"/>
  <c r="I318" i="7"/>
  <c r="X317" i="7"/>
  <c r="Q317" i="7"/>
  <c r="J317" i="7"/>
  <c r="I317" i="7"/>
  <c r="X316" i="7"/>
  <c r="Q316" i="7"/>
  <c r="Y316" i="7" s="1"/>
  <c r="J316" i="7"/>
  <c r="I316" i="7"/>
  <c r="W315" i="7"/>
  <c r="V315" i="7"/>
  <c r="U315" i="7"/>
  <c r="T315" i="7"/>
  <c r="S315" i="7"/>
  <c r="R315" i="7"/>
  <c r="P315" i="7"/>
  <c r="O315" i="7"/>
  <c r="N315" i="7"/>
  <c r="M315" i="7"/>
  <c r="L315" i="7"/>
  <c r="K315" i="7"/>
  <c r="X313" i="7"/>
  <c r="Q313" i="7"/>
  <c r="J313" i="7"/>
  <c r="I313" i="7"/>
  <c r="X312" i="7"/>
  <c r="Q312" i="7"/>
  <c r="J312" i="7"/>
  <c r="I312" i="7"/>
  <c r="X311" i="7"/>
  <c r="Q311" i="7"/>
  <c r="Y311" i="7" s="1"/>
  <c r="J311" i="7"/>
  <c r="I311" i="7"/>
  <c r="X310" i="7"/>
  <c r="Q310" i="7"/>
  <c r="J310" i="7"/>
  <c r="I310" i="7"/>
  <c r="X309" i="7"/>
  <c r="Q309" i="7"/>
  <c r="J309" i="7"/>
  <c r="I309" i="7"/>
  <c r="X308" i="7"/>
  <c r="Q308" i="7"/>
  <c r="J308" i="7"/>
  <c r="I308" i="7"/>
  <c r="X307" i="7"/>
  <c r="Q307" i="7"/>
  <c r="J307" i="7"/>
  <c r="I307" i="7"/>
  <c r="X306" i="7"/>
  <c r="Q306" i="7"/>
  <c r="J306" i="7"/>
  <c r="I306" i="7"/>
  <c r="X305" i="7"/>
  <c r="Q305" i="7"/>
  <c r="J305" i="7"/>
  <c r="I305" i="7"/>
  <c r="X304" i="7"/>
  <c r="Q304" i="7"/>
  <c r="J304" i="7"/>
  <c r="I304" i="7"/>
  <c r="X303" i="7"/>
  <c r="Q303" i="7"/>
  <c r="J303" i="7"/>
  <c r="I303" i="7"/>
  <c r="X302" i="7"/>
  <c r="Q302" i="7"/>
  <c r="J302" i="7"/>
  <c r="I302" i="7"/>
  <c r="X301" i="7"/>
  <c r="Q301" i="7"/>
  <c r="J301" i="7"/>
  <c r="I301" i="7"/>
  <c r="W300" i="7"/>
  <c r="V300" i="7"/>
  <c r="U300" i="7"/>
  <c r="T300" i="7"/>
  <c r="S300" i="7"/>
  <c r="R300" i="7"/>
  <c r="P300" i="7"/>
  <c r="O300" i="7"/>
  <c r="N300" i="7"/>
  <c r="M300" i="7"/>
  <c r="L300" i="7"/>
  <c r="K300" i="7"/>
  <c r="X298" i="7"/>
  <c r="Q298" i="7"/>
  <c r="J298" i="7"/>
  <c r="I298" i="7"/>
  <c r="X297" i="7"/>
  <c r="Q297" i="7"/>
  <c r="J297" i="7"/>
  <c r="I297" i="7"/>
  <c r="X296" i="7"/>
  <c r="Q296" i="7"/>
  <c r="J296" i="7"/>
  <c r="I296" i="7"/>
  <c r="X295" i="7"/>
  <c r="Q295" i="7"/>
  <c r="J295" i="7"/>
  <c r="I295" i="7"/>
  <c r="X294" i="7"/>
  <c r="Q294" i="7"/>
  <c r="J294" i="7"/>
  <c r="I294" i="7"/>
  <c r="X293" i="7"/>
  <c r="Y293" i="7" s="1"/>
  <c r="Q293" i="7"/>
  <c r="J293" i="7"/>
  <c r="I293" i="7"/>
  <c r="X292" i="7"/>
  <c r="Q292" i="7"/>
  <c r="J292" i="7"/>
  <c r="I292" i="7"/>
  <c r="X291" i="7"/>
  <c r="Q291" i="7"/>
  <c r="J291" i="7"/>
  <c r="I291" i="7"/>
  <c r="X290" i="7"/>
  <c r="Q290" i="7"/>
  <c r="J290" i="7"/>
  <c r="I290" i="7"/>
  <c r="X289" i="7"/>
  <c r="Q289" i="7"/>
  <c r="J289" i="7"/>
  <c r="I289" i="7"/>
  <c r="X288" i="7"/>
  <c r="Q288" i="7"/>
  <c r="J288" i="7"/>
  <c r="I288" i="7"/>
  <c r="X287" i="7"/>
  <c r="Q287" i="7"/>
  <c r="J287" i="7"/>
  <c r="I287" i="7"/>
  <c r="X286" i="7"/>
  <c r="Q286" i="7"/>
  <c r="J286" i="7"/>
  <c r="I286" i="7"/>
  <c r="W285" i="7"/>
  <c r="V285" i="7"/>
  <c r="U285" i="7"/>
  <c r="T285" i="7"/>
  <c r="S285" i="7"/>
  <c r="R285" i="7"/>
  <c r="P285" i="7"/>
  <c r="O285" i="7"/>
  <c r="N285" i="7"/>
  <c r="M285" i="7"/>
  <c r="L285" i="7"/>
  <c r="K285" i="7"/>
  <c r="X284" i="7"/>
  <c r="Q284" i="7"/>
  <c r="J284" i="7"/>
  <c r="I284" i="7"/>
  <c r="X283" i="7"/>
  <c r="Q283" i="7"/>
  <c r="J283" i="7"/>
  <c r="I283" i="7"/>
  <c r="X282" i="7"/>
  <c r="Q282" i="7"/>
  <c r="J282" i="7"/>
  <c r="I282" i="7"/>
  <c r="X281" i="7"/>
  <c r="Q281" i="7"/>
  <c r="J281" i="7"/>
  <c r="I281" i="7"/>
  <c r="X280" i="7"/>
  <c r="Q280" i="7"/>
  <c r="J280" i="7"/>
  <c r="I280" i="7"/>
  <c r="X279" i="7"/>
  <c r="Q279" i="7"/>
  <c r="J279" i="7"/>
  <c r="I279" i="7"/>
  <c r="X278" i="7"/>
  <c r="Q278" i="7"/>
  <c r="J278" i="7"/>
  <c r="I278" i="7"/>
  <c r="W277" i="7"/>
  <c r="V277" i="7"/>
  <c r="U277" i="7"/>
  <c r="T277" i="7"/>
  <c r="S277" i="7"/>
  <c r="R277" i="7"/>
  <c r="P277" i="7"/>
  <c r="O277" i="7"/>
  <c r="N277" i="7"/>
  <c r="M277" i="7"/>
  <c r="L277" i="7"/>
  <c r="K277" i="7"/>
  <c r="X275" i="7"/>
  <c r="Q275" i="7"/>
  <c r="J275" i="7"/>
  <c r="I275" i="7"/>
  <c r="X274" i="7"/>
  <c r="Q274" i="7"/>
  <c r="J274" i="7"/>
  <c r="I274" i="7"/>
  <c r="X273" i="7"/>
  <c r="Q273" i="7"/>
  <c r="J273" i="7"/>
  <c r="I273" i="7"/>
  <c r="X272" i="7"/>
  <c r="Q272" i="7"/>
  <c r="J272" i="7"/>
  <c r="I272" i="7"/>
  <c r="X271" i="7"/>
  <c r="Q271" i="7"/>
  <c r="J271" i="7"/>
  <c r="I271" i="7"/>
  <c r="X270" i="7"/>
  <c r="Q270" i="7"/>
  <c r="J270" i="7"/>
  <c r="I270" i="7"/>
  <c r="W269" i="7"/>
  <c r="V269" i="7"/>
  <c r="U269" i="7"/>
  <c r="T269" i="7"/>
  <c r="S269" i="7"/>
  <c r="R269" i="7"/>
  <c r="P269" i="7"/>
  <c r="O269" i="7"/>
  <c r="N269" i="7"/>
  <c r="M269" i="7"/>
  <c r="L269" i="7"/>
  <c r="K269" i="7"/>
  <c r="X267" i="7"/>
  <c r="Q267" i="7"/>
  <c r="J267" i="7"/>
  <c r="I267" i="7"/>
  <c r="X266" i="7"/>
  <c r="Q266" i="7"/>
  <c r="J266" i="7"/>
  <c r="I266" i="7"/>
  <c r="X263" i="7"/>
  <c r="Q263" i="7"/>
  <c r="J263" i="7"/>
  <c r="I263" i="7"/>
  <c r="X262" i="7"/>
  <c r="Q262" i="7"/>
  <c r="J262" i="7"/>
  <c r="I262" i="7"/>
  <c r="X261" i="7"/>
  <c r="Q261" i="7"/>
  <c r="J261" i="7"/>
  <c r="I261" i="7"/>
  <c r="X260" i="7"/>
  <c r="Q260" i="7"/>
  <c r="J260" i="7"/>
  <c r="I260" i="7"/>
  <c r="X259" i="7"/>
  <c r="Q259" i="7"/>
  <c r="J259" i="7"/>
  <c r="I259" i="7"/>
  <c r="X258" i="7"/>
  <c r="Q258" i="7"/>
  <c r="J258" i="7"/>
  <c r="I258" i="7"/>
  <c r="W257" i="7"/>
  <c r="V257" i="7"/>
  <c r="U257" i="7"/>
  <c r="T257" i="7"/>
  <c r="S257" i="7"/>
  <c r="R257" i="7"/>
  <c r="P257" i="7"/>
  <c r="O257" i="7"/>
  <c r="N257" i="7"/>
  <c r="M257" i="7"/>
  <c r="L257" i="7"/>
  <c r="K257" i="7"/>
  <c r="X255" i="7"/>
  <c r="Q255" i="7"/>
  <c r="J255" i="7"/>
  <c r="I255" i="7"/>
  <c r="X254" i="7"/>
  <c r="Q254" i="7"/>
  <c r="J254" i="7"/>
  <c r="I254" i="7"/>
  <c r="X253" i="7"/>
  <c r="Q253" i="7"/>
  <c r="J253" i="7"/>
  <c r="I253" i="7"/>
  <c r="X252" i="7"/>
  <c r="Q252" i="7"/>
  <c r="J252" i="7"/>
  <c r="I252" i="7"/>
  <c r="X251" i="7"/>
  <c r="Q251" i="7"/>
  <c r="J251" i="7"/>
  <c r="I251" i="7"/>
  <c r="X250" i="7"/>
  <c r="Q250" i="7"/>
  <c r="J250" i="7"/>
  <c r="I250" i="7"/>
  <c r="X249" i="7"/>
  <c r="Q249" i="7"/>
  <c r="J249" i="7"/>
  <c r="I249" i="7"/>
  <c r="X248" i="7"/>
  <c r="Q248" i="7"/>
  <c r="J248" i="7"/>
  <c r="I248" i="7"/>
  <c r="X247" i="7"/>
  <c r="Q247" i="7"/>
  <c r="J247" i="7"/>
  <c r="I247" i="7"/>
  <c r="X246" i="7"/>
  <c r="Q246" i="7"/>
  <c r="J246" i="7"/>
  <c r="I246" i="7"/>
  <c r="X245" i="7"/>
  <c r="Q245" i="7"/>
  <c r="J245" i="7"/>
  <c r="I245" i="7"/>
  <c r="X244" i="7"/>
  <c r="Q244" i="7"/>
  <c r="J244" i="7"/>
  <c r="I244" i="7"/>
  <c r="X243" i="7"/>
  <c r="Q243" i="7"/>
  <c r="J243" i="7"/>
  <c r="I243" i="7"/>
  <c r="W242" i="7"/>
  <c r="V242" i="7"/>
  <c r="U242" i="7"/>
  <c r="T242" i="7"/>
  <c r="S242" i="7"/>
  <c r="R242" i="7"/>
  <c r="P242" i="7"/>
  <c r="O242" i="7"/>
  <c r="N242" i="7"/>
  <c r="M242" i="7"/>
  <c r="L242" i="7"/>
  <c r="K242" i="7"/>
  <c r="X240" i="7"/>
  <c r="Q240" i="7"/>
  <c r="J240" i="7"/>
  <c r="I240" i="7"/>
  <c r="X239" i="7"/>
  <c r="Q239" i="7"/>
  <c r="J239" i="7"/>
  <c r="I239" i="7"/>
  <c r="X238" i="7"/>
  <c r="Q238" i="7"/>
  <c r="J238" i="7"/>
  <c r="I238" i="7"/>
  <c r="X237" i="7"/>
  <c r="Q237" i="7"/>
  <c r="J237" i="7"/>
  <c r="I237" i="7"/>
  <c r="X236" i="7"/>
  <c r="Q236" i="7"/>
  <c r="J236" i="7"/>
  <c r="I236" i="7"/>
  <c r="X235" i="7"/>
  <c r="Q235" i="7"/>
  <c r="J235" i="7"/>
  <c r="I235" i="7"/>
  <c r="X234" i="7"/>
  <c r="Q234" i="7"/>
  <c r="J234" i="7"/>
  <c r="I234" i="7"/>
  <c r="X233" i="7"/>
  <c r="Q233" i="7"/>
  <c r="J233" i="7"/>
  <c r="I233" i="7"/>
  <c r="X232" i="7"/>
  <c r="Q232" i="7"/>
  <c r="J232" i="7"/>
  <c r="I232" i="7"/>
  <c r="X231" i="7"/>
  <c r="Q231" i="7"/>
  <c r="J231" i="7"/>
  <c r="I231" i="7"/>
  <c r="X230" i="7"/>
  <c r="Q230" i="7"/>
  <c r="J230" i="7"/>
  <c r="I230" i="7"/>
  <c r="X229" i="7"/>
  <c r="Q229" i="7"/>
  <c r="J229" i="7"/>
  <c r="I229" i="7"/>
  <c r="X228" i="7"/>
  <c r="Q228" i="7"/>
  <c r="Q242" i="7" s="1"/>
  <c r="J228" i="7"/>
  <c r="I228" i="7"/>
  <c r="W227" i="7"/>
  <c r="V227" i="7"/>
  <c r="U227" i="7"/>
  <c r="T227" i="7"/>
  <c r="S227" i="7"/>
  <c r="R227" i="7"/>
  <c r="P227" i="7"/>
  <c r="O227" i="7"/>
  <c r="N227" i="7"/>
  <c r="M227" i="7"/>
  <c r="L227" i="7"/>
  <c r="K227" i="7"/>
  <c r="X225" i="7"/>
  <c r="Q225" i="7"/>
  <c r="J225" i="7"/>
  <c r="I225" i="7"/>
  <c r="X224" i="7"/>
  <c r="Q224" i="7"/>
  <c r="J224" i="7"/>
  <c r="I224" i="7"/>
  <c r="X223" i="7"/>
  <c r="Q223" i="7"/>
  <c r="J223" i="7"/>
  <c r="I223" i="7"/>
  <c r="X222" i="7"/>
  <c r="Q222" i="7"/>
  <c r="J222" i="7"/>
  <c r="I222" i="7"/>
  <c r="X221" i="7"/>
  <c r="Q221" i="7"/>
  <c r="J221" i="7"/>
  <c r="I221" i="7"/>
  <c r="X220" i="7"/>
  <c r="Q220" i="7"/>
  <c r="J220" i="7"/>
  <c r="I220" i="7"/>
  <c r="X219" i="7"/>
  <c r="Q219" i="7"/>
  <c r="J219" i="7"/>
  <c r="I219" i="7"/>
  <c r="X218" i="7"/>
  <c r="Q218" i="7"/>
  <c r="J218" i="7"/>
  <c r="I218" i="7"/>
  <c r="X217" i="7"/>
  <c r="Q217" i="7"/>
  <c r="J217" i="7"/>
  <c r="I217" i="7"/>
  <c r="X216" i="7"/>
  <c r="Q216" i="7"/>
  <c r="J216" i="7"/>
  <c r="I216" i="7"/>
  <c r="X215" i="7"/>
  <c r="Q215" i="7"/>
  <c r="J215" i="7"/>
  <c r="I215" i="7"/>
  <c r="X214" i="7"/>
  <c r="Q214" i="7"/>
  <c r="J214" i="7"/>
  <c r="I214" i="7"/>
  <c r="X213" i="7"/>
  <c r="Q213" i="7"/>
  <c r="J213" i="7"/>
  <c r="I213" i="7"/>
  <c r="W212" i="7"/>
  <c r="V212" i="7"/>
  <c r="U212" i="7"/>
  <c r="T212" i="7"/>
  <c r="S212" i="7"/>
  <c r="R212" i="7"/>
  <c r="P212" i="7"/>
  <c r="O212" i="7"/>
  <c r="N212" i="7"/>
  <c r="M212" i="7"/>
  <c r="L212" i="7"/>
  <c r="K212" i="7"/>
  <c r="X210" i="7"/>
  <c r="Q210" i="7"/>
  <c r="J210" i="7"/>
  <c r="I210" i="7"/>
  <c r="X209" i="7"/>
  <c r="Q209" i="7"/>
  <c r="J209" i="7"/>
  <c r="I209" i="7"/>
  <c r="X208" i="7"/>
  <c r="Q208" i="7"/>
  <c r="J208" i="7"/>
  <c r="I208" i="7"/>
  <c r="X207" i="7"/>
  <c r="Q207" i="7"/>
  <c r="J207" i="7"/>
  <c r="I207" i="7"/>
  <c r="X206" i="7"/>
  <c r="Q206" i="7"/>
  <c r="J206" i="7"/>
  <c r="I206" i="7"/>
  <c r="Y205" i="7"/>
  <c r="X205" i="7"/>
  <c r="Q205" i="7"/>
  <c r="J205" i="7"/>
  <c r="I205" i="7"/>
  <c r="X204" i="7"/>
  <c r="Q204" i="7"/>
  <c r="J204" i="7"/>
  <c r="I204" i="7"/>
  <c r="X203" i="7"/>
  <c r="Q203" i="7"/>
  <c r="J203" i="7"/>
  <c r="I203" i="7"/>
  <c r="X202" i="7"/>
  <c r="Q202" i="7"/>
  <c r="J202" i="7"/>
  <c r="I202" i="7"/>
  <c r="X201" i="7"/>
  <c r="Q201" i="7"/>
  <c r="J201" i="7"/>
  <c r="I201" i="7"/>
  <c r="X200" i="7"/>
  <c r="Q200" i="7"/>
  <c r="J200" i="7"/>
  <c r="I200" i="7"/>
  <c r="X199" i="7"/>
  <c r="Q199" i="7"/>
  <c r="J199" i="7"/>
  <c r="I199" i="7"/>
  <c r="X198" i="7"/>
  <c r="Q198" i="7"/>
  <c r="J198" i="7"/>
  <c r="I198" i="7"/>
  <c r="W197" i="7"/>
  <c r="V197" i="7"/>
  <c r="U197" i="7"/>
  <c r="T197" i="7"/>
  <c r="S197" i="7"/>
  <c r="R197" i="7"/>
  <c r="P197" i="7"/>
  <c r="O197" i="7"/>
  <c r="N197" i="7"/>
  <c r="M197" i="7"/>
  <c r="L197" i="7"/>
  <c r="K197" i="7"/>
  <c r="X196" i="7"/>
  <c r="Q196" i="7"/>
  <c r="J196" i="7"/>
  <c r="I196" i="7"/>
  <c r="X195" i="7"/>
  <c r="Q195" i="7"/>
  <c r="J195" i="7"/>
  <c r="I195" i="7"/>
  <c r="X194" i="7"/>
  <c r="Q194" i="7"/>
  <c r="Y194" i="7" s="1"/>
  <c r="J194" i="7"/>
  <c r="I194" i="7"/>
  <c r="X193" i="7"/>
  <c r="Q193" i="7"/>
  <c r="J193" i="7"/>
  <c r="I193" i="7"/>
  <c r="X192" i="7"/>
  <c r="Q192" i="7"/>
  <c r="J192" i="7"/>
  <c r="I192" i="7"/>
  <c r="X191" i="7"/>
  <c r="Q191" i="7"/>
  <c r="J191" i="7"/>
  <c r="I191" i="7"/>
  <c r="X190" i="7"/>
  <c r="Q190" i="7"/>
  <c r="Y190" i="7" s="1"/>
  <c r="J190" i="7"/>
  <c r="I190" i="7"/>
  <c r="I197" i="7" s="1"/>
  <c r="W189" i="7"/>
  <c r="V189" i="7"/>
  <c r="U189" i="7"/>
  <c r="T189" i="7"/>
  <c r="S189" i="7"/>
  <c r="R189" i="7"/>
  <c r="P189" i="7"/>
  <c r="O189" i="7"/>
  <c r="N189" i="7"/>
  <c r="M189" i="7"/>
  <c r="L189" i="7"/>
  <c r="K189" i="7"/>
  <c r="X187" i="7"/>
  <c r="Q187" i="7"/>
  <c r="Y187" i="7" s="1"/>
  <c r="J187" i="7"/>
  <c r="I187" i="7"/>
  <c r="X186" i="7"/>
  <c r="Q186" i="7"/>
  <c r="Y186" i="7" s="1"/>
  <c r="J186" i="7"/>
  <c r="I186" i="7"/>
  <c r="X185" i="7"/>
  <c r="Q185" i="7"/>
  <c r="Y185" i="7" s="1"/>
  <c r="J185" i="7"/>
  <c r="I185" i="7"/>
  <c r="X184" i="7"/>
  <c r="Q184" i="7"/>
  <c r="Y184" i="7" s="1"/>
  <c r="J184" i="7"/>
  <c r="I184" i="7"/>
  <c r="X183" i="7"/>
  <c r="Q183" i="7"/>
  <c r="Y183" i="7" s="1"/>
  <c r="J183" i="7"/>
  <c r="I183" i="7"/>
  <c r="X182" i="7"/>
  <c r="Q182" i="7"/>
  <c r="Y182" i="7" s="1"/>
  <c r="J182" i="7"/>
  <c r="I182" i="7"/>
  <c r="W181" i="7"/>
  <c r="V181" i="7"/>
  <c r="U181" i="7"/>
  <c r="T181" i="7"/>
  <c r="S181" i="7"/>
  <c r="R181" i="7"/>
  <c r="P181" i="7"/>
  <c r="O181" i="7"/>
  <c r="N181" i="7"/>
  <c r="M181" i="7"/>
  <c r="L181" i="7"/>
  <c r="K181" i="7"/>
  <c r="X179" i="7"/>
  <c r="Q179" i="7"/>
  <c r="J179" i="7"/>
  <c r="I179" i="7"/>
  <c r="X178" i="7"/>
  <c r="Q178" i="7"/>
  <c r="J178" i="7"/>
  <c r="I178" i="7"/>
  <c r="X175" i="7"/>
  <c r="Q175" i="7"/>
  <c r="J175" i="7"/>
  <c r="I175" i="7"/>
  <c r="X174" i="7"/>
  <c r="Q174" i="7"/>
  <c r="Y174" i="7" s="1"/>
  <c r="J174" i="7"/>
  <c r="I174" i="7"/>
  <c r="X173" i="7"/>
  <c r="Q173" i="7"/>
  <c r="Y173" i="7" s="1"/>
  <c r="J173" i="7"/>
  <c r="I173" i="7"/>
  <c r="X172" i="7"/>
  <c r="Q172" i="7"/>
  <c r="J172" i="7"/>
  <c r="I172" i="7"/>
  <c r="X171" i="7"/>
  <c r="Q171" i="7"/>
  <c r="J171" i="7"/>
  <c r="I171" i="7"/>
  <c r="X170" i="7"/>
  <c r="Q170" i="7"/>
  <c r="J170" i="7"/>
  <c r="I170" i="7"/>
  <c r="W169" i="7"/>
  <c r="V169" i="7"/>
  <c r="U169" i="7"/>
  <c r="T169" i="7"/>
  <c r="S169" i="7"/>
  <c r="R169" i="7"/>
  <c r="P169" i="7"/>
  <c r="O169" i="7"/>
  <c r="N169" i="7"/>
  <c r="M169" i="7"/>
  <c r="L169" i="7"/>
  <c r="K169" i="7"/>
  <c r="X167" i="7"/>
  <c r="Q167" i="7"/>
  <c r="J167" i="7"/>
  <c r="I167" i="7"/>
  <c r="X166" i="7"/>
  <c r="Q166" i="7"/>
  <c r="J166" i="7"/>
  <c r="I166" i="7"/>
  <c r="X165" i="7"/>
  <c r="Q165" i="7"/>
  <c r="Y165" i="7" s="1"/>
  <c r="J165" i="7"/>
  <c r="I165" i="7"/>
  <c r="X164" i="7"/>
  <c r="Q164" i="7"/>
  <c r="Y164" i="7" s="1"/>
  <c r="J164" i="7"/>
  <c r="I164" i="7"/>
  <c r="X163" i="7"/>
  <c r="Q163" i="7"/>
  <c r="Y163" i="7" s="1"/>
  <c r="J163" i="7"/>
  <c r="I163" i="7"/>
  <c r="X162" i="7"/>
  <c r="Q162" i="7"/>
  <c r="Y162" i="7" s="1"/>
  <c r="J162" i="7"/>
  <c r="I162" i="7"/>
  <c r="X161" i="7"/>
  <c r="Q161" i="7"/>
  <c r="Y161" i="7" s="1"/>
  <c r="J161" i="7"/>
  <c r="I161" i="7"/>
  <c r="X160" i="7"/>
  <c r="Q160" i="7"/>
  <c r="J160" i="7"/>
  <c r="I160" i="7"/>
  <c r="X159" i="7"/>
  <c r="Q159" i="7"/>
  <c r="J159" i="7"/>
  <c r="I159" i="7"/>
  <c r="X158" i="7"/>
  <c r="Q158" i="7"/>
  <c r="J158" i="7"/>
  <c r="I158" i="7"/>
  <c r="X157" i="7"/>
  <c r="Q157" i="7"/>
  <c r="J157" i="7"/>
  <c r="I157" i="7"/>
  <c r="X156" i="7"/>
  <c r="Q156" i="7"/>
  <c r="J156" i="7"/>
  <c r="I156" i="7"/>
  <c r="X155" i="7"/>
  <c r="Q155" i="7"/>
  <c r="Y155" i="7" s="1"/>
  <c r="J155" i="7"/>
  <c r="I155" i="7"/>
  <c r="I169" i="7" s="1"/>
  <c r="W154" i="7"/>
  <c r="V154" i="7"/>
  <c r="U154" i="7"/>
  <c r="T154" i="7"/>
  <c r="S154" i="7"/>
  <c r="R154" i="7"/>
  <c r="P154" i="7"/>
  <c r="O154" i="7"/>
  <c r="N154" i="7"/>
  <c r="M154" i="7"/>
  <c r="L154" i="7"/>
  <c r="K154" i="7"/>
  <c r="X152" i="7"/>
  <c r="Q152" i="7"/>
  <c r="Y152" i="7" s="1"/>
  <c r="J152" i="7"/>
  <c r="I152" i="7"/>
  <c r="X151" i="7"/>
  <c r="Q151" i="7"/>
  <c r="J151" i="7"/>
  <c r="I151" i="7"/>
  <c r="X150" i="7"/>
  <c r="Q150" i="7"/>
  <c r="J150" i="7"/>
  <c r="I150" i="7"/>
  <c r="X149" i="7"/>
  <c r="Q149" i="7"/>
  <c r="J149" i="7"/>
  <c r="I149" i="7"/>
  <c r="X148" i="7"/>
  <c r="Q148" i="7"/>
  <c r="Y148" i="7" s="1"/>
  <c r="J148" i="7"/>
  <c r="I148" i="7"/>
  <c r="X147" i="7"/>
  <c r="Q147" i="7"/>
  <c r="Y147" i="7" s="1"/>
  <c r="J147" i="7"/>
  <c r="I147" i="7"/>
  <c r="X146" i="7"/>
  <c r="Q146" i="7"/>
  <c r="Y146" i="7" s="1"/>
  <c r="J146" i="7"/>
  <c r="I146" i="7"/>
  <c r="X145" i="7"/>
  <c r="Q145" i="7"/>
  <c r="J145" i="7"/>
  <c r="I145" i="7"/>
  <c r="X144" i="7"/>
  <c r="Q144" i="7"/>
  <c r="J144" i="7"/>
  <c r="I144" i="7"/>
  <c r="X143" i="7"/>
  <c r="Q143" i="7"/>
  <c r="J143" i="7"/>
  <c r="I143" i="7"/>
  <c r="X142" i="7"/>
  <c r="Q142" i="7"/>
  <c r="J142" i="7"/>
  <c r="I142" i="7"/>
  <c r="X141" i="7"/>
  <c r="Q141" i="7"/>
  <c r="J141" i="7"/>
  <c r="I141" i="7"/>
  <c r="X140" i="7"/>
  <c r="Q140" i="7"/>
  <c r="J140" i="7"/>
  <c r="I140" i="7"/>
  <c r="I154" i="7" s="1"/>
  <c r="W139" i="7"/>
  <c r="V139" i="7"/>
  <c r="U139" i="7"/>
  <c r="T139" i="7"/>
  <c r="S139" i="7"/>
  <c r="R139" i="7"/>
  <c r="P139" i="7"/>
  <c r="O139" i="7"/>
  <c r="N139" i="7"/>
  <c r="M139" i="7"/>
  <c r="L139" i="7"/>
  <c r="K139" i="7"/>
  <c r="X137" i="7"/>
  <c r="Q137" i="7"/>
  <c r="Y137" i="7" s="1"/>
  <c r="J137" i="7"/>
  <c r="I137" i="7"/>
  <c r="X136" i="7"/>
  <c r="Q136" i="7"/>
  <c r="J136" i="7"/>
  <c r="I136" i="7"/>
  <c r="X135" i="7"/>
  <c r="Q135" i="7"/>
  <c r="Y135" i="7" s="1"/>
  <c r="J135" i="7"/>
  <c r="I135" i="7"/>
  <c r="X134" i="7"/>
  <c r="Q134" i="7"/>
  <c r="J134" i="7"/>
  <c r="I134" i="7"/>
  <c r="X133" i="7"/>
  <c r="Q133" i="7"/>
  <c r="J133" i="7"/>
  <c r="I133" i="7"/>
  <c r="X132" i="7"/>
  <c r="Q132" i="7"/>
  <c r="J132" i="7"/>
  <c r="I132" i="7"/>
  <c r="X131" i="7"/>
  <c r="Q131" i="7"/>
  <c r="Y131" i="7" s="1"/>
  <c r="J131" i="7"/>
  <c r="I131" i="7"/>
  <c r="X130" i="7"/>
  <c r="Q130" i="7"/>
  <c r="J130" i="7"/>
  <c r="I130" i="7"/>
  <c r="X129" i="7"/>
  <c r="Q129" i="7"/>
  <c r="J129" i="7"/>
  <c r="I129" i="7"/>
  <c r="X128" i="7"/>
  <c r="Q128" i="7"/>
  <c r="J128" i="7"/>
  <c r="I128" i="7"/>
  <c r="X127" i="7"/>
  <c r="Q127" i="7"/>
  <c r="J127" i="7"/>
  <c r="I127" i="7"/>
  <c r="X126" i="7"/>
  <c r="Q126" i="7"/>
  <c r="J126" i="7"/>
  <c r="I126" i="7"/>
  <c r="X125" i="7"/>
  <c r="Q125" i="7"/>
  <c r="J125" i="7"/>
  <c r="I125" i="7"/>
  <c r="W124" i="7"/>
  <c r="V124" i="7"/>
  <c r="U124" i="7"/>
  <c r="T124" i="7"/>
  <c r="S124" i="7"/>
  <c r="R124" i="7"/>
  <c r="P124" i="7"/>
  <c r="O124" i="7"/>
  <c r="N124" i="7"/>
  <c r="M124" i="7"/>
  <c r="L124" i="7"/>
  <c r="K124" i="7"/>
  <c r="X122" i="7"/>
  <c r="Q122" i="7"/>
  <c r="J122" i="7"/>
  <c r="I122" i="7"/>
  <c r="X121" i="7"/>
  <c r="Q121" i="7"/>
  <c r="J121" i="7"/>
  <c r="I121" i="7"/>
  <c r="X120" i="7"/>
  <c r="Q120" i="7"/>
  <c r="J120" i="7"/>
  <c r="I120" i="7"/>
  <c r="X119" i="7"/>
  <c r="Q119" i="7"/>
  <c r="J119" i="7"/>
  <c r="I119" i="7"/>
  <c r="X118" i="7"/>
  <c r="Q118" i="7"/>
  <c r="J118" i="7"/>
  <c r="I118" i="7"/>
  <c r="X117" i="7"/>
  <c r="Q117" i="7"/>
  <c r="J117" i="7"/>
  <c r="I117" i="7"/>
  <c r="X116" i="7"/>
  <c r="Q116" i="7"/>
  <c r="J116" i="7"/>
  <c r="I116" i="7"/>
  <c r="X115" i="7"/>
  <c r="Q115" i="7"/>
  <c r="J115" i="7"/>
  <c r="I115" i="7"/>
  <c r="X114" i="7"/>
  <c r="Q114" i="7"/>
  <c r="J114" i="7"/>
  <c r="I114" i="7"/>
  <c r="X113" i="7"/>
  <c r="Q113" i="7"/>
  <c r="J113" i="7"/>
  <c r="I113" i="7"/>
  <c r="X112" i="7"/>
  <c r="Q112" i="7"/>
  <c r="J112" i="7"/>
  <c r="I112" i="7"/>
  <c r="X111" i="7"/>
  <c r="Q111" i="7"/>
  <c r="J111" i="7"/>
  <c r="I111" i="7"/>
  <c r="X110" i="7"/>
  <c r="Q110" i="7"/>
  <c r="J110" i="7"/>
  <c r="I110" i="7"/>
  <c r="W109" i="7"/>
  <c r="V109" i="7"/>
  <c r="U109" i="7"/>
  <c r="T109" i="7"/>
  <c r="S109" i="7"/>
  <c r="R109" i="7"/>
  <c r="P109" i="7"/>
  <c r="O109" i="7"/>
  <c r="N109" i="7"/>
  <c r="M109" i="7"/>
  <c r="L109" i="7"/>
  <c r="K109" i="7"/>
  <c r="X108" i="7"/>
  <c r="Q108" i="7"/>
  <c r="J108" i="7"/>
  <c r="I108" i="7"/>
  <c r="X107" i="7"/>
  <c r="Q107" i="7"/>
  <c r="J107" i="7"/>
  <c r="I107" i="7"/>
  <c r="X106" i="7"/>
  <c r="Q106" i="7"/>
  <c r="J106" i="7"/>
  <c r="I106" i="7"/>
  <c r="X105" i="7"/>
  <c r="Q105" i="7"/>
  <c r="J105" i="7"/>
  <c r="I105" i="7"/>
  <c r="X104" i="7"/>
  <c r="Q104" i="7"/>
  <c r="J104" i="7"/>
  <c r="I104" i="7"/>
  <c r="X103" i="7"/>
  <c r="Q103" i="7"/>
  <c r="J103" i="7"/>
  <c r="I103" i="7"/>
  <c r="X102" i="7"/>
  <c r="Q102" i="7"/>
  <c r="J102" i="7"/>
  <c r="I102" i="7"/>
  <c r="W101" i="7"/>
  <c r="V101" i="7"/>
  <c r="U101" i="7"/>
  <c r="T101" i="7"/>
  <c r="S101" i="7"/>
  <c r="R101" i="7"/>
  <c r="P101" i="7"/>
  <c r="O101" i="7"/>
  <c r="N101" i="7"/>
  <c r="M101" i="7"/>
  <c r="L101" i="7"/>
  <c r="K101" i="7"/>
  <c r="X99" i="7"/>
  <c r="Q99" i="7"/>
  <c r="J99" i="7"/>
  <c r="I99" i="7"/>
  <c r="X98" i="7"/>
  <c r="Q98" i="7"/>
  <c r="J98" i="7"/>
  <c r="I98" i="7"/>
  <c r="X97" i="7"/>
  <c r="Q97" i="7"/>
  <c r="J97" i="7"/>
  <c r="I97" i="7"/>
  <c r="X96" i="7"/>
  <c r="Q96" i="7"/>
  <c r="J96" i="7"/>
  <c r="I96" i="7"/>
  <c r="X95" i="7"/>
  <c r="Q95" i="7"/>
  <c r="J95" i="7"/>
  <c r="I95" i="7"/>
  <c r="X94" i="7"/>
  <c r="Q94" i="7"/>
  <c r="J94" i="7"/>
  <c r="I94" i="7"/>
  <c r="I82" i="7"/>
  <c r="J82" i="7"/>
  <c r="Q82" i="7"/>
  <c r="X82" i="7"/>
  <c r="I83" i="7"/>
  <c r="J83" i="7"/>
  <c r="Q83" i="7"/>
  <c r="X83" i="7"/>
  <c r="I84" i="7"/>
  <c r="J84" i="7"/>
  <c r="Q84" i="7"/>
  <c r="X84" i="7"/>
  <c r="I85" i="7"/>
  <c r="J85" i="7"/>
  <c r="Q85" i="7"/>
  <c r="Y85" i="7" s="1"/>
  <c r="X85" i="7"/>
  <c r="I86" i="7"/>
  <c r="J86" i="7"/>
  <c r="Q86" i="7"/>
  <c r="X86" i="7"/>
  <c r="I87" i="7"/>
  <c r="J87" i="7"/>
  <c r="Q87" i="7"/>
  <c r="X87" i="7"/>
  <c r="I90" i="7"/>
  <c r="J90" i="7"/>
  <c r="Q90" i="7"/>
  <c r="X90" i="7"/>
  <c r="I91" i="7"/>
  <c r="J91" i="7"/>
  <c r="Q91" i="7"/>
  <c r="X91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J252" i="6"/>
  <c r="X16" i="11"/>
  <c r="X17" i="11"/>
  <c r="X18" i="11"/>
  <c r="X19" i="11"/>
  <c r="X20" i="11"/>
  <c r="X21" i="11"/>
  <c r="X22" i="11"/>
  <c r="X23" i="11"/>
  <c r="I266" i="11"/>
  <c r="I267" i="11"/>
  <c r="I268" i="11"/>
  <c r="I269" i="11"/>
  <c r="I270" i="11"/>
  <c r="I271" i="11"/>
  <c r="I126" i="10"/>
  <c r="I127" i="10"/>
  <c r="I128" i="10"/>
  <c r="I129" i="10"/>
  <c r="I130" i="10"/>
  <c r="I131" i="10"/>
  <c r="I132" i="10"/>
  <c r="I6" i="9"/>
  <c r="I7" i="9" s="1"/>
  <c r="J6" i="9"/>
  <c r="J7" i="9" s="1"/>
  <c r="Q6" i="9"/>
  <c r="X6" i="9"/>
  <c r="K7" i="9"/>
  <c r="L7" i="9"/>
  <c r="M7" i="9"/>
  <c r="N7" i="9"/>
  <c r="O7" i="9"/>
  <c r="P7" i="9"/>
  <c r="R7" i="9"/>
  <c r="S7" i="9"/>
  <c r="T7" i="9"/>
  <c r="U7" i="9"/>
  <c r="V7" i="9"/>
  <c r="W7" i="9"/>
  <c r="I8" i="9"/>
  <c r="J8" i="9"/>
  <c r="Q8" i="9"/>
  <c r="X8" i="9"/>
  <c r="I9" i="9"/>
  <c r="J9" i="9"/>
  <c r="Q9" i="9"/>
  <c r="X9" i="9"/>
  <c r="I10" i="9"/>
  <c r="J10" i="9"/>
  <c r="Q10" i="9"/>
  <c r="X10" i="9"/>
  <c r="I11" i="9"/>
  <c r="J11" i="9"/>
  <c r="Q11" i="9"/>
  <c r="X11" i="9"/>
  <c r="I12" i="9"/>
  <c r="J12" i="9"/>
  <c r="Q12" i="9"/>
  <c r="X12" i="9"/>
  <c r="I13" i="9"/>
  <c r="J13" i="9"/>
  <c r="Q13" i="9"/>
  <c r="X13" i="9"/>
  <c r="I14" i="9"/>
  <c r="J14" i="9"/>
  <c r="Q14" i="9"/>
  <c r="X14" i="9"/>
  <c r="I15" i="9"/>
  <c r="J15" i="9"/>
  <c r="Q15" i="9"/>
  <c r="X15" i="9"/>
  <c r="I16" i="9"/>
  <c r="J16" i="9"/>
  <c r="Q16" i="9"/>
  <c r="X16" i="9"/>
  <c r="I17" i="9"/>
  <c r="J17" i="9"/>
  <c r="Q17" i="9"/>
  <c r="X17" i="9"/>
  <c r="I18" i="9"/>
  <c r="J18" i="9"/>
  <c r="Q18" i="9"/>
  <c r="X18" i="9"/>
  <c r="I19" i="9"/>
  <c r="J19" i="9"/>
  <c r="Q19" i="9"/>
  <c r="X19" i="9"/>
  <c r="I20" i="9"/>
  <c r="J20" i="9"/>
  <c r="Q20" i="9"/>
  <c r="X20" i="9"/>
  <c r="K22" i="9"/>
  <c r="L22" i="9"/>
  <c r="M22" i="9"/>
  <c r="N22" i="9"/>
  <c r="O22" i="9"/>
  <c r="P22" i="9"/>
  <c r="R22" i="9"/>
  <c r="S22" i="9"/>
  <c r="T22" i="9"/>
  <c r="U22" i="9"/>
  <c r="V22" i="9"/>
  <c r="W22" i="9"/>
  <c r="I23" i="9"/>
  <c r="J23" i="9"/>
  <c r="Q23" i="9"/>
  <c r="X23" i="9"/>
  <c r="I24" i="9"/>
  <c r="J24" i="9"/>
  <c r="Q24" i="9"/>
  <c r="X24" i="9"/>
  <c r="I25" i="9"/>
  <c r="J25" i="9"/>
  <c r="Q25" i="9"/>
  <c r="X25" i="9"/>
  <c r="I26" i="9"/>
  <c r="J26" i="9"/>
  <c r="Q26" i="9"/>
  <c r="X26" i="9"/>
  <c r="I27" i="9"/>
  <c r="J27" i="9"/>
  <c r="Q27" i="9"/>
  <c r="X27" i="9"/>
  <c r="I28" i="9"/>
  <c r="J28" i="9"/>
  <c r="Q28" i="9"/>
  <c r="X28" i="9"/>
  <c r="I29" i="9"/>
  <c r="J29" i="9"/>
  <c r="Q29" i="9"/>
  <c r="X29" i="9"/>
  <c r="I30" i="9"/>
  <c r="J30" i="9"/>
  <c r="Q30" i="9"/>
  <c r="X30" i="9"/>
  <c r="I31" i="9"/>
  <c r="J31" i="9"/>
  <c r="Q31" i="9"/>
  <c r="X31" i="9"/>
  <c r="I32" i="9"/>
  <c r="J32" i="9"/>
  <c r="Q32" i="9"/>
  <c r="X32" i="9"/>
  <c r="I33" i="9"/>
  <c r="J33" i="9"/>
  <c r="Q33" i="9"/>
  <c r="X33" i="9"/>
  <c r="I34" i="9"/>
  <c r="J34" i="9"/>
  <c r="Q34" i="9"/>
  <c r="X34" i="9"/>
  <c r="I35" i="9"/>
  <c r="J35" i="9"/>
  <c r="Q35" i="9"/>
  <c r="X35" i="9"/>
  <c r="K37" i="9"/>
  <c r="L37" i="9"/>
  <c r="M37" i="9"/>
  <c r="N37" i="9"/>
  <c r="O37" i="9"/>
  <c r="P37" i="9"/>
  <c r="R37" i="9"/>
  <c r="S37" i="9"/>
  <c r="T37" i="9"/>
  <c r="U37" i="9"/>
  <c r="V37" i="9"/>
  <c r="W37" i="9"/>
  <c r="I38" i="9"/>
  <c r="J38" i="9"/>
  <c r="Q38" i="9"/>
  <c r="X38" i="9"/>
  <c r="I39" i="9"/>
  <c r="J39" i="9"/>
  <c r="Q39" i="9"/>
  <c r="X39" i="9"/>
  <c r="I40" i="9"/>
  <c r="J40" i="9"/>
  <c r="Q40" i="9"/>
  <c r="X40" i="9"/>
  <c r="I41" i="9"/>
  <c r="J41" i="9"/>
  <c r="Q41" i="9"/>
  <c r="X41" i="9"/>
  <c r="I42" i="9"/>
  <c r="J42" i="9"/>
  <c r="Q42" i="9"/>
  <c r="X42" i="9"/>
  <c r="I43" i="9"/>
  <c r="J43" i="9"/>
  <c r="Q43" i="9"/>
  <c r="X43" i="9"/>
  <c r="I44" i="9"/>
  <c r="J44" i="9"/>
  <c r="Q44" i="9"/>
  <c r="X44" i="9"/>
  <c r="I45" i="9"/>
  <c r="J45" i="9"/>
  <c r="Q45" i="9"/>
  <c r="X45" i="9"/>
  <c r="I46" i="9"/>
  <c r="J46" i="9"/>
  <c r="Q46" i="9"/>
  <c r="X46" i="9"/>
  <c r="I47" i="9"/>
  <c r="J47" i="9"/>
  <c r="Q47" i="9"/>
  <c r="X47" i="9"/>
  <c r="I48" i="9"/>
  <c r="J48" i="9"/>
  <c r="Q48" i="9"/>
  <c r="X48" i="9"/>
  <c r="I49" i="9"/>
  <c r="J49" i="9"/>
  <c r="Q49" i="9"/>
  <c r="X49" i="9"/>
  <c r="I50" i="9"/>
  <c r="J50" i="9"/>
  <c r="Q50" i="9"/>
  <c r="X50" i="9"/>
  <c r="K52" i="9"/>
  <c r="L52" i="9"/>
  <c r="M52" i="9"/>
  <c r="N52" i="9"/>
  <c r="O52" i="9"/>
  <c r="P52" i="9"/>
  <c r="R52" i="9"/>
  <c r="S52" i="9"/>
  <c r="T52" i="9"/>
  <c r="U52" i="9"/>
  <c r="V52" i="9"/>
  <c r="W52" i="9"/>
  <c r="I53" i="9"/>
  <c r="J53" i="9"/>
  <c r="Q53" i="9"/>
  <c r="X53" i="9"/>
  <c r="I54" i="9"/>
  <c r="J54" i="9"/>
  <c r="Q54" i="9"/>
  <c r="X54" i="9"/>
  <c r="I55" i="9"/>
  <c r="J55" i="9"/>
  <c r="Q55" i="9"/>
  <c r="X55" i="9"/>
  <c r="I56" i="9"/>
  <c r="J56" i="9"/>
  <c r="Q56" i="9"/>
  <c r="X56" i="9"/>
  <c r="I57" i="9"/>
  <c r="J57" i="9"/>
  <c r="Q57" i="9"/>
  <c r="X57" i="9"/>
  <c r="I58" i="9"/>
  <c r="J58" i="9"/>
  <c r="Q58" i="9"/>
  <c r="X58" i="9"/>
  <c r="I59" i="9"/>
  <c r="J59" i="9"/>
  <c r="Q59" i="9"/>
  <c r="X59" i="9"/>
  <c r="I60" i="9"/>
  <c r="J60" i="9"/>
  <c r="Q60" i="9"/>
  <c r="X60" i="9"/>
  <c r="I61" i="9"/>
  <c r="J61" i="9"/>
  <c r="Q61" i="9"/>
  <c r="X61" i="9"/>
  <c r="I62" i="9"/>
  <c r="J62" i="9"/>
  <c r="Q62" i="9"/>
  <c r="X62" i="9"/>
  <c r="I63" i="9"/>
  <c r="J63" i="9"/>
  <c r="Q63" i="9"/>
  <c r="X63" i="9"/>
  <c r="I64" i="9"/>
  <c r="J64" i="9"/>
  <c r="Q64" i="9"/>
  <c r="X64" i="9"/>
  <c r="I65" i="9"/>
  <c r="J65" i="9"/>
  <c r="Q65" i="9"/>
  <c r="X65" i="9"/>
  <c r="I67" i="9"/>
  <c r="K67" i="9"/>
  <c r="L67" i="9"/>
  <c r="M67" i="9"/>
  <c r="N67" i="9"/>
  <c r="O67" i="9"/>
  <c r="P67" i="9"/>
  <c r="R67" i="9"/>
  <c r="S67" i="9"/>
  <c r="T67" i="9"/>
  <c r="U67" i="9"/>
  <c r="V67" i="9"/>
  <c r="W67" i="9"/>
  <c r="I68" i="9"/>
  <c r="J68" i="9"/>
  <c r="Q68" i="9"/>
  <c r="X68" i="9"/>
  <c r="I69" i="9"/>
  <c r="J69" i="9"/>
  <c r="Q69" i="9"/>
  <c r="X69" i="9"/>
  <c r="I70" i="9"/>
  <c r="J70" i="9"/>
  <c r="Q70" i="9"/>
  <c r="X70" i="9"/>
  <c r="I71" i="9"/>
  <c r="J71" i="9"/>
  <c r="Q71" i="9"/>
  <c r="X71" i="9"/>
  <c r="I72" i="9"/>
  <c r="J72" i="9"/>
  <c r="Q72" i="9"/>
  <c r="X72" i="9"/>
  <c r="I73" i="9"/>
  <c r="J73" i="9"/>
  <c r="Q73" i="9"/>
  <c r="X73" i="9"/>
  <c r="I74" i="9"/>
  <c r="J74" i="9"/>
  <c r="Q74" i="9"/>
  <c r="X74" i="9"/>
  <c r="I75" i="9"/>
  <c r="J75" i="9"/>
  <c r="Q75" i="9"/>
  <c r="X75" i="9"/>
  <c r="I76" i="9"/>
  <c r="J76" i="9"/>
  <c r="Q76" i="9"/>
  <c r="X76" i="9"/>
  <c r="Y76" i="9" s="1"/>
  <c r="I77" i="9"/>
  <c r="J77" i="9"/>
  <c r="Q77" i="9"/>
  <c r="X77" i="9"/>
  <c r="I78" i="9"/>
  <c r="J78" i="9"/>
  <c r="Q78" i="9"/>
  <c r="X78" i="9"/>
  <c r="I79" i="9"/>
  <c r="J79" i="9"/>
  <c r="Q79" i="9"/>
  <c r="X79" i="9"/>
  <c r="I80" i="9"/>
  <c r="J80" i="9"/>
  <c r="Q80" i="9"/>
  <c r="X80" i="9"/>
  <c r="K82" i="9"/>
  <c r="L82" i="9"/>
  <c r="M82" i="9"/>
  <c r="N82" i="9"/>
  <c r="O82" i="9"/>
  <c r="P82" i="9"/>
  <c r="R82" i="9"/>
  <c r="S82" i="9"/>
  <c r="T82" i="9"/>
  <c r="U82" i="9"/>
  <c r="V82" i="9"/>
  <c r="W82" i="9"/>
  <c r="I83" i="9"/>
  <c r="J83" i="9"/>
  <c r="J84" i="9" s="1"/>
  <c r="Q83" i="9"/>
  <c r="X83" i="9"/>
  <c r="K84" i="9"/>
  <c r="L84" i="9"/>
  <c r="M84" i="9"/>
  <c r="N84" i="9"/>
  <c r="O84" i="9"/>
  <c r="P84" i="9"/>
  <c r="R84" i="9"/>
  <c r="S84" i="9"/>
  <c r="T84" i="9"/>
  <c r="U84" i="9"/>
  <c r="V84" i="9"/>
  <c r="W84" i="9"/>
  <c r="I85" i="9"/>
  <c r="J85" i="9"/>
  <c r="Q85" i="9"/>
  <c r="X85" i="9"/>
  <c r="K86" i="9"/>
  <c r="L86" i="9"/>
  <c r="M86" i="9"/>
  <c r="N86" i="9"/>
  <c r="O86" i="9"/>
  <c r="P86" i="9"/>
  <c r="R86" i="9"/>
  <c r="S86" i="9"/>
  <c r="T86" i="9"/>
  <c r="U86" i="9"/>
  <c r="V86" i="9"/>
  <c r="W86" i="9"/>
  <c r="I87" i="9"/>
  <c r="J87" i="9"/>
  <c r="Q87" i="9"/>
  <c r="X87" i="9"/>
  <c r="I88" i="9"/>
  <c r="J88" i="9"/>
  <c r="Q88" i="9"/>
  <c r="X88" i="9"/>
  <c r="I89" i="9"/>
  <c r="J89" i="9"/>
  <c r="Q89" i="9"/>
  <c r="X89" i="9"/>
  <c r="I90" i="9"/>
  <c r="J90" i="9"/>
  <c r="Q90" i="9"/>
  <c r="X90" i="9"/>
  <c r="I91" i="9"/>
  <c r="J91" i="9"/>
  <c r="Q91" i="9"/>
  <c r="X91" i="9"/>
  <c r="I92" i="9"/>
  <c r="J92" i="9"/>
  <c r="Q92" i="9"/>
  <c r="X92" i="9"/>
  <c r="I93" i="9"/>
  <c r="J93" i="9"/>
  <c r="Q93" i="9"/>
  <c r="X93" i="9"/>
  <c r="I94" i="9"/>
  <c r="J94" i="9"/>
  <c r="Q94" i="9"/>
  <c r="X94" i="9"/>
  <c r="I95" i="9"/>
  <c r="J95" i="9"/>
  <c r="Q95" i="9"/>
  <c r="X95" i="9"/>
  <c r="I96" i="9"/>
  <c r="J96" i="9"/>
  <c r="Q96" i="9"/>
  <c r="X96" i="9"/>
  <c r="I97" i="9"/>
  <c r="J97" i="9"/>
  <c r="Q97" i="9"/>
  <c r="X97" i="9"/>
  <c r="I98" i="9"/>
  <c r="J98" i="9"/>
  <c r="Q98" i="9"/>
  <c r="X98" i="9"/>
  <c r="I99" i="9"/>
  <c r="J99" i="9"/>
  <c r="Q99" i="9"/>
  <c r="X99" i="9"/>
  <c r="K101" i="9"/>
  <c r="L101" i="9"/>
  <c r="M101" i="9"/>
  <c r="N101" i="9"/>
  <c r="O101" i="9"/>
  <c r="P101" i="9"/>
  <c r="R101" i="9"/>
  <c r="S101" i="9"/>
  <c r="T101" i="9"/>
  <c r="U101" i="9"/>
  <c r="V101" i="9"/>
  <c r="W101" i="9"/>
  <c r="I102" i="9"/>
  <c r="J102" i="9"/>
  <c r="Q102" i="9"/>
  <c r="X102" i="9"/>
  <c r="I103" i="9"/>
  <c r="J103" i="9"/>
  <c r="Q103" i="9"/>
  <c r="X103" i="9"/>
  <c r="I104" i="9"/>
  <c r="J104" i="9"/>
  <c r="Q104" i="9"/>
  <c r="X104" i="9"/>
  <c r="I105" i="9"/>
  <c r="J105" i="9"/>
  <c r="Q105" i="9"/>
  <c r="X105" i="9"/>
  <c r="I106" i="9"/>
  <c r="J106" i="9"/>
  <c r="Q106" i="9"/>
  <c r="X106" i="9"/>
  <c r="I107" i="9"/>
  <c r="J107" i="9"/>
  <c r="Q107" i="9"/>
  <c r="X107" i="9"/>
  <c r="I108" i="9"/>
  <c r="J108" i="9"/>
  <c r="Q108" i="9"/>
  <c r="X108" i="9"/>
  <c r="I109" i="9"/>
  <c r="J109" i="9"/>
  <c r="Q109" i="9"/>
  <c r="X109" i="9"/>
  <c r="I110" i="9"/>
  <c r="J110" i="9"/>
  <c r="Q110" i="9"/>
  <c r="X110" i="9"/>
  <c r="I111" i="9"/>
  <c r="J111" i="9"/>
  <c r="Q111" i="9"/>
  <c r="X111" i="9"/>
  <c r="I112" i="9"/>
  <c r="J112" i="9"/>
  <c r="Q112" i="9"/>
  <c r="X112" i="9"/>
  <c r="I113" i="9"/>
  <c r="J113" i="9"/>
  <c r="Q113" i="9"/>
  <c r="X113" i="9"/>
  <c r="I114" i="9"/>
  <c r="J114" i="9"/>
  <c r="Q114" i="9"/>
  <c r="X114" i="9"/>
  <c r="K116" i="9"/>
  <c r="L116" i="9"/>
  <c r="M116" i="9"/>
  <c r="N116" i="9"/>
  <c r="O116" i="9"/>
  <c r="P116" i="9"/>
  <c r="R116" i="9"/>
  <c r="S116" i="9"/>
  <c r="T116" i="9"/>
  <c r="U116" i="9"/>
  <c r="V116" i="9"/>
  <c r="W116" i="9"/>
  <c r="I117" i="9"/>
  <c r="J117" i="9"/>
  <c r="Q117" i="9"/>
  <c r="X117" i="9"/>
  <c r="I118" i="9"/>
  <c r="J118" i="9"/>
  <c r="Q118" i="9"/>
  <c r="X118" i="9"/>
  <c r="I119" i="9"/>
  <c r="J119" i="9"/>
  <c r="Q119" i="9"/>
  <c r="X119" i="9"/>
  <c r="I120" i="9"/>
  <c r="J120" i="9"/>
  <c r="Q120" i="9"/>
  <c r="X120" i="9"/>
  <c r="I121" i="9"/>
  <c r="J121" i="9"/>
  <c r="Q121" i="9"/>
  <c r="X121" i="9"/>
  <c r="I122" i="9"/>
  <c r="J122" i="9"/>
  <c r="Q122" i="9"/>
  <c r="X122" i="9"/>
  <c r="I123" i="9"/>
  <c r="J123" i="9"/>
  <c r="Q123" i="9"/>
  <c r="X123" i="9"/>
  <c r="I124" i="9"/>
  <c r="J124" i="9"/>
  <c r="Q124" i="9"/>
  <c r="X124" i="9"/>
  <c r="I125" i="9"/>
  <c r="J125" i="9"/>
  <c r="Q125" i="9"/>
  <c r="X125" i="9"/>
  <c r="I126" i="9"/>
  <c r="J126" i="9"/>
  <c r="Q126" i="9"/>
  <c r="X126" i="9"/>
  <c r="I127" i="9"/>
  <c r="J127" i="9"/>
  <c r="Q127" i="9"/>
  <c r="X127" i="9"/>
  <c r="I128" i="9"/>
  <c r="J128" i="9"/>
  <c r="Q128" i="9"/>
  <c r="X128" i="9"/>
  <c r="I129" i="9"/>
  <c r="J129" i="9"/>
  <c r="Q129" i="9"/>
  <c r="X129" i="9"/>
  <c r="K131" i="9"/>
  <c r="L131" i="9"/>
  <c r="M131" i="9"/>
  <c r="N131" i="9"/>
  <c r="O131" i="9"/>
  <c r="P131" i="9"/>
  <c r="R131" i="9"/>
  <c r="S131" i="9"/>
  <c r="T131" i="9"/>
  <c r="U131" i="9"/>
  <c r="V131" i="9"/>
  <c r="W131" i="9"/>
  <c r="I132" i="9"/>
  <c r="J132" i="9"/>
  <c r="Q132" i="9"/>
  <c r="X132" i="9"/>
  <c r="I133" i="9"/>
  <c r="J133" i="9"/>
  <c r="Q133" i="9"/>
  <c r="X133" i="9"/>
  <c r="I134" i="9"/>
  <c r="J134" i="9"/>
  <c r="Q134" i="9"/>
  <c r="X134" i="9"/>
  <c r="I135" i="9"/>
  <c r="J135" i="9"/>
  <c r="Q135" i="9"/>
  <c r="X135" i="9"/>
  <c r="I136" i="9"/>
  <c r="J136" i="9"/>
  <c r="Q136" i="9"/>
  <c r="X136" i="9"/>
  <c r="I137" i="9"/>
  <c r="J137" i="9"/>
  <c r="Q137" i="9"/>
  <c r="X137" i="9"/>
  <c r="I138" i="9"/>
  <c r="J138" i="9"/>
  <c r="Q138" i="9"/>
  <c r="X138" i="9"/>
  <c r="I139" i="9"/>
  <c r="J139" i="9"/>
  <c r="Q139" i="9"/>
  <c r="X139" i="9"/>
  <c r="I140" i="9"/>
  <c r="J140" i="9"/>
  <c r="Q140" i="9"/>
  <c r="X140" i="9"/>
  <c r="I141" i="9"/>
  <c r="J141" i="9"/>
  <c r="Q141" i="9"/>
  <c r="X141" i="9"/>
  <c r="I142" i="9"/>
  <c r="J142" i="9"/>
  <c r="Q142" i="9"/>
  <c r="X142" i="9"/>
  <c r="I143" i="9"/>
  <c r="J143" i="9"/>
  <c r="Q143" i="9"/>
  <c r="X143" i="9"/>
  <c r="I144" i="9"/>
  <c r="J144" i="9"/>
  <c r="Q144" i="9"/>
  <c r="X144" i="9"/>
  <c r="K146" i="9"/>
  <c r="L146" i="9"/>
  <c r="M146" i="9"/>
  <c r="N146" i="9"/>
  <c r="O146" i="9"/>
  <c r="P146" i="9"/>
  <c r="R146" i="9"/>
  <c r="S146" i="9"/>
  <c r="T146" i="9"/>
  <c r="U146" i="9"/>
  <c r="V146" i="9"/>
  <c r="W146" i="9"/>
  <c r="I147" i="9"/>
  <c r="J147" i="9"/>
  <c r="Q147" i="9"/>
  <c r="X147" i="9"/>
  <c r="I148" i="9"/>
  <c r="J148" i="9"/>
  <c r="Q148" i="9"/>
  <c r="X148" i="9"/>
  <c r="I149" i="9"/>
  <c r="J149" i="9"/>
  <c r="Q149" i="9"/>
  <c r="X149" i="9"/>
  <c r="I150" i="9"/>
  <c r="J150" i="9"/>
  <c r="Q150" i="9"/>
  <c r="X150" i="9"/>
  <c r="I151" i="9"/>
  <c r="J151" i="9"/>
  <c r="Q151" i="9"/>
  <c r="X151" i="9"/>
  <c r="I152" i="9"/>
  <c r="J152" i="9"/>
  <c r="Q152" i="9"/>
  <c r="X152" i="9"/>
  <c r="I153" i="9"/>
  <c r="J153" i="9"/>
  <c r="Q153" i="9"/>
  <c r="X153" i="9"/>
  <c r="I154" i="9"/>
  <c r="J154" i="9"/>
  <c r="Q154" i="9"/>
  <c r="X154" i="9"/>
  <c r="I155" i="9"/>
  <c r="J155" i="9"/>
  <c r="Q155" i="9"/>
  <c r="X155" i="9"/>
  <c r="I156" i="9"/>
  <c r="J156" i="9"/>
  <c r="Q156" i="9"/>
  <c r="X156" i="9"/>
  <c r="I157" i="9"/>
  <c r="J157" i="9"/>
  <c r="Q157" i="9"/>
  <c r="X157" i="9"/>
  <c r="I158" i="9"/>
  <c r="J158" i="9"/>
  <c r="Q158" i="9"/>
  <c r="X158" i="9"/>
  <c r="I159" i="9"/>
  <c r="J159" i="9"/>
  <c r="Q159" i="9"/>
  <c r="X159" i="9"/>
  <c r="K161" i="9"/>
  <c r="L161" i="9"/>
  <c r="M161" i="9"/>
  <c r="N161" i="9"/>
  <c r="O161" i="9"/>
  <c r="P161" i="9"/>
  <c r="R161" i="9"/>
  <c r="S161" i="9"/>
  <c r="T161" i="9"/>
  <c r="U161" i="9"/>
  <c r="V161" i="9"/>
  <c r="W161" i="9"/>
  <c r="I162" i="9"/>
  <c r="J162" i="9"/>
  <c r="Q162" i="9"/>
  <c r="X162" i="9"/>
  <c r="K163" i="9"/>
  <c r="L163" i="9"/>
  <c r="M163" i="9"/>
  <c r="N163" i="9"/>
  <c r="O163" i="9"/>
  <c r="P163" i="9"/>
  <c r="R163" i="9"/>
  <c r="S163" i="9"/>
  <c r="T163" i="9"/>
  <c r="U163" i="9"/>
  <c r="V163" i="9"/>
  <c r="W163" i="9"/>
  <c r="I164" i="9"/>
  <c r="I165" i="9" s="1"/>
  <c r="J164" i="9"/>
  <c r="Q164" i="9"/>
  <c r="X164" i="9"/>
  <c r="K165" i="9"/>
  <c r="L165" i="9"/>
  <c r="M165" i="9"/>
  <c r="N165" i="9"/>
  <c r="O165" i="9"/>
  <c r="P165" i="9"/>
  <c r="R165" i="9"/>
  <c r="S165" i="9"/>
  <c r="T165" i="9"/>
  <c r="U165" i="9"/>
  <c r="V165" i="9"/>
  <c r="W165" i="9"/>
  <c r="I166" i="9"/>
  <c r="J166" i="9"/>
  <c r="Q166" i="9"/>
  <c r="X166" i="9"/>
  <c r="I167" i="9"/>
  <c r="J167" i="9"/>
  <c r="Q167" i="9"/>
  <c r="X167" i="9"/>
  <c r="I168" i="9"/>
  <c r="J168" i="9"/>
  <c r="Q168" i="9"/>
  <c r="X168" i="9"/>
  <c r="I169" i="9"/>
  <c r="J169" i="9"/>
  <c r="Q169" i="9"/>
  <c r="X169" i="9"/>
  <c r="I170" i="9"/>
  <c r="J170" i="9"/>
  <c r="Q170" i="9"/>
  <c r="X170" i="9"/>
  <c r="I171" i="9"/>
  <c r="J171" i="9"/>
  <c r="Q171" i="9"/>
  <c r="X171" i="9"/>
  <c r="I172" i="9"/>
  <c r="J172" i="9"/>
  <c r="Q172" i="9"/>
  <c r="X172" i="9"/>
  <c r="I173" i="9"/>
  <c r="J173" i="9"/>
  <c r="Q173" i="9"/>
  <c r="X173" i="9"/>
  <c r="I174" i="9"/>
  <c r="J174" i="9"/>
  <c r="Q174" i="9"/>
  <c r="X174" i="9"/>
  <c r="I175" i="9"/>
  <c r="J175" i="9"/>
  <c r="Q175" i="9"/>
  <c r="X175" i="9"/>
  <c r="I176" i="9"/>
  <c r="J176" i="9"/>
  <c r="Q176" i="9"/>
  <c r="X176" i="9"/>
  <c r="I177" i="9"/>
  <c r="J177" i="9"/>
  <c r="Q177" i="9"/>
  <c r="X177" i="9"/>
  <c r="I178" i="9"/>
  <c r="J178" i="9"/>
  <c r="Q178" i="9"/>
  <c r="X178" i="9"/>
  <c r="K180" i="9"/>
  <c r="L180" i="9"/>
  <c r="M180" i="9"/>
  <c r="N180" i="9"/>
  <c r="O180" i="9"/>
  <c r="P180" i="9"/>
  <c r="R180" i="9"/>
  <c r="S180" i="9"/>
  <c r="T180" i="9"/>
  <c r="U180" i="9"/>
  <c r="V180" i="9"/>
  <c r="W180" i="9"/>
  <c r="I181" i="9"/>
  <c r="J181" i="9"/>
  <c r="Q181" i="9"/>
  <c r="X181" i="9"/>
  <c r="I182" i="9"/>
  <c r="J182" i="9"/>
  <c r="Q182" i="9"/>
  <c r="X182" i="9"/>
  <c r="I183" i="9"/>
  <c r="J183" i="9"/>
  <c r="Q183" i="9"/>
  <c r="X183" i="9"/>
  <c r="I184" i="9"/>
  <c r="J184" i="9"/>
  <c r="Q184" i="9"/>
  <c r="X184" i="9"/>
  <c r="I185" i="9"/>
  <c r="J185" i="9"/>
  <c r="Q185" i="9"/>
  <c r="X185" i="9"/>
  <c r="I186" i="9"/>
  <c r="J186" i="9"/>
  <c r="Q186" i="9"/>
  <c r="X186" i="9"/>
  <c r="I187" i="9"/>
  <c r="J187" i="9"/>
  <c r="Q187" i="9"/>
  <c r="X187" i="9"/>
  <c r="I188" i="9"/>
  <c r="J188" i="9"/>
  <c r="Q188" i="9"/>
  <c r="X188" i="9"/>
  <c r="I189" i="9"/>
  <c r="J189" i="9"/>
  <c r="Q189" i="9"/>
  <c r="X189" i="9"/>
  <c r="I190" i="9"/>
  <c r="J190" i="9"/>
  <c r="Q190" i="9"/>
  <c r="X190" i="9"/>
  <c r="I191" i="9"/>
  <c r="J191" i="9"/>
  <c r="Q191" i="9"/>
  <c r="X191" i="9"/>
  <c r="I192" i="9"/>
  <c r="J192" i="9"/>
  <c r="Q192" i="9"/>
  <c r="X192" i="9"/>
  <c r="I193" i="9"/>
  <c r="J193" i="9"/>
  <c r="Q193" i="9"/>
  <c r="X193" i="9"/>
  <c r="K195" i="9"/>
  <c r="L195" i="9"/>
  <c r="M195" i="9"/>
  <c r="N195" i="9"/>
  <c r="O195" i="9"/>
  <c r="P195" i="9"/>
  <c r="R195" i="9"/>
  <c r="S195" i="9"/>
  <c r="T195" i="9"/>
  <c r="U195" i="9"/>
  <c r="V195" i="9"/>
  <c r="W195" i="9"/>
  <c r="I196" i="9"/>
  <c r="J196" i="9"/>
  <c r="Q196" i="9"/>
  <c r="X196" i="9"/>
  <c r="I197" i="9"/>
  <c r="J197" i="9"/>
  <c r="Q197" i="9"/>
  <c r="X197" i="9"/>
  <c r="I198" i="9"/>
  <c r="J198" i="9"/>
  <c r="Q198" i="9"/>
  <c r="X198" i="9"/>
  <c r="I199" i="9"/>
  <c r="J199" i="9"/>
  <c r="Q199" i="9"/>
  <c r="X199" i="9"/>
  <c r="I200" i="9"/>
  <c r="J200" i="9"/>
  <c r="Q200" i="9"/>
  <c r="X200" i="9"/>
  <c r="I201" i="9"/>
  <c r="J201" i="9"/>
  <c r="Q201" i="9"/>
  <c r="X201" i="9"/>
  <c r="I202" i="9"/>
  <c r="J202" i="9"/>
  <c r="Q202" i="9"/>
  <c r="X202" i="9"/>
  <c r="I203" i="9"/>
  <c r="J203" i="9"/>
  <c r="Q203" i="9"/>
  <c r="X203" i="9"/>
  <c r="I204" i="9"/>
  <c r="J204" i="9"/>
  <c r="Q204" i="9"/>
  <c r="X204" i="9"/>
  <c r="I205" i="9"/>
  <c r="J205" i="9"/>
  <c r="Q205" i="9"/>
  <c r="X205" i="9"/>
  <c r="I206" i="9"/>
  <c r="J206" i="9"/>
  <c r="Q206" i="9"/>
  <c r="X206" i="9"/>
  <c r="I207" i="9"/>
  <c r="J207" i="9"/>
  <c r="Q207" i="9"/>
  <c r="X207" i="9"/>
  <c r="I208" i="9"/>
  <c r="J208" i="9"/>
  <c r="Q208" i="9"/>
  <c r="X208" i="9"/>
  <c r="K210" i="9"/>
  <c r="L210" i="9"/>
  <c r="M210" i="9"/>
  <c r="N210" i="9"/>
  <c r="O210" i="9"/>
  <c r="P210" i="9"/>
  <c r="R210" i="9"/>
  <c r="S210" i="9"/>
  <c r="T210" i="9"/>
  <c r="U210" i="9"/>
  <c r="V210" i="9"/>
  <c r="W210" i="9"/>
  <c r="I211" i="9"/>
  <c r="J211" i="9"/>
  <c r="Q211" i="9"/>
  <c r="X211" i="9"/>
  <c r="I212" i="9"/>
  <c r="J212" i="9"/>
  <c r="Q212" i="9"/>
  <c r="X212" i="9"/>
  <c r="I213" i="9"/>
  <c r="J213" i="9"/>
  <c r="Q213" i="9"/>
  <c r="X213" i="9"/>
  <c r="I214" i="9"/>
  <c r="J214" i="9"/>
  <c r="Q214" i="9"/>
  <c r="X214" i="9"/>
  <c r="I215" i="9"/>
  <c r="J215" i="9"/>
  <c r="Q215" i="9"/>
  <c r="X215" i="9"/>
  <c r="I216" i="9"/>
  <c r="J216" i="9"/>
  <c r="Q216" i="9"/>
  <c r="X216" i="9"/>
  <c r="I217" i="9"/>
  <c r="J217" i="9"/>
  <c r="Q217" i="9"/>
  <c r="X217" i="9"/>
  <c r="I218" i="9"/>
  <c r="J218" i="9"/>
  <c r="Q218" i="9"/>
  <c r="X218" i="9"/>
  <c r="I219" i="9"/>
  <c r="J219" i="9"/>
  <c r="Q219" i="9"/>
  <c r="X219" i="9"/>
  <c r="I220" i="9"/>
  <c r="J220" i="9"/>
  <c r="Q220" i="9"/>
  <c r="X220" i="9"/>
  <c r="I221" i="9"/>
  <c r="J221" i="9"/>
  <c r="Q221" i="9"/>
  <c r="X221" i="9"/>
  <c r="I222" i="9"/>
  <c r="J222" i="9"/>
  <c r="Q222" i="9"/>
  <c r="X222" i="9"/>
  <c r="I223" i="9"/>
  <c r="J223" i="9"/>
  <c r="Q223" i="9"/>
  <c r="X223" i="9"/>
  <c r="K225" i="9"/>
  <c r="L225" i="9"/>
  <c r="M225" i="9"/>
  <c r="N225" i="9"/>
  <c r="O225" i="9"/>
  <c r="P225" i="9"/>
  <c r="R225" i="9"/>
  <c r="S225" i="9"/>
  <c r="T225" i="9"/>
  <c r="U225" i="9"/>
  <c r="V225" i="9"/>
  <c r="W225" i="9"/>
  <c r="I226" i="9"/>
  <c r="J226" i="9"/>
  <c r="Q226" i="9"/>
  <c r="X226" i="9"/>
  <c r="I227" i="9"/>
  <c r="J227" i="9"/>
  <c r="Q227" i="9"/>
  <c r="X227" i="9"/>
  <c r="I228" i="9"/>
  <c r="J228" i="9"/>
  <c r="Q228" i="9"/>
  <c r="X228" i="9"/>
  <c r="I229" i="9"/>
  <c r="J229" i="9"/>
  <c r="Q229" i="9"/>
  <c r="X229" i="9"/>
  <c r="I230" i="9"/>
  <c r="J230" i="9"/>
  <c r="Q230" i="9"/>
  <c r="X230" i="9"/>
  <c r="I231" i="9"/>
  <c r="J231" i="9"/>
  <c r="Q231" i="9"/>
  <c r="X231" i="9"/>
  <c r="I232" i="9"/>
  <c r="J232" i="9"/>
  <c r="Q232" i="9"/>
  <c r="X232" i="9"/>
  <c r="I233" i="9"/>
  <c r="J233" i="9"/>
  <c r="Q233" i="9"/>
  <c r="X233" i="9"/>
  <c r="I234" i="9"/>
  <c r="J234" i="9"/>
  <c r="Q234" i="9"/>
  <c r="X234" i="9"/>
  <c r="I235" i="9"/>
  <c r="J235" i="9"/>
  <c r="Q235" i="9"/>
  <c r="X235" i="9"/>
  <c r="I236" i="9"/>
  <c r="J236" i="9"/>
  <c r="Q236" i="9"/>
  <c r="X236" i="9"/>
  <c r="I237" i="9"/>
  <c r="J237" i="9"/>
  <c r="Q237" i="9"/>
  <c r="X237" i="9"/>
  <c r="I238" i="9"/>
  <c r="J238" i="9"/>
  <c r="Q238" i="9"/>
  <c r="X238" i="9"/>
  <c r="K240" i="9"/>
  <c r="L240" i="9"/>
  <c r="M240" i="9"/>
  <c r="N240" i="9"/>
  <c r="O240" i="9"/>
  <c r="P240" i="9"/>
  <c r="R240" i="9"/>
  <c r="S240" i="9"/>
  <c r="T240" i="9"/>
  <c r="U240" i="9"/>
  <c r="V240" i="9"/>
  <c r="W240" i="9"/>
  <c r="I241" i="9"/>
  <c r="J241" i="9"/>
  <c r="Q241" i="9"/>
  <c r="X241" i="9"/>
  <c r="K242" i="9"/>
  <c r="L242" i="9"/>
  <c r="M242" i="9"/>
  <c r="N242" i="9"/>
  <c r="O242" i="9"/>
  <c r="P242" i="9"/>
  <c r="R242" i="9"/>
  <c r="S242" i="9"/>
  <c r="T242" i="9"/>
  <c r="U242" i="9"/>
  <c r="V242" i="9"/>
  <c r="W242" i="9"/>
  <c r="I243" i="9"/>
  <c r="J243" i="9"/>
  <c r="Q243" i="9"/>
  <c r="X243" i="9"/>
  <c r="K244" i="9"/>
  <c r="L244" i="9"/>
  <c r="M244" i="9"/>
  <c r="N244" i="9"/>
  <c r="O244" i="9"/>
  <c r="P244" i="9"/>
  <c r="R244" i="9"/>
  <c r="S244" i="9"/>
  <c r="T244" i="9"/>
  <c r="U244" i="9"/>
  <c r="V244" i="9"/>
  <c r="W244" i="9"/>
  <c r="I245" i="9"/>
  <c r="J245" i="9"/>
  <c r="Q245" i="9"/>
  <c r="X245" i="9"/>
  <c r="I246" i="9"/>
  <c r="J246" i="9"/>
  <c r="Q246" i="9"/>
  <c r="X246" i="9"/>
  <c r="I247" i="9"/>
  <c r="J247" i="9"/>
  <c r="Q247" i="9"/>
  <c r="X247" i="9"/>
  <c r="I248" i="9"/>
  <c r="J248" i="9"/>
  <c r="Q248" i="9"/>
  <c r="X248" i="9"/>
  <c r="I249" i="9"/>
  <c r="J249" i="9"/>
  <c r="Q249" i="9"/>
  <c r="X249" i="9"/>
  <c r="I250" i="9"/>
  <c r="J250" i="9"/>
  <c r="Q250" i="9"/>
  <c r="X250" i="9"/>
  <c r="I251" i="9"/>
  <c r="J251" i="9"/>
  <c r="Q251" i="9"/>
  <c r="X251" i="9"/>
  <c r="I252" i="9"/>
  <c r="J252" i="9"/>
  <c r="Q252" i="9"/>
  <c r="X252" i="9"/>
  <c r="I253" i="9"/>
  <c r="J253" i="9"/>
  <c r="Q253" i="9"/>
  <c r="X253" i="9"/>
  <c r="I254" i="9"/>
  <c r="J254" i="9"/>
  <c r="Q254" i="9"/>
  <c r="X254" i="9"/>
  <c r="I255" i="9"/>
  <c r="J255" i="9"/>
  <c r="Q255" i="9"/>
  <c r="X255" i="9"/>
  <c r="I256" i="9"/>
  <c r="J256" i="9"/>
  <c r="Q256" i="9"/>
  <c r="X256" i="9"/>
  <c r="I257" i="9"/>
  <c r="J257" i="9"/>
  <c r="Q257" i="9"/>
  <c r="X257" i="9"/>
  <c r="K259" i="9"/>
  <c r="L259" i="9"/>
  <c r="M259" i="9"/>
  <c r="N259" i="9"/>
  <c r="O259" i="9"/>
  <c r="P259" i="9"/>
  <c r="R259" i="9"/>
  <c r="S259" i="9"/>
  <c r="T259" i="9"/>
  <c r="U259" i="9"/>
  <c r="V259" i="9"/>
  <c r="W259" i="9"/>
  <c r="I260" i="9"/>
  <c r="J260" i="9"/>
  <c r="Q260" i="9"/>
  <c r="X260" i="9"/>
  <c r="I261" i="9"/>
  <c r="J261" i="9"/>
  <c r="Q261" i="9"/>
  <c r="X261" i="9"/>
  <c r="I262" i="9"/>
  <c r="J262" i="9"/>
  <c r="Q262" i="9"/>
  <c r="X262" i="9"/>
  <c r="I263" i="9"/>
  <c r="J263" i="9"/>
  <c r="Q263" i="9"/>
  <c r="X263" i="9"/>
  <c r="I264" i="9"/>
  <c r="J264" i="9"/>
  <c r="Q264" i="9"/>
  <c r="X264" i="9"/>
  <c r="I265" i="9"/>
  <c r="J265" i="9"/>
  <c r="Q265" i="9"/>
  <c r="X265" i="9"/>
  <c r="I266" i="9"/>
  <c r="J266" i="9"/>
  <c r="Q266" i="9"/>
  <c r="X266" i="9"/>
  <c r="I267" i="9"/>
  <c r="J267" i="9"/>
  <c r="Q267" i="9"/>
  <c r="X267" i="9"/>
  <c r="I268" i="9"/>
  <c r="J268" i="9"/>
  <c r="Q268" i="9"/>
  <c r="X268" i="9"/>
  <c r="I269" i="9"/>
  <c r="J269" i="9"/>
  <c r="Q269" i="9"/>
  <c r="X269" i="9"/>
  <c r="I270" i="9"/>
  <c r="J270" i="9"/>
  <c r="Q270" i="9"/>
  <c r="X270" i="9"/>
  <c r="I271" i="9"/>
  <c r="J271" i="9"/>
  <c r="Q271" i="9"/>
  <c r="X271" i="9"/>
  <c r="I272" i="9"/>
  <c r="J272" i="9"/>
  <c r="Q272" i="9"/>
  <c r="X272" i="9"/>
  <c r="K274" i="9"/>
  <c r="L274" i="9"/>
  <c r="M274" i="9"/>
  <c r="N274" i="9"/>
  <c r="O274" i="9"/>
  <c r="P274" i="9"/>
  <c r="R274" i="9"/>
  <c r="S274" i="9"/>
  <c r="T274" i="9"/>
  <c r="U274" i="9"/>
  <c r="V274" i="9"/>
  <c r="W274" i="9"/>
  <c r="I275" i="9"/>
  <c r="J275" i="9"/>
  <c r="Q275" i="9"/>
  <c r="X275" i="9"/>
  <c r="I276" i="9"/>
  <c r="J276" i="9"/>
  <c r="Q276" i="9"/>
  <c r="X276" i="9"/>
  <c r="I277" i="9"/>
  <c r="J277" i="9"/>
  <c r="Q277" i="9"/>
  <c r="X277" i="9"/>
  <c r="I278" i="9"/>
  <c r="J278" i="9"/>
  <c r="Q278" i="9"/>
  <c r="X278" i="9"/>
  <c r="I279" i="9"/>
  <c r="J279" i="9"/>
  <c r="Q279" i="9"/>
  <c r="X279" i="9"/>
  <c r="I280" i="9"/>
  <c r="J280" i="9"/>
  <c r="Q280" i="9"/>
  <c r="X280" i="9"/>
  <c r="I281" i="9"/>
  <c r="J281" i="9"/>
  <c r="Q281" i="9"/>
  <c r="X281" i="9"/>
  <c r="I282" i="9"/>
  <c r="J282" i="9"/>
  <c r="Q282" i="9"/>
  <c r="X282" i="9"/>
  <c r="I283" i="9"/>
  <c r="J283" i="9"/>
  <c r="Q283" i="9"/>
  <c r="X283" i="9"/>
  <c r="I284" i="9"/>
  <c r="J284" i="9"/>
  <c r="Q284" i="9"/>
  <c r="X284" i="9"/>
  <c r="I285" i="9"/>
  <c r="J285" i="9"/>
  <c r="Q285" i="9"/>
  <c r="X285" i="9"/>
  <c r="I286" i="9"/>
  <c r="J286" i="9"/>
  <c r="Q286" i="9"/>
  <c r="X286" i="9"/>
  <c r="I287" i="9"/>
  <c r="J287" i="9"/>
  <c r="Q287" i="9"/>
  <c r="X287" i="9"/>
  <c r="K289" i="9"/>
  <c r="L289" i="9"/>
  <c r="M289" i="9"/>
  <c r="N289" i="9"/>
  <c r="O289" i="9"/>
  <c r="P289" i="9"/>
  <c r="R289" i="9"/>
  <c r="S289" i="9"/>
  <c r="T289" i="9"/>
  <c r="U289" i="9"/>
  <c r="V289" i="9"/>
  <c r="W289" i="9"/>
  <c r="I290" i="9"/>
  <c r="J290" i="9"/>
  <c r="Q290" i="9"/>
  <c r="X290" i="9"/>
  <c r="I291" i="9"/>
  <c r="J291" i="9"/>
  <c r="Q291" i="9"/>
  <c r="X291" i="9"/>
  <c r="I292" i="9"/>
  <c r="J292" i="9"/>
  <c r="Q292" i="9"/>
  <c r="X292" i="9"/>
  <c r="I293" i="9"/>
  <c r="J293" i="9"/>
  <c r="Q293" i="9"/>
  <c r="X293" i="9"/>
  <c r="I294" i="9"/>
  <c r="J294" i="9"/>
  <c r="Q294" i="9"/>
  <c r="X294" i="9"/>
  <c r="I295" i="9"/>
  <c r="J295" i="9"/>
  <c r="Q295" i="9"/>
  <c r="X295" i="9"/>
  <c r="I296" i="9"/>
  <c r="J296" i="9"/>
  <c r="Q296" i="9"/>
  <c r="X296" i="9"/>
  <c r="I297" i="9"/>
  <c r="J297" i="9"/>
  <c r="Q297" i="9"/>
  <c r="X297" i="9"/>
  <c r="I298" i="9"/>
  <c r="J298" i="9"/>
  <c r="Q298" i="9"/>
  <c r="X298" i="9"/>
  <c r="I299" i="9"/>
  <c r="J299" i="9"/>
  <c r="Q299" i="9"/>
  <c r="X299" i="9"/>
  <c r="I300" i="9"/>
  <c r="J300" i="9"/>
  <c r="Q300" i="9"/>
  <c r="X300" i="9"/>
  <c r="I301" i="9"/>
  <c r="J301" i="9"/>
  <c r="Q301" i="9"/>
  <c r="X301" i="9"/>
  <c r="I302" i="9"/>
  <c r="J302" i="9"/>
  <c r="Q302" i="9"/>
  <c r="X302" i="9"/>
  <c r="K304" i="9"/>
  <c r="L304" i="9"/>
  <c r="M304" i="9"/>
  <c r="N304" i="9"/>
  <c r="O304" i="9"/>
  <c r="P304" i="9"/>
  <c r="R304" i="9"/>
  <c r="S304" i="9"/>
  <c r="T304" i="9"/>
  <c r="U304" i="9"/>
  <c r="V304" i="9"/>
  <c r="W304" i="9"/>
  <c r="J305" i="9"/>
  <c r="Q305" i="9"/>
  <c r="X305" i="9"/>
  <c r="I306" i="9"/>
  <c r="J306" i="9"/>
  <c r="Q306" i="9"/>
  <c r="X306" i="9"/>
  <c r="I307" i="9"/>
  <c r="J307" i="9"/>
  <c r="Q307" i="9"/>
  <c r="X307" i="9"/>
  <c r="I308" i="9"/>
  <c r="J308" i="9"/>
  <c r="Q308" i="9"/>
  <c r="X308" i="9"/>
  <c r="I309" i="9"/>
  <c r="J309" i="9"/>
  <c r="Q309" i="9"/>
  <c r="X309" i="9"/>
  <c r="I310" i="9"/>
  <c r="J310" i="9"/>
  <c r="Q310" i="9"/>
  <c r="X310" i="9"/>
  <c r="I311" i="9"/>
  <c r="J311" i="9"/>
  <c r="Q311" i="9"/>
  <c r="X311" i="9"/>
  <c r="I312" i="9"/>
  <c r="J312" i="9"/>
  <c r="Q312" i="9"/>
  <c r="X312" i="9"/>
  <c r="I313" i="9"/>
  <c r="J313" i="9"/>
  <c r="Q313" i="9"/>
  <c r="X313" i="9"/>
  <c r="I314" i="9"/>
  <c r="J314" i="9"/>
  <c r="Q314" i="9"/>
  <c r="X314" i="9"/>
  <c r="I315" i="9"/>
  <c r="J315" i="9"/>
  <c r="Q315" i="9"/>
  <c r="X315" i="9"/>
  <c r="I316" i="9"/>
  <c r="J316" i="9"/>
  <c r="Q316" i="9"/>
  <c r="X316" i="9"/>
  <c r="I317" i="9"/>
  <c r="J317" i="9"/>
  <c r="Q317" i="9"/>
  <c r="X317" i="9"/>
  <c r="K319" i="9"/>
  <c r="L319" i="9"/>
  <c r="M319" i="9"/>
  <c r="N319" i="9"/>
  <c r="O319" i="9"/>
  <c r="P319" i="9"/>
  <c r="R319" i="9"/>
  <c r="S319" i="9"/>
  <c r="T319" i="9"/>
  <c r="U319" i="9"/>
  <c r="V319" i="9"/>
  <c r="W319" i="9"/>
  <c r="I320" i="9"/>
  <c r="J320" i="9"/>
  <c r="Q320" i="9"/>
  <c r="X320" i="9"/>
  <c r="K321" i="9"/>
  <c r="L321" i="9"/>
  <c r="M321" i="9"/>
  <c r="N321" i="9"/>
  <c r="O321" i="9"/>
  <c r="P321" i="9"/>
  <c r="R321" i="9"/>
  <c r="S321" i="9"/>
  <c r="T321" i="9"/>
  <c r="U321" i="9"/>
  <c r="V321" i="9"/>
  <c r="W321" i="9"/>
  <c r="I322" i="9"/>
  <c r="J322" i="9"/>
  <c r="Q322" i="9"/>
  <c r="X322" i="9"/>
  <c r="K323" i="9"/>
  <c r="L323" i="9"/>
  <c r="M323" i="9"/>
  <c r="N323" i="9"/>
  <c r="O323" i="9"/>
  <c r="P323" i="9"/>
  <c r="R323" i="9"/>
  <c r="S323" i="9"/>
  <c r="T323" i="9"/>
  <c r="U323" i="9"/>
  <c r="V323" i="9"/>
  <c r="W323" i="9"/>
  <c r="I324" i="9"/>
  <c r="J324" i="9"/>
  <c r="Q324" i="9"/>
  <c r="X324" i="9"/>
  <c r="I325" i="9"/>
  <c r="J325" i="9"/>
  <c r="Q325" i="9"/>
  <c r="X325" i="9"/>
  <c r="I326" i="9"/>
  <c r="J326" i="9"/>
  <c r="Q326" i="9"/>
  <c r="X326" i="9"/>
  <c r="I327" i="9"/>
  <c r="J327" i="9"/>
  <c r="Q327" i="9"/>
  <c r="X327" i="9"/>
  <c r="I328" i="9"/>
  <c r="J328" i="9"/>
  <c r="Q328" i="9"/>
  <c r="X328" i="9"/>
  <c r="I329" i="9"/>
  <c r="J329" i="9"/>
  <c r="Q329" i="9"/>
  <c r="X329" i="9"/>
  <c r="I330" i="9"/>
  <c r="J330" i="9"/>
  <c r="Q330" i="9"/>
  <c r="X330" i="9"/>
  <c r="I331" i="9"/>
  <c r="J331" i="9"/>
  <c r="Q331" i="9"/>
  <c r="X331" i="9"/>
  <c r="I332" i="9"/>
  <c r="J332" i="9"/>
  <c r="Q332" i="9"/>
  <c r="X332" i="9"/>
  <c r="I333" i="9"/>
  <c r="J333" i="9"/>
  <c r="Q333" i="9"/>
  <c r="X333" i="9"/>
  <c r="I334" i="9"/>
  <c r="J334" i="9"/>
  <c r="Q334" i="9"/>
  <c r="X334" i="9"/>
  <c r="I335" i="9"/>
  <c r="J335" i="9"/>
  <c r="Q335" i="9"/>
  <c r="X335" i="9"/>
  <c r="I336" i="9"/>
  <c r="J336" i="9"/>
  <c r="Q336" i="9"/>
  <c r="X336" i="9"/>
  <c r="K338" i="9"/>
  <c r="L338" i="9"/>
  <c r="M338" i="9"/>
  <c r="N338" i="9"/>
  <c r="O338" i="9"/>
  <c r="P338" i="9"/>
  <c r="R338" i="9"/>
  <c r="S338" i="9"/>
  <c r="T338" i="9"/>
  <c r="U338" i="9"/>
  <c r="V338" i="9"/>
  <c r="W338" i="9"/>
  <c r="I339" i="9"/>
  <c r="J339" i="9"/>
  <c r="Q339" i="9"/>
  <c r="X339" i="9"/>
  <c r="I340" i="9"/>
  <c r="J340" i="9"/>
  <c r="Q340" i="9"/>
  <c r="X340" i="9"/>
  <c r="I341" i="9"/>
  <c r="J341" i="9"/>
  <c r="Q341" i="9"/>
  <c r="X341" i="9"/>
  <c r="I342" i="9"/>
  <c r="J342" i="9"/>
  <c r="Q342" i="9"/>
  <c r="X342" i="9"/>
  <c r="I343" i="9"/>
  <c r="J343" i="9"/>
  <c r="Q343" i="9"/>
  <c r="X343" i="9"/>
  <c r="I344" i="9"/>
  <c r="J344" i="9"/>
  <c r="Q344" i="9"/>
  <c r="X344" i="9"/>
  <c r="I345" i="9"/>
  <c r="J345" i="9"/>
  <c r="Q345" i="9"/>
  <c r="X345" i="9"/>
  <c r="I346" i="9"/>
  <c r="J346" i="9"/>
  <c r="Q346" i="9"/>
  <c r="X346" i="9"/>
  <c r="I347" i="9"/>
  <c r="J347" i="9"/>
  <c r="Q347" i="9"/>
  <c r="X347" i="9"/>
  <c r="I348" i="9"/>
  <c r="J348" i="9"/>
  <c r="Q348" i="9"/>
  <c r="X348" i="9"/>
  <c r="I349" i="9"/>
  <c r="J349" i="9"/>
  <c r="Q349" i="9"/>
  <c r="X349" i="9"/>
  <c r="I350" i="9"/>
  <c r="J350" i="9"/>
  <c r="Q350" i="9"/>
  <c r="X350" i="9"/>
  <c r="I351" i="9"/>
  <c r="J351" i="9"/>
  <c r="Q351" i="9"/>
  <c r="X351" i="9"/>
  <c r="K353" i="9"/>
  <c r="L353" i="9"/>
  <c r="M353" i="9"/>
  <c r="N353" i="9"/>
  <c r="O353" i="9"/>
  <c r="P353" i="9"/>
  <c r="R353" i="9"/>
  <c r="S353" i="9"/>
  <c r="T353" i="9"/>
  <c r="U353" i="9"/>
  <c r="V353" i="9"/>
  <c r="W353" i="9"/>
  <c r="I354" i="9"/>
  <c r="J354" i="9"/>
  <c r="Q354" i="9"/>
  <c r="X354" i="9"/>
  <c r="I355" i="9"/>
  <c r="J355" i="9"/>
  <c r="Q355" i="9"/>
  <c r="X355" i="9"/>
  <c r="I356" i="9"/>
  <c r="J356" i="9"/>
  <c r="Q356" i="9"/>
  <c r="X356" i="9"/>
  <c r="I357" i="9"/>
  <c r="J357" i="9"/>
  <c r="Q357" i="9"/>
  <c r="X357" i="9"/>
  <c r="I358" i="9"/>
  <c r="J358" i="9"/>
  <c r="Q358" i="9"/>
  <c r="X358" i="9"/>
  <c r="I359" i="9"/>
  <c r="J359" i="9"/>
  <c r="Q359" i="9"/>
  <c r="X359" i="9"/>
  <c r="I360" i="9"/>
  <c r="J360" i="9"/>
  <c r="Q360" i="9"/>
  <c r="X360" i="9"/>
  <c r="I361" i="9"/>
  <c r="J361" i="9"/>
  <c r="Q361" i="9"/>
  <c r="X361" i="9"/>
  <c r="I362" i="9"/>
  <c r="J362" i="9"/>
  <c r="Q362" i="9"/>
  <c r="X362" i="9"/>
  <c r="I363" i="9"/>
  <c r="J363" i="9"/>
  <c r="Q363" i="9"/>
  <c r="X363" i="9"/>
  <c r="I364" i="9"/>
  <c r="J364" i="9"/>
  <c r="Q364" i="9"/>
  <c r="X364" i="9"/>
  <c r="I365" i="9"/>
  <c r="J365" i="9"/>
  <c r="Q365" i="9"/>
  <c r="X365" i="9"/>
  <c r="I366" i="9"/>
  <c r="J366" i="9"/>
  <c r="Q366" i="9"/>
  <c r="X366" i="9"/>
  <c r="K368" i="9"/>
  <c r="L368" i="9"/>
  <c r="M368" i="9"/>
  <c r="N368" i="9"/>
  <c r="O368" i="9"/>
  <c r="P368" i="9"/>
  <c r="R368" i="9"/>
  <c r="S368" i="9"/>
  <c r="T368" i="9"/>
  <c r="U368" i="9"/>
  <c r="V368" i="9"/>
  <c r="W368" i="9"/>
  <c r="I369" i="9"/>
  <c r="J369" i="9"/>
  <c r="Q369" i="9"/>
  <c r="X369" i="9"/>
  <c r="I370" i="9"/>
  <c r="J370" i="9"/>
  <c r="Q370" i="9"/>
  <c r="X370" i="9"/>
  <c r="I371" i="9"/>
  <c r="J371" i="9"/>
  <c r="Q371" i="9"/>
  <c r="X371" i="9"/>
  <c r="I372" i="9"/>
  <c r="J372" i="9"/>
  <c r="Q372" i="9"/>
  <c r="X372" i="9"/>
  <c r="I373" i="9"/>
  <c r="J373" i="9"/>
  <c r="Q373" i="9"/>
  <c r="X373" i="9"/>
  <c r="I374" i="9"/>
  <c r="J374" i="9"/>
  <c r="Q374" i="9"/>
  <c r="X374" i="9"/>
  <c r="I375" i="9"/>
  <c r="J375" i="9"/>
  <c r="Q375" i="9"/>
  <c r="X375" i="9"/>
  <c r="I376" i="9"/>
  <c r="J376" i="9"/>
  <c r="Q376" i="9"/>
  <c r="X376" i="9"/>
  <c r="I377" i="9"/>
  <c r="J377" i="9"/>
  <c r="Q377" i="9"/>
  <c r="X377" i="9"/>
  <c r="I378" i="9"/>
  <c r="J378" i="9"/>
  <c r="Q378" i="9"/>
  <c r="X378" i="9"/>
  <c r="I379" i="9"/>
  <c r="J379" i="9"/>
  <c r="Q379" i="9"/>
  <c r="X379" i="9"/>
  <c r="I380" i="9"/>
  <c r="J380" i="9"/>
  <c r="Q380" i="9"/>
  <c r="X380" i="9"/>
  <c r="I381" i="9"/>
  <c r="J381" i="9"/>
  <c r="Q381" i="9"/>
  <c r="X381" i="9"/>
  <c r="K383" i="9"/>
  <c r="L383" i="9"/>
  <c r="M383" i="9"/>
  <c r="N383" i="9"/>
  <c r="O383" i="9"/>
  <c r="P383" i="9"/>
  <c r="R383" i="9"/>
  <c r="S383" i="9"/>
  <c r="T383" i="9"/>
  <c r="U383" i="9"/>
  <c r="V383" i="9"/>
  <c r="W383" i="9"/>
  <c r="I384" i="9"/>
  <c r="J384" i="9"/>
  <c r="Q384" i="9"/>
  <c r="X384" i="9"/>
  <c r="I385" i="9"/>
  <c r="J385" i="9"/>
  <c r="Q385" i="9"/>
  <c r="X385" i="9"/>
  <c r="I386" i="9"/>
  <c r="J386" i="9"/>
  <c r="Q386" i="9"/>
  <c r="X386" i="9"/>
  <c r="I387" i="9"/>
  <c r="J387" i="9"/>
  <c r="Q387" i="9"/>
  <c r="X387" i="9"/>
  <c r="I388" i="9"/>
  <c r="J388" i="9"/>
  <c r="Q388" i="9"/>
  <c r="X388" i="9"/>
  <c r="J389" i="9"/>
  <c r="Q389" i="9"/>
  <c r="X389" i="9"/>
  <c r="I390" i="9"/>
  <c r="J390" i="9"/>
  <c r="Q390" i="9"/>
  <c r="X390" i="9"/>
  <c r="I391" i="9"/>
  <c r="J391" i="9"/>
  <c r="Q391" i="9"/>
  <c r="X391" i="9"/>
  <c r="I392" i="9"/>
  <c r="J392" i="9"/>
  <c r="Q392" i="9"/>
  <c r="X392" i="9"/>
  <c r="I393" i="9"/>
  <c r="J393" i="9"/>
  <c r="Q393" i="9"/>
  <c r="X393" i="9"/>
  <c r="I394" i="9"/>
  <c r="J394" i="9"/>
  <c r="Q394" i="9"/>
  <c r="X394" i="9"/>
  <c r="I395" i="9"/>
  <c r="J395" i="9"/>
  <c r="Q395" i="9"/>
  <c r="X395" i="9"/>
  <c r="I396" i="9"/>
  <c r="J396" i="9"/>
  <c r="Q396" i="9"/>
  <c r="X396" i="9"/>
  <c r="K398" i="9"/>
  <c r="L398" i="9"/>
  <c r="M398" i="9"/>
  <c r="N398" i="9"/>
  <c r="O398" i="9"/>
  <c r="P398" i="9"/>
  <c r="R398" i="9"/>
  <c r="S398" i="9"/>
  <c r="T398" i="9"/>
  <c r="U398" i="9"/>
  <c r="V398" i="9"/>
  <c r="W398" i="9"/>
  <c r="W406" i="9" s="1"/>
  <c r="I399" i="9"/>
  <c r="J399" i="9"/>
  <c r="Q399" i="9"/>
  <c r="X399" i="9"/>
  <c r="K400" i="9"/>
  <c r="L400" i="9"/>
  <c r="M400" i="9"/>
  <c r="N400" i="9"/>
  <c r="O400" i="9"/>
  <c r="P400" i="9"/>
  <c r="R400" i="9"/>
  <c r="S400" i="9"/>
  <c r="T400" i="9"/>
  <c r="U400" i="9"/>
  <c r="V400" i="9"/>
  <c r="W400" i="9"/>
  <c r="I53" i="8"/>
  <c r="I54" i="8"/>
  <c r="I55" i="8"/>
  <c r="I56" i="8"/>
  <c r="I57" i="8"/>
  <c r="I58" i="8"/>
  <c r="I68" i="8"/>
  <c r="I69" i="8"/>
  <c r="I70" i="8"/>
  <c r="I71" i="8"/>
  <c r="I72" i="8"/>
  <c r="I73" i="8"/>
  <c r="X172" i="4"/>
  <c r="S406" i="9" l="1"/>
  <c r="R406" i="9"/>
  <c r="Y86" i="7"/>
  <c r="J181" i="7"/>
  <c r="O406" i="9"/>
  <c r="Y110" i="7"/>
  <c r="P406" i="9"/>
  <c r="Y79" i="9"/>
  <c r="Y75" i="9"/>
  <c r="N406" i="9"/>
  <c r="I101" i="7"/>
  <c r="Y219" i="7"/>
  <c r="Y328" i="7"/>
  <c r="V406" i="9"/>
  <c r="M406" i="9"/>
  <c r="U406" i="9"/>
  <c r="L406" i="9"/>
  <c r="T406" i="9"/>
  <c r="Y117" i="7"/>
  <c r="Y317" i="7"/>
  <c r="Y319" i="7"/>
  <c r="Y321" i="7"/>
  <c r="Y323" i="7"/>
  <c r="Y325" i="7"/>
  <c r="Q412" i="9"/>
  <c r="Q424" i="9" s="1"/>
  <c r="Q411" i="9"/>
  <c r="Q410" i="9"/>
  <c r="N424" i="9" s="1"/>
  <c r="Q409" i="9"/>
  <c r="Q408" i="9"/>
  <c r="Q407" i="9"/>
  <c r="J424" i="9" s="1"/>
  <c r="X412" i="9"/>
  <c r="X411" i="9"/>
  <c r="X410" i="9"/>
  <c r="X409" i="9"/>
  <c r="X408" i="9"/>
  <c r="X407" i="9"/>
  <c r="K406" i="9"/>
  <c r="Y71" i="9"/>
  <c r="Y68" i="9"/>
  <c r="Y65" i="9"/>
  <c r="Y64" i="9"/>
  <c r="Y62" i="9"/>
  <c r="Y61" i="9"/>
  <c r="Y60" i="9"/>
  <c r="Y58" i="9"/>
  <c r="Y57" i="9"/>
  <c r="Y56" i="9"/>
  <c r="Y54" i="9"/>
  <c r="Y45" i="9"/>
  <c r="Y35" i="9"/>
  <c r="Y34" i="9"/>
  <c r="Y28" i="9"/>
  <c r="Y24" i="9"/>
  <c r="Y23" i="9"/>
  <c r="Y19" i="9"/>
  <c r="Y18" i="9"/>
  <c r="Y17" i="9"/>
  <c r="Y6" i="9"/>
  <c r="Y299" i="9"/>
  <c r="Y298" i="9"/>
  <c r="Y297" i="9"/>
  <c r="Y294" i="9"/>
  <c r="Y293" i="9"/>
  <c r="Y291" i="9"/>
  <c r="Y290" i="9"/>
  <c r="Y286" i="9"/>
  <c r="Y269" i="9"/>
  <c r="Y268" i="9"/>
  <c r="Y267" i="9"/>
  <c r="Y264" i="9"/>
  <c r="Y252" i="9"/>
  <c r="Y248" i="9"/>
  <c r="Y243" i="9"/>
  <c r="Y395" i="9"/>
  <c r="Y365" i="9"/>
  <c r="Y362" i="9"/>
  <c r="Y349" i="9"/>
  <c r="Y331" i="9"/>
  <c r="Y328" i="9"/>
  <c r="Y322" i="9"/>
  <c r="Y392" i="9"/>
  <c r="Y357" i="9"/>
  <c r="J321" i="9"/>
  <c r="Y234" i="9"/>
  <c r="Y199" i="9"/>
  <c r="Y191" i="9"/>
  <c r="Y316" i="9"/>
  <c r="Y313" i="9"/>
  <c r="Y308" i="9"/>
  <c r="Y282" i="9"/>
  <c r="Y253" i="9"/>
  <c r="Y49" i="9"/>
  <c r="Y46" i="9"/>
  <c r="Y11" i="9"/>
  <c r="Y8" i="9"/>
  <c r="Y237" i="9"/>
  <c r="Y207" i="9"/>
  <c r="Y196" i="9"/>
  <c r="J242" i="9"/>
  <c r="Y162" i="9"/>
  <c r="Y158" i="9"/>
  <c r="Y157" i="9"/>
  <c r="Y156" i="9"/>
  <c r="Y154" i="9"/>
  <c r="Y153" i="9"/>
  <c r="Y152" i="9"/>
  <c r="Y150" i="9"/>
  <c r="Y149" i="9"/>
  <c r="Y148" i="9"/>
  <c r="Y144" i="9"/>
  <c r="Y143" i="9"/>
  <c r="Y133" i="9"/>
  <c r="Y128" i="9"/>
  <c r="Y127" i="9"/>
  <c r="Y126" i="9"/>
  <c r="Y123" i="9"/>
  <c r="Y122" i="9"/>
  <c r="Y120" i="9"/>
  <c r="Y119" i="9"/>
  <c r="Y118" i="9"/>
  <c r="Y114" i="9"/>
  <c r="Y113" i="9"/>
  <c r="Y111" i="9"/>
  <c r="Y110" i="9"/>
  <c r="Y109" i="9"/>
  <c r="Y107" i="9"/>
  <c r="Y106" i="9"/>
  <c r="Y105" i="9"/>
  <c r="Y103" i="9"/>
  <c r="Y102" i="9"/>
  <c r="Q7" i="9"/>
  <c r="J163" i="9"/>
  <c r="Y238" i="9"/>
  <c r="Y129" i="9"/>
  <c r="Y95" i="9"/>
  <c r="Y90" i="9"/>
  <c r="Y87" i="9"/>
  <c r="Y85" i="9"/>
  <c r="Q37" i="9"/>
  <c r="Y15" i="9"/>
  <c r="I400" i="9"/>
  <c r="Y320" i="9"/>
  <c r="Y285" i="9"/>
  <c r="Y284" i="9"/>
  <c r="Y263" i="9"/>
  <c r="Y261" i="9"/>
  <c r="Y260" i="9"/>
  <c r="Y256" i="9"/>
  <c r="Y255" i="9"/>
  <c r="Y249" i="9"/>
  <c r="I242" i="9"/>
  <c r="Q165" i="9"/>
  <c r="Y141" i="9"/>
  <c r="Y137" i="9"/>
  <c r="Y134" i="9"/>
  <c r="I86" i="9"/>
  <c r="Y53" i="9"/>
  <c r="Y38" i="9"/>
  <c r="Y32" i="9"/>
  <c r="Y29" i="9"/>
  <c r="I37" i="9"/>
  <c r="Q86" i="9"/>
  <c r="Y396" i="9"/>
  <c r="I323" i="9"/>
  <c r="Y98" i="9"/>
  <c r="Y94" i="9"/>
  <c r="Y25" i="9"/>
  <c r="J400" i="9"/>
  <c r="Y391" i="9"/>
  <c r="Y390" i="9"/>
  <c r="Y389" i="9"/>
  <c r="Y387" i="9"/>
  <c r="Y386" i="9"/>
  <c r="Y385" i="9"/>
  <c r="Y381" i="9"/>
  <c r="Y380" i="9"/>
  <c r="Y378" i="9"/>
  <c r="Y377" i="9"/>
  <c r="Y376" i="9"/>
  <c r="Y374" i="9"/>
  <c r="Y373" i="9"/>
  <c r="Y372" i="9"/>
  <c r="Y370" i="9"/>
  <c r="Y369" i="9"/>
  <c r="Y348" i="9"/>
  <c r="Y347" i="9"/>
  <c r="Y346" i="9"/>
  <c r="Q353" i="9"/>
  <c r="Y335" i="9"/>
  <c r="Y334" i="9"/>
  <c r="Y333" i="9"/>
  <c r="Q323" i="9"/>
  <c r="Y300" i="9"/>
  <c r="Y278" i="9"/>
  <c r="Y275" i="9"/>
  <c r="Y270" i="9"/>
  <c r="Q244" i="9"/>
  <c r="I244" i="9"/>
  <c r="Y233" i="9"/>
  <c r="Y232" i="9"/>
  <c r="Y231" i="9"/>
  <c r="Y229" i="9"/>
  <c r="Y228" i="9"/>
  <c r="Y227" i="9"/>
  <c r="Y223" i="9"/>
  <c r="Y222" i="9"/>
  <c r="Y220" i="9"/>
  <c r="Y219" i="9"/>
  <c r="Y218" i="9"/>
  <c r="Y216" i="9"/>
  <c r="Y215" i="9"/>
  <c r="Y214" i="9"/>
  <c r="Y212" i="9"/>
  <c r="Y211" i="9"/>
  <c r="Y190" i="9"/>
  <c r="Y189" i="9"/>
  <c r="Y188" i="9"/>
  <c r="Y185" i="9"/>
  <c r="Y184" i="9"/>
  <c r="Y182" i="9"/>
  <c r="Y181" i="9"/>
  <c r="Y177" i="9"/>
  <c r="Y176" i="9"/>
  <c r="Y175" i="9"/>
  <c r="Y172" i="9"/>
  <c r="Y171" i="9"/>
  <c r="Y169" i="9"/>
  <c r="Y168" i="9"/>
  <c r="Y167" i="9"/>
  <c r="Y83" i="9"/>
  <c r="Y375" i="9"/>
  <c r="Y366" i="9"/>
  <c r="Y332" i="9"/>
  <c r="Y317" i="9"/>
  <c r="Y283" i="9"/>
  <c r="Y394" i="9"/>
  <c r="Y393" i="9"/>
  <c r="Y379" i="9"/>
  <c r="I383" i="9"/>
  <c r="Y351" i="9"/>
  <c r="Y350" i="9"/>
  <c r="Y345" i="9"/>
  <c r="Y344" i="9"/>
  <c r="Y336" i="9"/>
  <c r="I321" i="9"/>
  <c r="Q304" i="9"/>
  <c r="Y302" i="9"/>
  <c r="Y301" i="9"/>
  <c r="Y296" i="9"/>
  <c r="Y295" i="9"/>
  <c r="Y292" i="9"/>
  <c r="Y287" i="9"/>
  <c r="Q274" i="9"/>
  <c r="Y272" i="9"/>
  <c r="Y271" i="9"/>
  <c r="Y266" i="9"/>
  <c r="Y265" i="9"/>
  <c r="Y257" i="9"/>
  <c r="Y247" i="9"/>
  <c r="J244" i="9"/>
  <c r="Y236" i="9"/>
  <c r="Y235" i="9"/>
  <c r="Y221" i="9"/>
  <c r="I225" i="9"/>
  <c r="Q195" i="9"/>
  <c r="Y193" i="9"/>
  <c r="Y192" i="9"/>
  <c r="Y187" i="9"/>
  <c r="Y186" i="9"/>
  <c r="Y178" i="9"/>
  <c r="X165" i="9"/>
  <c r="Y164" i="9"/>
  <c r="Y159" i="9"/>
  <c r="Y132" i="9"/>
  <c r="Y125" i="9"/>
  <c r="Y124" i="9"/>
  <c r="Y112" i="9"/>
  <c r="I116" i="9"/>
  <c r="X84" i="9"/>
  <c r="I84" i="9"/>
  <c r="Q67" i="9"/>
  <c r="Y63" i="9"/>
  <c r="X37" i="9"/>
  <c r="Y27" i="9"/>
  <c r="Y26" i="9"/>
  <c r="X22" i="9"/>
  <c r="Y20" i="9"/>
  <c r="Y10" i="9"/>
  <c r="Y9" i="9"/>
  <c r="X7" i="9"/>
  <c r="X368" i="9"/>
  <c r="Y399" i="9"/>
  <c r="Y364" i="9"/>
  <c r="Y363" i="9"/>
  <c r="Y361" i="9"/>
  <c r="Y360" i="9"/>
  <c r="Y359" i="9"/>
  <c r="I353" i="9"/>
  <c r="J323" i="9"/>
  <c r="Y315" i="9"/>
  <c r="Y314" i="9"/>
  <c r="Y312" i="9"/>
  <c r="Y311" i="9"/>
  <c r="Y310" i="9"/>
  <c r="I304" i="9"/>
  <c r="Y281" i="9"/>
  <c r="Y280" i="9"/>
  <c r="I274" i="9"/>
  <c r="Y251" i="9"/>
  <c r="Y241" i="9"/>
  <c r="Y206" i="9"/>
  <c r="Y205" i="9"/>
  <c r="Y203" i="9"/>
  <c r="Y202" i="9"/>
  <c r="Y201" i="9"/>
  <c r="I195" i="9"/>
  <c r="X163" i="9"/>
  <c r="I163" i="9"/>
  <c r="Y140" i="9"/>
  <c r="Y139" i="9"/>
  <c r="Q146" i="9"/>
  <c r="Y97" i="9"/>
  <c r="Y96" i="9"/>
  <c r="Y93" i="9"/>
  <c r="Y92" i="9"/>
  <c r="J86" i="9"/>
  <c r="Y78" i="9"/>
  <c r="Y77" i="9"/>
  <c r="Y74" i="9"/>
  <c r="Y73" i="9"/>
  <c r="Y48" i="9"/>
  <c r="Y47" i="9"/>
  <c r="Y31" i="9"/>
  <c r="Y30" i="9"/>
  <c r="Y14" i="9"/>
  <c r="Y13" i="9"/>
  <c r="J353" i="9"/>
  <c r="X319" i="9"/>
  <c r="J304" i="9"/>
  <c r="J274" i="9"/>
  <c r="Y254" i="9"/>
  <c r="X244" i="9"/>
  <c r="J195" i="9"/>
  <c r="J165" i="9"/>
  <c r="I146" i="9"/>
  <c r="J37" i="9"/>
  <c r="I22" i="9"/>
  <c r="X323" i="9"/>
  <c r="Y208" i="9"/>
  <c r="Y174" i="9"/>
  <c r="Y173" i="9"/>
  <c r="Y155" i="9"/>
  <c r="Y142" i="9"/>
  <c r="J146" i="9"/>
  <c r="Y99" i="9"/>
  <c r="I101" i="9"/>
  <c r="X86" i="9"/>
  <c r="Y86" i="9" s="1"/>
  <c r="Y80" i="9"/>
  <c r="Y59" i="9"/>
  <c r="Y33" i="9"/>
  <c r="Y16" i="9"/>
  <c r="J22" i="9"/>
  <c r="Y202" i="7"/>
  <c r="Y302" i="7"/>
  <c r="Y286" i="7"/>
  <c r="Y261" i="7"/>
  <c r="Y214" i="7"/>
  <c r="Y199" i="7"/>
  <c r="X212" i="7"/>
  <c r="Y198" i="7"/>
  <c r="X181" i="7"/>
  <c r="Y172" i="7"/>
  <c r="Q181" i="7"/>
  <c r="Y171" i="7"/>
  <c r="Y157" i="7"/>
  <c r="Y156" i="7"/>
  <c r="Y145" i="7"/>
  <c r="Q154" i="7"/>
  <c r="J154" i="7"/>
  <c r="Y223" i="7"/>
  <c r="Y225" i="7"/>
  <c r="Y239" i="7"/>
  <c r="Y244" i="7"/>
  <c r="Y252" i="7"/>
  <c r="Y259" i="7"/>
  <c r="Y126" i="7"/>
  <c r="Y127" i="7"/>
  <c r="J269" i="7"/>
  <c r="I300" i="7"/>
  <c r="Y310" i="7"/>
  <c r="Y82" i="7"/>
  <c r="Y222" i="7"/>
  <c r="Y224" i="7"/>
  <c r="X227" i="7"/>
  <c r="Y232" i="7"/>
  <c r="Y236" i="7"/>
  <c r="Y240" i="7"/>
  <c r="Y245" i="7"/>
  <c r="Y249" i="7"/>
  <c r="Y253" i="7"/>
  <c r="Y260" i="7"/>
  <c r="X139" i="7"/>
  <c r="Y200" i="7"/>
  <c r="Y272" i="7"/>
  <c r="Y282" i="7"/>
  <c r="Y94" i="7"/>
  <c r="Y96" i="7"/>
  <c r="Y102" i="7"/>
  <c r="Y104" i="7"/>
  <c r="Y106" i="7"/>
  <c r="Y112" i="7"/>
  <c r="Y114" i="7"/>
  <c r="Y119" i="7"/>
  <c r="Y121" i="7"/>
  <c r="Y128" i="7"/>
  <c r="Y130" i="7"/>
  <c r="Y215" i="7"/>
  <c r="Y217" i="7"/>
  <c r="Y221" i="7"/>
  <c r="Y289" i="7"/>
  <c r="Y297" i="7"/>
  <c r="Y306" i="7"/>
  <c r="X330" i="7"/>
  <c r="Y84" i="7"/>
  <c r="Y193" i="7"/>
  <c r="Y206" i="7"/>
  <c r="Y207" i="7"/>
  <c r="Y208" i="7"/>
  <c r="Y209" i="7"/>
  <c r="Y210" i="7"/>
  <c r="Y213" i="7"/>
  <c r="I242" i="7"/>
  <c r="Y235" i="7"/>
  <c r="Y248" i="7"/>
  <c r="X269" i="7"/>
  <c r="Y262" i="7"/>
  <c r="Y263" i="7"/>
  <c r="Y266" i="7"/>
  <c r="Y267" i="7"/>
  <c r="Y273" i="7"/>
  <c r="Y278" i="7"/>
  <c r="Y279" i="7"/>
  <c r="Y280" i="7"/>
  <c r="Y281" i="7"/>
  <c r="Y283" i="7"/>
  <c r="Y284" i="7"/>
  <c r="X285" i="7"/>
  <c r="Q300" i="7"/>
  <c r="Y338" i="7"/>
  <c r="Y339" i="7"/>
  <c r="Y340" i="7"/>
  <c r="Y341" i="7"/>
  <c r="Y342" i="7"/>
  <c r="Y343" i="7"/>
  <c r="I93" i="7"/>
  <c r="Y95" i="7"/>
  <c r="Y97" i="7"/>
  <c r="Y103" i="7"/>
  <c r="Y111" i="7"/>
  <c r="Y118" i="7"/>
  <c r="Y120" i="7"/>
  <c r="Y122" i="7"/>
  <c r="Y129" i="7"/>
  <c r="Y216" i="7"/>
  <c r="Y218" i="7"/>
  <c r="Y220" i="7"/>
  <c r="J242" i="7"/>
  <c r="Y290" i="7"/>
  <c r="Y294" i="7"/>
  <c r="Y298" i="7"/>
  <c r="Y303" i="7"/>
  <c r="Y307" i="7"/>
  <c r="J330" i="7"/>
  <c r="Y350" i="7"/>
  <c r="Y355" i="7"/>
  <c r="Y87" i="7"/>
  <c r="Y144" i="7"/>
  <c r="Y179" i="7"/>
  <c r="X189" i="7"/>
  <c r="Y201" i="7"/>
  <c r="Y203" i="7"/>
  <c r="Y204" i="7"/>
  <c r="Y231" i="7"/>
  <c r="Y320" i="7"/>
  <c r="Y326" i="7"/>
  <c r="Y327" i="7"/>
  <c r="Y331" i="7"/>
  <c r="Y332" i="7"/>
  <c r="Y333" i="7"/>
  <c r="Y334" i="7"/>
  <c r="Y335" i="7"/>
  <c r="J93" i="7"/>
  <c r="J101" i="7"/>
  <c r="Q101" i="7"/>
  <c r="I109" i="7"/>
  <c r="Y105" i="7"/>
  <c r="Y107" i="7"/>
  <c r="Y108" i="7"/>
  <c r="X109" i="7"/>
  <c r="Q124" i="7"/>
  <c r="J124" i="7"/>
  <c r="Y125" i="7"/>
  <c r="Y136" i="7"/>
  <c r="Y141" i="7"/>
  <c r="Y142" i="7"/>
  <c r="Y143" i="7"/>
  <c r="Y158" i="7"/>
  <c r="Y159" i="7"/>
  <c r="Y160" i="7"/>
  <c r="Y170" i="7"/>
  <c r="Y175" i="7"/>
  <c r="Y178" i="7"/>
  <c r="J189" i="7"/>
  <c r="Y191" i="7"/>
  <c r="Y192" i="7"/>
  <c r="I212" i="7"/>
  <c r="J227" i="7"/>
  <c r="Y229" i="7"/>
  <c r="Y230" i="7"/>
  <c r="Y237" i="7"/>
  <c r="Y238" i="7"/>
  <c r="X242" i="7"/>
  <c r="Y242" i="7" s="1"/>
  <c r="I257" i="7"/>
  <c r="Y246" i="7"/>
  <c r="Y247" i="7"/>
  <c r="Y254" i="7"/>
  <c r="Y255" i="7"/>
  <c r="X257" i="7"/>
  <c r="Y270" i="7"/>
  <c r="Y271" i="7"/>
  <c r="I285" i="7"/>
  <c r="J300" i="7"/>
  <c r="Y291" i="7"/>
  <c r="Y292" i="7"/>
  <c r="Q315" i="7"/>
  <c r="Y308" i="7"/>
  <c r="Y309" i="7"/>
  <c r="I330" i="7"/>
  <c r="J345" i="7"/>
  <c r="X357" i="7"/>
  <c r="Y347" i="7"/>
  <c r="Y348" i="7"/>
  <c r="J139" i="7"/>
  <c r="I189" i="7"/>
  <c r="Q189" i="7"/>
  <c r="J197" i="7"/>
  <c r="I227" i="7"/>
  <c r="J277" i="7"/>
  <c r="J315" i="7"/>
  <c r="I345" i="7"/>
  <c r="X345" i="7"/>
  <c r="Y91" i="7"/>
  <c r="Y90" i="7"/>
  <c r="X93" i="7"/>
  <c r="Y93" i="7" s="1"/>
  <c r="Y98" i="7"/>
  <c r="Y99" i="7"/>
  <c r="X101" i="7"/>
  <c r="Q109" i="7"/>
  <c r="J109" i="7"/>
  <c r="I124" i="7"/>
  <c r="Y113" i="7"/>
  <c r="Y115" i="7"/>
  <c r="Y116" i="7"/>
  <c r="X124" i="7"/>
  <c r="I139" i="7"/>
  <c r="Y132" i="7"/>
  <c r="Y133" i="7"/>
  <c r="Y134" i="7"/>
  <c r="Y149" i="7"/>
  <c r="Y150" i="7"/>
  <c r="Y151" i="7"/>
  <c r="J169" i="7"/>
  <c r="Y166" i="7"/>
  <c r="Y167" i="7"/>
  <c r="X169" i="7"/>
  <c r="Y195" i="7"/>
  <c r="Y196" i="7"/>
  <c r="X197" i="7"/>
  <c r="Q212" i="7"/>
  <c r="J212" i="7"/>
  <c r="Y233" i="7"/>
  <c r="Y234" i="7"/>
  <c r="Y243" i="7"/>
  <c r="Y250" i="7"/>
  <c r="Y251" i="7"/>
  <c r="I269" i="7"/>
  <c r="Y258" i="7"/>
  <c r="I277" i="7"/>
  <c r="Y274" i="7"/>
  <c r="Y275" i="7"/>
  <c r="Q277" i="7"/>
  <c r="X277" i="7"/>
  <c r="J285" i="7"/>
  <c r="Y287" i="7"/>
  <c r="Y288" i="7"/>
  <c r="Y295" i="7"/>
  <c r="Y296" i="7"/>
  <c r="X300" i="7"/>
  <c r="I315" i="7"/>
  <c r="Y304" i="7"/>
  <c r="Y305" i="7"/>
  <c r="Y312" i="7"/>
  <c r="Y313" i="7"/>
  <c r="X315" i="7"/>
  <c r="Q330" i="7"/>
  <c r="J357" i="7"/>
  <c r="Y351" i="7"/>
  <c r="Y354" i="7"/>
  <c r="Y140" i="7"/>
  <c r="X154" i="7"/>
  <c r="Y154" i="7" s="1"/>
  <c r="Y228" i="7"/>
  <c r="J257" i="7"/>
  <c r="Q357" i="7"/>
  <c r="Q285" i="7"/>
  <c r="Q345" i="7"/>
  <c r="Y301" i="7"/>
  <c r="Q269" i="7"/>
  <c r="Q197" i="7"/>
  <c r="Q227" i="7"/>
  <c r="Y227" i="7" s="1"/>
  <c r="Q257" i="7"/>
  <c r="Q139" i="7"/>
  <c r="Y139" i="7" s="1"/>
  <c r="Q169" i="7"/>
  <c r="I181" i="7"/>
  <c r="Y83" i="7"/>
  <c r="Y384" i="9"/>
  <c r="Y388" i="9"/>
  <c r="J398" i="9"/>
  <c r="I398" i="9"/>
  <c r="X383" i="9"/>
  <c r="Y371" i="9"/>
  <c r="Q383" i="9"/>
  <c r="J383" i="9"/>
  <c r="Y356" i="9"/>
  <c r="Y355" i="9"/>
  <c r="Y358" i="9"/>
  <c r="J368" i="9"/>
  <c r="I368" i="9"/>
  <c r="Y343" i="9"/>
  <c r="Y342" i="9"/>
  <c r="Y340" i="9"/>
  <c r="Y339" i="9"/>
  <c r="X353" i="9"/>
  <c r="Y341" i="9"/>
  <c r="Y330" i="9"/>
  <c r="Y329" i="9"/>
  <c r="Y327" i="9"/>
  <c r="Y326" i="9"/>
  <c r="Y325" i="9"/>
  <c r="Y324" i="9"/>
  <c r="I338" i="9"/>
  <c r="J338" i="9"/>
  <c r="Y307" i="9"/>
  <c r="Y306" i="9"/>
  <c r="Y309" i="9"/>
  <c r="I319" i="9"/>
  <c r="J319" i="9"/>
  <c r="X304" i="9"/>
  <c r="Y277" i="9"/>
  <c r="Y276" i="9"/>
  <c r="Y279" i="9"/>
  <c r="I289" i="9"/>
  <c r="J289" i="9"/>
  <c r="X274" i="9"/>
  <c r="Y262" i="9"/>
  <c r="Y246" i="9"/>
  <c r="Y250" i="9"/>
  <c r="Y245" i="9"/>
  <c r="I259" i="9"/>
  <c r="J259" i="9"/>
  <c r="Y226" i="9"/>
  <c r="Y230" i="9"/>
  <c r="J240" i="9"/>
  <c r="I240" i="9"/>
  <c r="X225" i="9"/>
  <c r="Y213" i="9"/>
  <c r="Q225" i="9"/>
  <c r="Y217" i="9"/>
  <c r="J225" i="9"/>
  <c r="Y198" i="9"/>
  <c r="Y197" i="9"/>
  <c r="Y200" i="9"/>
  <c r="Y204" i="9"/>
  <c r="I210" i="9"/>
  <c r="J210" i="9"/>
  <c r="X195" i="9"/>
  <c r="Y183" i="9"/>
  <c r="Y166" i="9"/>
  <c r="Y170" i="9"/>
  <c r="I180" i="9"/>
  <c r="J180" i="9"/>
  <c r="M424" i="9"/>
  <c r="Y147" i="9"/>
  <c r="Y151" i="9"/>
  <c r="I161" i="9"/>
  <c r="J161" i="9"/>
  <c r="X146" i="9"/>
  <c r="Y146" i="9" s="1"/>
  <c r="Y136" i="9"/>
  <c r="Y135" i="9"/>
  <c r="Y138" i="9"/>
  <c r="Y117" i="9"/>
  <c r="Y121" i="9"/>
  <c r="J131" i="9"/>
  <c r="I131" i="9"/>
  <c r="X116" i="9"/>
  <c r="Y104" i="9"/>
  <c r="Q116" i="9"/>
  <c r="Y108" i="9"/>
  <c r="J116" i="9"/>
  <c r="X101" i="9"/>
  <c r="Y89" i="9"/>
  <c r="Y88" i="9"/>
  <c r="Y91" i="9"/>
  <c r="P424" i="9"/>
  <c r="J101" i="9"/>
  <c r="X82" i="9"/>
  <c r="Y70" i="9"/>
  <c r="Y69" i="9"/>
  <c r="Y72" i="9"/>
  <c r="Q82" i="9"/>
  <c r="J82" i="9"/>
  <c r="I82" i="9"/>
  <c r="X67" i="9"/>
  <c r="Y55" i="9"/>
  <c r="J67" i="9"/>
  <c r="X52" i="9"/>
  <c r="Y44" i="9"/>
  <c r="Y43" i="9"/>
  <c r="Y41" i="9"/>
  <c r="Y40" i="9"/>
  <c r="Y39" i="9"/>
  <c r="Y42" i="9"/>
  <c r="I52" i="9"/>
  <c r="J52" i="9"/>
  <c r="Y354" i="9"/>
  <c r="X338" i="9"/>
  <c r="Y305" i="9"/>
  <c r="X259" i="9"/>
  <c r="X240" i="9"/>
  <c r="X180" i="9"/>
  <c r="X131" i="9"/>
  <c r="Y12" i="9"/>
  <c r="X400" i="9"/>
  <c r="Q398" i="9"/>
  <c r="Q368" i="9"/>
  <c r="Q338" i="9"/>
  <c r="X321" i="9"/>
  <c r="Q319" i="9"/>
  <c r="Q289" i="9"/>
  <c r="Q259" i="9"/>
  <c r="X242" i="9"/>
  <c r="Q240" i="9"/>
  <c r="Q210" i="9"/>
  <c r="Q180" i="9"/>
  <c r="Q161" i="9"/>
  <c r="Q131" i="9"/>
  <c r="Q101" i="9"/>
  <c r="Q52" i="9"/>
  <c r="Q22" i="9"/>
  <c r="X398" i="9"/>
  <c r="X289" i="9"/>
  <c r="X210" i="9"/>
  <c r="X161" i="9"/>
  <c r="Y50" i="9"/>
  <c r="Q400" i="9"/>
  <c r="Q321" i="9"/>
  <c r="Q242" i="9"/>
  <c r="Q163" i="9"/>
  <c r="Q84" i="9"/>
  <c r="I156" i="6"/>
  <c r="I157" i="6"/>
  <c r="I158" i="6"/>
  <c r="I159" i="6"/>
  <c r="I160" i="6"/>
  <c r="I161" i="6"/>
  <c r="I162" i="6"/>
  <c r="X266" i="6"/>
  <c r="X267" i="6"/>
  <c r="X268" i="6"/>
  <c r="X269" i="6"/>
  <c r="X270" i="6"/>
  <c r="X271" i="6"/>
  <c r="X272" i="6"/>
  <c r="X273" i="6"/>
  <c r="Y368" i="9" l="1"/>
  <c r="X417" i="9"/>
  <c r="X406" i="9"/>
  <c r="Q417" i="9"/>
  <c r="I406" i="9"/>
  <c r="Q406" i="9"/>
  <c r="J406" i="9"/>
  <c r="Y242" i="9"/>
  <c r="Y37" i="9"/>
  <c r="Y7" i="9"/>
  <c r="Y274" i="9"/>
  <c r="Y195" i="9"/>
  <c r="Y323" i="9"/>
  <c r="Y84" i="9"/>
  <c r="Y67" i="9"/>
  <c r="Y353" i="9"/>
  <c r="O424" i="9"/>
  <c r="Y131" i="9"/>
  <c r="Y225" i="9"/>
  <c r="Y165" i="9"/>
  <c r="Y82" i="9"/>
  <c r="Y163" i="9"/>
  <c r="Y319" i="9"/>
  <c r="Y304" i="9"/>
  <c r="Y244" i="9"/>
  <c r="Y321" i="9"/>
  <c r="Y259" i="9"/>
  <c r="Y116" i="9"/>
  <c r="Y383" i="9"/>
  <c r="Y330" i="7"/>
  <c r="Y212" i="7"/>
  <c r="Y181" i="7"/>
  <c r="Y257" i="7"/>
  <c r="Y357" i="7"/>
  <c r="Y169" i="7"/>
  <c r="Y269" i="7"/>
  <c r="Y285" i="7"/>
  <c r="Y300" i="7"/>
  <c r="Y109" i="7"/>
  <c r="Y345" i="7"/>
  <c r="Y189" i="7"/>
  <c r="Y277" i="7"/>
  <c r="Y124" i="7"/>
  <c r="Y197" i="7"/>
  <c r="Y101" i="7"/>
  <c r="Y315" i="7"/>
  <c r="Y338" i="9"/>
  <c r="Y180" i="9"/>
  <c r="Y161" i="9"/>
  <c r="R424" i="9"/>
  <c r="Y101" i="9"/>
  <c r="Y52" i="9"/>
  <c r="Y22" i="9"/>
  <c r="X424" i="9"/>
  <c r="Y240" i="9"/>
  <c r="Y398" i="9"/>
  <c r="K424" i="9"/>
  <c r="L424" i="9" s="1"/>
  <c r="Y400" i="9"/>
  <c r="Y210" i="9"/>
  <c r="Y289" i="9"/>
  <c r="A37" i="14"/>
  <c r="A36" i="14"/>
  <c r="A35" i="14"/>
  <c r="A34" i="14"/>
  <c r="A33" i="14"/>
  <c r="A32" i="14"/>
  <c r="A31" i="14"/>
  <c r="A30" i="14"/>
  <c r="A29" i="14"/>
  <c r="A28" i="14"/>
  <c r="A27" i="14"/>
  <c r="A26" i="14"/>
  <c r="B37" i="14"/>
  <c r="B33" i="14"/>
  <c r="W480" i="13"/>
  <c r="V480" i="13"/>
  <c r="U480" i="13"/>
  <c r="T480" i="13"/>
  <c r="S480" i="13"/>
  <c r="R480" i="13"/>
  <c r="P480" i="13"/>
  <c r="O480" i="13"/>
  <c r="N480" i="13"/>
  <c r="M480" i="13"/>
  <c r="L480" i="13"/>
  <c r="K480" i="13"/>
  <c r="X478" i="13"/>
  <c r="Q478" i="13"/>
  <c r="J478" i="13"/>
  <c r="I478" i="13"/>
  <c r="X477" i="13"/>
  <c r="Q477" i="13"/>
  <c r="J477" i="13"/>
  <c r="I477" i="13"/>
  <c r="X476" i="13"/>
  <c r="Q476" i="13"/>
  <c r="J476" i="13"/>
  <c r="I476" i="13"/>
  <c r="X475" i="13"/>
  <c r="Q475" i="13"/>
  <c r="J475" i="13"/>
  <c r="I475" i="13"/>
  <c r="X474" i="13"/>
  <c r="Q474" i="13"/>
  <c r="J474" i="13"/>
  <c r="I474" i="13"/>
  <c r="X473" i="13"/>
  <c r="Q473" i="13"/>
  <c r="J473" i="13"/>
  <c r="I473" i="13"/>
  <c r="X472" i="13"/>
  <c r="Y472" i="13" s="1"/>
  <c r="Q472" i="13"/>
  <c r="J472" i="13"/>
  <c r="I472" i="13"/>
  <c r="X471" i="13"/>
  <c r="Q471" i="13"/>
  <c r="J471" i="13"/>
  <c r="I471" i="13"/>
  <c r="W470" i="13"/>
  <c r="V470" i="13"/>
  <c r="U470" i="13"/>
  <c r="T470" i="13"/>
  <c r="S470" i="13"/>
  <c r="R470" i="13"/>
  <c r="P470" i="13"/>
  <c r="O470" i="13"/>
  <c r="N470" i="13"/>
  <c r="M470" i="13"/>
  <c r="L470" i="13"/>
  <c r="K470" i="13"/>
  <c r="X468" i="13"/>
  <c r="Q468" i="13"/>
  <c r="J468" i="13"/>
  <c r="I468" i="13"/>
  <c r="X467" i="13"/>
  <c r="Q467" i="13"/>
  <c r="J467" i="13"/>
  <c r="I467" i="13"/>
  <c r="X466" i="13"/>
  <c r="Q466" i="13"/>
  <c r="J466" i="13"/>
  <c r="I466" i="13"/>
  <c r="X465" i="13"/>
  <c r="Q465" i="13"/>
  <c r="J465" i="13"/>
  <c r="I465" i="13"/>
  <c r="X464" i="13"/>
  <c r="Q464" i="13"/>
  <c r="J464" i="13"/>
  <c r="I464" i="13"/>
  <c r="X463" i="13"/>
  <c r="Q463" i="13"/>
  <c r="J463" i="13"/>
  <c r="I463" i="13"/>
  <c r="X462" i="13"/>
  <c r="Q462" i="13"/>
  <c r="J462" i="13"/>
  <c r="I462" i="13"/>
  <c r="X461" i="13"/>
  <c r="Q461" i="13"/>
  <c r="J461" i="13"/>
  <c r="I461" i="13"/>
  <c r="X460" i="13"/>
  <c r="Q460" i="13"/>
  <c r="J460" i="13"/>
  <c r="I460" i="13"/>
  <c r="X459" i="13"/>
  <c r="Q459" i="13"/>
  <c r="J459" i="13"/>
  <c r="I459" i="13"/>
  <c r="X458" i="13"/>
  <c r="Q458" i="13"/>
  <c r="J458" i="13"/>
  <c r="I458" i="13"/>
  <c r="X457" i="13"/>
  <c r="Q457" i="13"/>
  <c r="J457" i="13"/>
  <c r="I457" i="13"/>
  <c r="X456" i="13"/>
  <c r="Q456" i="13"/>
  <c r="J456" i="13"/>
  <c r="I456" i="13"/>
  <c r="W455" i="13"/>
  <c r="V455" i="13"/>
  <c r="U455" i="13"/>
  <c r="T455" i="13"/>
  <c r="S455" i="13"/>
  <c r="R455" i="13"/>
  <c r="P455" i="13"/>
  <c r="O455" i="13"/>
  <c r="N455" i="13"/>
  <c r="M455" i="13"/>
  <c r="L455" i="13"/>
  <c r="K455" i="13"/>
  <c r="X453" i="13"/>
  <c r="Q453" i="13"/>
  <c r="J453" i="13"/>
  <c r="I453" i="13"/>
  <c r="X452" i="13"/>
  <c r="Q452" i="13"/>
  <c r="J452" i="13"/>
  <c r="I452" i="13"/>
  <c r="X451" i="13"/>
  <c r="Y451" i="13" s="1"/>
  <c r="Q451" i="13"/>
  <c r="J451" i="13"/>
  <c r="I451" i="13"/>
  <c r="X450" i="13"/>
  <c r="Q450" i="13"/>
  <c r="J450" i="13"/>
  <c r="I450" i="13"/>
  <c r="X449" i="13"/>
  <c r="Q449" i="13"/>
  <c r="J449" i="13"/>
  <c r="I449" i="13"/>
  <c r="X448" i="13"/>
  <c r="Q448" i="13"/>
  <c r="J448" i="13"/>
  <c r="I448" i="13"/>
  <c r="X447" i="13"/>
  <c r="Q447" i="13"/>
  <c r="J447" i="13"/>
  <c r="I447" i="13"/>
  <c r="X446" i="13"/>
  <c r="Q446" i="13"/>
  <c r="J446" i="13"/>
  <c r="I446" i="13"/>
  <c r="X445" i="13"/>
  <c r="Q445" i="13"/>
  <c r="J445" i="13"/>
  <c r="I445" i="13"/>
  <c r="X444" i="13"/>
  <c r="Q444" i="13"/>
  <c r="J444" i="13"/>
  <c r="I444" i="13"/>
  <c r="X443" i="13"/>
  <c r="Y443" i="13" s="1"/>
  <c r="Q443" i="13"/>
  <c r="J443" i="13"/>
  <c r="I443" i="13"/>
  <c r="X442" i="13"/>
  <c r="Q442" i="13"/>
  <c r="J442" i="13"/>
  <c r="I442" i="13"/>
  <c r="X441" i="13"/>
  <c r="Q441" i="13"/>
  <c r="J441" i="13"/>
  <c r="I441" i="13"/>
  <c r="W440" i="13"/>
  <c r="V440" i="13"/>
  <c r="U440" i="13"/>
  <c r="T440" i="13"/>
  <c r="S440" i="13"/>
  <c r="R440" i="13"/>
  <c r="P440" i="13"/>
  <c r="O440" i="13"/>
  <c r="N440" i="13"/>
  <c r="M440" i="13"/>
  <c r="L440" i="13"/>
  <c r="K440" i="13"/>
  <c r="X438" i="13"/>
  <c r="Q438" i="13"/>
  <c r="J438" i="13"/>
  <c r="I438" i="13"/>
  <c r="X437" i="13"/>
  <c r="Q437" i="13"/>
  <c r="J437" i="13"/>
  <c r="I437" i="13"/>
  <c r="X436" i="13"/>
  <c r="Q436" i="13"/>
  <c r="J436" i="13"/>
  <c r="I436" i="13"/>
  <c r="X435" i="13"/>
  <c r="Q435" i="13"/>
  <c r="J435" i="13"/>
  <c r="I435" i="13"/>
  <c r="X434" i="13"/>
  <c r="Y434" i="13" s="1"/>
  <c r="Q434" i="13"/>
  <c r="J434" i="13"/>
  <c r="I434" i="13"/>
  <c r="X433" i="13"/>
  <c r="Q433" i="13"/>
  <c r="J433" i="13"/>
  <c r="I433" i="13"/>
  <c r="X432" i="13"/>
  <c r="Q432" i="13"/>
  <c r="J432" i="13"/>
  <c r="I432" i="13"/>
  <c r="X431" i="13"/>
  <c r="Q431" i="13"/>
  <c r="J431" i="13"/>
  <c r="I431" i="13"/>
  <c r="X430" i="13"/>
  <c r="Q430" i="13"/>
  <c r="J430" i="13"/>
  <c r="I430" i="13"/>
  <c r="X429" i="13"/>
  <c r="Q429" i="13"/>
  <c r="J429" i="13"/>
  <c r="I429" i="13"/>
  <c r="X428" i="13"/>
  <c r="Q428" i="13"/>
  <c r="J428" i="13"/>
  <c r="I428" i="13"/>
  <c r="X427" i="13"/>
  <c r="Q427" i="13"/>
  <c r="J427" i="13"/>
  <c r="I427" i="13"/>
  <c r="Y426" i="13"/>
  <c r="X426" i="13"/>
  <c r="Q426" i="13"/>
  <c r="J426" i="13"/>
  <c r="I426" i="13"/>
  <c r="W425" i="13"/>
  <c r="V425" i="13"/>
  <c r="U425" i="13"/>
  <c r="T425" i="13"/>
  <c r="S425" i="13"/>
  <c r="R425" i="13"/>
  <c r="P425" i="13"/>
  <c r="O425" i="13"/>
  <c r="N425" i="13"/>
  <c r="M425" i="13"/>
  <c r="L425" i="13"/>
  <c r="K425" i="13"/>
  <c r="X423" i="13"/>
  <c r="Q423" i="13"/>
  <c r="J423" i="13"/>
  <c r="I423" i="13"/>
  <c r="X422" i="13"/>
  <c r="Q422" i="13"/>
  <c r="J422" i="13"/>
  <c r="I422" i="13"/>
  <c r="X421" i="13"/>
  <c r="Q421" i="13"/>
  <c r="J421" i="13"/>
  <c r="I421" i="13"/>
  <c r="X420" i="13"/>
  <c r="Q420" i="13"/>
  <c r="J420" i="13"/>
  <c r="I420" i="13"/>
  <c r="X419" i="13"/>
  <c r="Q419" i="13"/>
  <c r="J419" i="13"/>
  <c r="I419" i="13"/>
  <c r="X418" i="13"/>
  <c r="Q418" i="13"/>
  <c r="J418" i="13"/>
  <c r="I418" i="13"/>
  <c r="X417" i="13"/>
  <c r="Q417" i="13"/>
  <c r="J417" i="13"/>
  <c r="I417" i="13"/>
  <c r="X416" i="13"/>
  <c r="Q416" i="13"/>
  <c r="J416" i="13"/>
  <c r="I416" i="13"/>
  <c r="X415" i="13"/>
  <c r="Q415" i="13"/>
  <c r="J415" i="13"/>
  <c r="I415" i="13"/>
  <c r="X414" i="13"/>
  <c r="Q414" i="13"/>
  <c r="J414" i="13"/>
  <c r="I414" i="13"/>
  <c r="X413" i="13"/>
  <c r="Q413" i="13"/>
  <c r="J413" i="13"/>
  <c r="I413" i="13"/>
  <c r="X412" i="13"/>
  <c r="Q412" i="13"/>
  <c r="J412" i="13"/>
  <c r="I412" i="13"/>
  <c r="X411" i="13"/>
  <c r="Q411" i="13"/>
  <c r="J411" i="13"/>
  <c r="I411" i="13"/>
  <c r="W410" i="13"/>
  <c r="V410" i="13"/>
  <c r="U410" i="13"/>
  <c r="T410" i="13"/>
  <c r="S410" i="13"/>
  <c r="R410" i="13"/>
  <c r="P410" i="13"/>
  <c r="O410" i="13"/>
  <c r="N410" i="13"/>
  <c r="M410" i="13"/>
  <c r="L410" i="13"/>
  <c r="K410" i="13"/>
  <c r="X408" i="13"/>
  <c r="Q408" i="13"/>
  <c r="J408" i="13"/>
  <c r="I408" i="13"/>
  <c r="X407" i="13"/>
  <c r="Q407" i="13"/>
  <c r="J407" i="13"/>
  <c r="I407" i="13"/>
  <c r="X406" i="13"/>
  <c r="Q406" i="13"/>
  <c r="J406" i="13"/>
  <c r="I406" i="13"/>
  <c r="X405" i="13"/>
  <c r="Q405" i="13"/>
  <c r="J405" i="13"/>
  <c r="I405" i="13"/>
  <c r="X404" i="13"/>
  <c r="Q404" i="13"/>
  <c r="J404" i="13"/>
  <c r="I404" i="13"/>
  <c r="X403" i="13"/>
  <c r="Q403" i="13"/>
  <c r="J403" i="13"/>
  <c r="I403" i="13"/>
  <c r="X402" i="13"/>
  <c r="Q402" i="13"/>
  <c r="J402" i="13"/>
  <c r="I402" i="13"/>
  <c r="X401" i="13"/>
  <c r="Q401" i="13"/>
  <c r="J401" i="13"/>
  <c r="I401" i="13"/>
  <c r="X400" i="13"/>
  <c r="Q400" i="13"/>
  <c r="J400" i="13"/>
  <c r="I400" i="13"/>
  <c r="X399" i="13"/>
  <c r="Q399" i="13"/>
  <c r="J399" i="13"/>
  <c r="I399" i="13"/>
  <c r="X398" i="13"/>
  <c r="Q398" i="13"/>
  <c r="J398" i="13"/>
  <c r="I398" i="13"/>
  <c r="X397" i="13"/>
  <c r="Q397" i="13"/>
  <c r="J397" i="13"/>
  <c r="I397" i="13"/>
  <c r="X396" i="13"/>
  <c r="Q396" i="13"/>
  <c r="J396" i="13"/>
  <c r="I396" i="13"/>
  <c r="W395" i="13"/>
  <c r="V395" i="13"/>
  <c r="U395" i="13"/>
  <c r="T395" i="13"/>
  <c r="S395" i="13"/>
  <c r="R395" i="13"/>
  <c r="P395" i="13"/>
  <c r="O395" i="13"/>
  <c r="N395" i="13"/>
  <c r="M395" i="13"/>
  <c r="L395" i="13"/>
  <c r="K395" i="13"/>
  <c r="X393" i="13"/>
  <c r="Q393" i="13"/>
  <c r="J393" i="13"/>
  <c r="I393" i="13"/>
  <c r="X392" i="13"/>
  <c r="Q392" i="13"/>
  <c r="J392" i="13"/>
  <c r="I392" i="13"/>
  <c r="X391" i="13"/>
  <c r="Q391" i="13"/>
  <c r="J391" i="13"/>
  <c r="I391" i="13"/>
  <c r="X390" i="13"/>
  <c r="Q390" i="13"/>
  <c r="J390" i="13"/>
  <c r="I390" i="13"/>
  <c r="X389" i="13"/>
  <c r="Q389" i="13"/>
  <c r="J389" i="13"/>
  <c r="I389" i="13"/>
  <c r="X388" i="13"/>
  <c r="Q388" i="13"/>
  <c r="J388" i="13"/>
  <c r="I388" i="13"/>
  <c r="X387" i="13"/>
  <c r="Q387" i="13"/>
  <c r="J387" i="13"/>
  <c r="I387" i="13"/>
  <c r="X386" i="13"/>
  <c r="Q386" i="13"/>
  <c r="J386" i="13"/>
  <c r="I386" i="13"/>
  <c r="W385" i="13"/>
  <c r="V385" i="13"/>
  <c r="U385" i="13"/>
  <c r="T385" i="13"/>
  <c r="S385" i="13"/>
  <c r="R385" i="13"/>
  <c r="P385" i="13"/>
  <c r="O385" i="13"/>
  <c r="N385" i="13"/>
  <c r="M385" i="13"/>
  <c r="L385" i="13"/>
  <c r="K385" i="13"/>
  <c r="X383" i="13"/>
  <c r="Q383" i="13"/>
  <c r="J383" i="13"/>
  <c r="I383" i="13"/>
  <c r="X382" i="13"/>
  <c r="Q382" i="13"/>
  <c r="J382" i="13"/>
  <c r="I382" i="13"/>
  <c r="X381" i="13"/>
  <c r="Q381" i="13"/>
  <c r="J381" i="13"/>
  <c r="I381" i="13"/>
  <c r="X380" i="13"/>
  <c r="Q380" i="13"/>
  <c r="J380" i="13"/>
  <c r="I380" i="13"/>
  <c r="X379" i="13"/>
  <c r="Q379" i="13"/>
  <c r="J379" i="13"/>
  <c r="I379" i="13"/>
  <c r="X378" i="13"/>
  <c r="Q378" i="13"/>
  <c r="J378" i="13"/>
  <c r="I378" i="13"/>
  <c r="X377" i="13"/>
  <c r="Q377" i="13"/>
  <c r="J377" i="13"/>
  <c r="I377" i="13"/>
  <c r="X376" i="13"/>
  <c r="Q376" i="13"/>
  <c r="J376" i="13"/>
  <c r="I376" i="13"/>
  <c r="W375" i="13"/>
  <c r="V375" i="13"/>
  <c r="U375" i="13"/>
  <c r="T375" i="13"/>
  <c r="S375" i="13"/>
  <c r="R375" i="13"/>
  <c r="P375" i="13"/>
  <c r="O375" i="13"/>
  <c r="N375" i="13"/>
  <c r="M375" i="13"/>
  <c r="L375" i="13"/>
  <c r="K375" i="13"/>
  <c r="X373" i="13"/>
  <c r="Q373" i="13"/>
  <c r="J373" i="13"/>
  <c r="I373" i="13"/>
  <c r="X372" i="13"/>
  <c r="Q372" i="13"/>
  <c r="J372" i="13"/>
  <c r="I372" i="13"/>
  <c r="X371" i="13"/>
  <c r="Q371" i="13"/>
  <c r="J371" i="13"/>
  <c r="I371" i="13"/>
  <c r="X370" i="13"/>
  <c r="Q370" i="13"/>
  <c r="J370" i="13"/>
  <c r="I370" i="13"/>
  <c r="X369" i="13"/>
  <c r="Q369" i="13"/>
  <c r="J369" i="13"/>
  <c r="I369" i="13"/>
  <c r="X368" i="13"/>
  <c r="Q368" i="13"/>
  <c r="J368" i="13"/>
  <c r="I368" i="13"/>
  <c r="X367" i="13"/>
  <c r="Q367" i="13"/>
  <c r="J367" i="13"/>
  <c r="I367" i="13"/>
  <c r="X366" i="13"/>
  <c r="Q366" i="13"/>
  <c r="J366" i="13"/>
  <c r="I366" i="13"/>
  <c r="X365" i="13"/>
  <c r="Q365" i="13"/>
  <c r="J365" i="13"/>
  <c r="I365" i="13"/>
  <c r="X364" i="13"/>
  <c r="Q364" i="13"/>
  <c r="J364" i="13"/>
  <c r="I364" i="13"/>
  <c r="X363" i="13"/>
  <c r="Q363" i="13"/>
  <c r="J363" i="13"/>
  <c r="I363" i="13"/>
  <c r="X362" i="13"/>
  <c r="Q362" i="13"/>
  <c r="J362" i="13"/>
  <c r="I362" i="13"/>
  <c r="X361" i="13"/>
  <c r="Q361" i="13"/>
  <c r="J361" i="13"/>
  <c r="I361" i="13"/>
  <c r="W360" i="13"/>
  <c r="V360" i="13"/>
  <c r="U360" i="13"/>
  <c r="T360" i="13"/>
  <c r="S360" i="13"/>
  <c r="R360" i="13"/>
  <c r="P360" i="13"/>
  <c r="O360" i="13"/>
  <c r="N360" i="13"/>
  <c r="M360" i="13"/>
  <c r="L360" i="13"/>
  <c r="K360" i="13"/>
  <c r="X358" i="13"/>
  <c r="Q358" i="13"/>
  <c r="J358" i="13"/>
  <c r="I358" i="13"/>
  <c r="X357" i="13"/>
  <c r="Q357" i="13"/>
  <c r="J357" i="13"/>
  <c r="I357" i="13"/>
  <c r="X356" i="13"/>
  <c r="Q356" i="13"/>
  <c r="J356" i="13"/>
  <c r="I356" i="13"/>
  <c r="X355" i="13"/>
  <c r="Q355" i="13"/>
  <c r="J355" i="13"/>
  <c r="I355" i="13"/>
  <c r="X354" i="13"/>
  <c r="Q354" i="13"/>
  <c r="J354" i="13"/>
  <c r="I354" i="13"/>
  <c r="X353" i="13"/>
  <c r="Q353" i="13"/>
  <c r="J353" i="13"/>
  <c r="I353" i="13"/>
  <c r="X352" i="13"/>
  <c r="Q352" i="13"/>
  <c r="J352" i="13"/>
  <c r="I352" i="13"/>
  <c r="X351" i="13"/>
  <c r="Q351" i="13"/>
  <c r="J351" i="13"/>
  <c r="I351" i="13"/>
  <c r="X350" i="13"/>
  <c r="Q350" i="13"/>
  <c r="J350" i="13"/>
  <c r="I350" i="13"/>
  <c r="X349" i="13"/>
  <c r="Q349" i="13"/>
  <c r="J349" i="13"/>
  <c r="I349" i="13"/>
  <c r="X348" i="13"/>
  <c r="Q348" i="13"/>
  <c r="J348" i="13"/>
  <c r="I348" i="13"/>
  <c r="X347" i="13"/>
  <c r="Q347" i="13"/>
  <c r="J347" i="13"/>
  <c r="I347" i="13"/>
  <c r="X346" i="13"/>
  <c r="Q346" i="13"/>
  <c r="J346" i="13"/>
  <c r="I346" i="13"/>
  <c r="W345" i="13"/>
  <c r="V345" i="13"/>
  <c r="U345" i="13"/>
  <c r="T345" i="13"/>
  <c r="S345" i="13"/>
  <c r="R345" i="13"/>
  <c r="P345" i="13"/>
  <c r="O345" i="13"/>
  <c r="N345" i="13"/>
  <c r="M345" i="13"/>
  <c r="L345" i="13"/>
  <c r="K345" i="13"/>
  <c r="X343" i="13"/>
  <c r="Q343" i="13"/>
  <c r="J343" i="13"/>
  <c r="I343" i="13"/>
  <c r="X342" i="13"/>
  <c r="Q342" i="13"/>
  <c r="J342" i="13"/>
  <c r="I342" i="13"/>
  <c r="X341" i="13"/>
  <c r="Q341" i="13"/>
  <c r="J341" i="13"/>
  <c r="I341" i="13"/>
  <c r="X340" i="13"/>
  <c r="Q340" i="13"/>
  <c r="J340" i="13"/>
  <c r="I340" i="13"/>
  <c r="X339" i="13"/>
  <c r="Q339" i="13"/>
  <c r="J339" i="13"/>
  <c r="I339" i="13"/>
  <c r="X338" i="13"/>
  <c r="Q338" i="13"/>
  <c r="J338" i="13"/>
  <c r="I338" i="13"/>
  <c r="X337" i="13"/>
  <c r="Q337" i="13"/>
  <c r="J337" i="13"/>
  <c r="I337" i="13"/>
  <c r="X336" i="13"/>
  <c r="Q336" i="13"/>
  <c r="J336" i="13"/>
  <c r="I336" i="13"/>
  <c r="X335" i="13"/>
  <c r="Q335" i="13"/>
  <c r="J335" i="13"/>
  <c r="I335" i="13"/>
  <c r="X334" i="13"/>
  <c r="Y334" i="13" s="1"/>
  <c r="Q334" i="13"/>
  <c r="J334" i="13"/>
  <c r="I334" i="13"/>
  <c r="X333" i="13"/>
  <c r="Q333" i="13"/>
  <c r="J333" i="13"/>
  <c r="I333" i="13"/>
  <c r="X332" i="13"/>
  <c r="Q332" i="13"/>
  <c r="J332" i="13"/>
  <c r="I332" i="13"/>
  <c r="X331" i="13"/>
  <c r="Q331" i="13"/>
  <c r="J331" i="13"/>
  <c r="I331" i="13"/>
  <c r="W330" i="13"/>
  <c r="V330" i="13"/>
  <c r="U330" i="13"/>
  <c r="T330" i="13"/>
  <c r="S330" i="13"/>
  <c r="R330" i="13"/>
  <c r="P330" i="13"/>
  <c r="O330" i="13"/>
  <c r="N330" i="13"/>
  <c r="M330" i="13"/>
  <c r="L330" i="13"/>
  <c r="K330" i="13"/>
  <c r="X328" i="13"/>
  <c r="Q328" i="13"/>
  <c r="J328" i="13"/>
  <c r="I328" i="13"/>
  <c r="X327" i="13"/>
  <c r="Q327" i="13"/>
  <c r="J327" i="13"/>
  <c r="I327" i="13"/>
  <c r="X326" i="13"/>
  <c r="Q326" i="13"/>
  <c r="J326" i="13"/>
  <c r="I326" i="13"/>
  <c r="X325" i="13"/>
  <c r="Q325" i="13"/>
  <c r="J325" i="13"/>
  <c r="I325" i="13"/>
  <c r="X324" i="13"/>
  <c r="Q324" i="13"/>
  <c r="J324" i="13"/>
  <c r="I324" i="13"/>
  <c r="X323" i="13"/>
  <c r="Q323" i="13"/>
  <c r="J323" i="13"/>
  <c r="I323" i="13"/>
  <c r="X322" i="13"/>
  <c r="Q322" i="13"/>
  <c r="J322" i="13"/>
  <c r="I322" i="13"/>
  <c r="X321" i="13"/>
  <c r="Q321" i="13"/>
  <c r="J321" i="13"/>
  <c r="I321" i="13"/>
  <c r="X320" i="13"/>
  <c r="Q320" i="13"/>
  <c r="J320" i="13"/>
  <c r="I320" i="13"/>
  <c r="X319" i="13"/>
  <c r="Q319" i="13"/>
  <c r="J319" i="13"/>
  <c r="I319" i="13"/>
  <c r="X318" i="13"/>
  <c r="Q318" i="13"/>
  <c r="J318" i="13"/>
  <c r="I318" i="13"/>
  <c r="X317" i="13"/>
  <c r="Q317" i="13"/>
  <c r="J317" i="13"/>
  <c r="I317" i="13"/>
  <c r="X316" i="13"/>
  <c r="Q316" i="13"/>
  <c r="J316" i="13"/>
  <c r="I316" i="13"/>
  <c r="W315" i="13"/>
  <c r="V315" i="13"/>
  <c r="U315" i="13"/>
  <c r="T315" i="13"/>
  <c r="S315" i="13"/>
  <c r="R315" i="13"/>
  <c r="P315" i="13"/>
  <c r="O315" i="13"/>
  <c r="N315" i="13"/>
  <c r="M315" i="13"/>
  <c r="L315" i="13"/>
  <c r="K315" i="13"/>
  <c r="X313" i="13"/>
  <c r="Q313" i="13"/>
  <c r="J313" i="13"/>
  <c r="I313" i="13"/>
  <c r="X312" i="13"/>
  <c r="Q312" i="13"/>
  <c r="J312" i="13"/>
  <c r="I312" i="13"/>
  <c r="X311" i="13"/>
  <c r="Q311" i="13"/>
  <c r="J311" i="13"/>
  <c r="I311" i="13"/>
  <c r="X310" i="13"/>
  <c r="Q310" i="13"/>
  <c r="J310" i="13"/>
  <c r="I310" i="13"/>
  <c r="X309" i="13"/>
  <c r="Q309" i="13"/>
  <c r="J309" i="13"/>
  <c r="I309" i="13"/>
  <c r="X308" i="13"/>
  <c r="Q308" i="13"/>
  <c r="J308" i="13"/>
  <c r="I308" i="13"/>
  <c r="X307" i="13"/>
  <c r="Q307" i="13"/>
  <c r="J307" i="13"/>
  <c r="I307" i="13"/>
  <c r="X306" i="13"/>
  <c r="Q306" i="13"/>
  <c r="J306" i="13"/>
  <c r="I306" i="13"/>
  <c r="X305" i="13"/>
  <c r="Q305" i="13"/>
  <c r="J305" i="13"/>
  <c r="I305" i="13"/>
  <c r="X304" i="13"/>
  <c r="Q304" i="13"/>
  <c r="J304" i="13"/>
  <c r="I304" i="13"/>
  <c r="X303" i="13"/>
  <c r="Q303" i="13"/>
  <c r="J303" i="13"/>
  <c r="I303" i="13"/>
  <c r="X302" i="13"/>
  <c r="Q302" i="13"/>
  <c r="J302" i="13"/>
  <c r="I302" i="13"/>
  <c r="X301" i="13"/>
  <c r="Q301" i="13"/>
  <c r="J301" i="13"/>
  <c r="I301" i="13"/>
  <c r="W300" i="13"/>
  <c r="V300" i="13"/>
  <c r="U300" i="13"/>
  <c r="T300" i="13"/>
  <c r="S300" i="13"/>
  <c r="R300" i="13"/>
  <c r="P300" i="13"/>
  <c r="O300" i="13"/>
  <c r="N300" i="13"/>
  <c r="M300" i="13"/>
  <c r="L300" i="13"/>
  <c r="K300" i="13"/>
  <c r="X298" i="13"/>
  <c r="Q298" i="13"/>
  <c r="J298" i="13"/>
  <c r="I298" i="13"/>
  <c r="X297" i="13"/>
  <c r="Q297" i="13"/>
  <c r="J297" i="13"/>
  <c r="I297" i="13"/>
  <c r="X296" i="13"/>
  <c r="Q296" i="13"/>
  <c r="J296" i="13"/>
  <c r="I296" i="13"/>
  <c r="X295" i="13"/>
  <c r="Q295" i="13"/>
  <c r="J295" i="13"/>
  <c r="I295" i="13"/>
  <c r="X294" i="13"/>
  <c r="Q294" i="13"/>
  <c r="J294" i="13"/>
  <c r="I294" i="13"/>
  <c r="X293" i="13"/>
  <c r="Q293" i="13"/>
  <c r="J293" i="13"/>
  <c r="I293" i="13"/>
  <c r="X292" i="13"/>
  <c r="Q292" i="13"/>
  <c r="J292" i="13"/>
  <c r="I292" i="13"/>
  <c r="X291" i="13"/>
  <c r="Q291" i="13"/>
  <c r="J291" i="13"/>
  <c r="I291" i="13"/>
  <c r="W290" i="13"/>
  <c r="V290" i="13"/>
  <c r="U290" i="13"/>
  <c r="T290" i="13"/>
  <c r="S290" i="13"/>
  <c r="R290" i="13"/>
  <c r="P290" i="13"/>
  <c r="O290" i="13"/>
  <c r="N290" i="13"/>
  <c r="M290" i="13"/>
  <c r="L290" i="13"/>
  <c r="K290" i="13"/>
  <c r="X288" i="13"/>
  <c r="Q288" i="13"/>
  <c r="J288" i="13"/>
  <c r="I288" i="13"/>
  <c r="X287" i="13"/>
  <c r="Q287" i="13"/>
  <c r="J287" i="13"/>
  <c r="I287" i="13"/>
  <c r="X286" i="13"/>
  <c r="Q286" i="13"/>
  <c r="J286" i="13"/>
  <c r="I286" i="13"/>
  <c r="X285" i="13"/>
  <c r="Q285" i="13"/>
  <c r="J285" i="13"/>
  <c r="I285" i="13"/>
  <c r="X284" i="13"/>
  <c r="Q284" i="13"/>
  <c r="J284" i="13"/>
  <c r="I284" i="13"/>
  <c r="X283" i="13"/>
  <c r="Q283" i="13"/>
  <c r="J283" i="13"/>
  <c r="I283" i="13"/>
  <c r="X282" i="13"/>
  <c r="Q282" i="13"/>
  <c r="J282" i="13"/>
  <c r="I282" i="13"/>
  <c r="X281" i="13"/>
  <c r="Q281" i="13"/>
  <c r="J281" i="13"/>
  <c r="I281" i="13"/>
  <c r="W280" i="13"/>
  <c r="V280" i="13"/>
  <c r="U280" i="13"/>
  <c r="T280" i="13"/>
  <c r="S280" i="13"/>
  <c r="R280" i="13"/>
  <c r="P280" i="13"/>
  <c r="O280" i="13"/>
  <c r="N280" i="13"/>
  <c r="M280" i="13"/>
  <c r="L280" i="13"/>
  <c r="K280" i="13"/>
  <c r="X278" i="13"/>
  <c r="Q278" i="13"/>
  <c r="J278" i="13"/>
  <c r="I278" i="13"/>
  <c r="X277" i="13"/>
  <c r="Q277" i="13"/>
  <c r="J277" i="13"/>
  <c r="I277" i="13"/>
  <c r="X276" i="13"/>
  <c r="Q276" i="13"/>
  <c r="J276" i="13"/>
  <c r="I276" i="13"/>
  <c r="X275" i="13"/>
  <c r="Q275" i="13"/>
  <c r="J275" i="13"/>
  <c r="I275" i="13"/>
  <c r="X274" i="13"/>
  <c r="Q274" i="13"/>
  <c r="J274" i="13"/>
  <c r="I274" i="13"/>
  <c r="X273" i="13"/>
  <c r="Q273" i="13"/>
  <c r="J273" i="13"/>
  <c r="I273" i="13"/>
  <c r="X272" i="13"/>
  <c r="Q272" i="13"/>
  <c r="J272" i="13"/>
  <c r="I272" i="13"/>
  <c r="X271" i="13"/>
  <c r="Q271" i="13"/>
  <c r="J271" i="13"/>
  <c r="I271" i="13"/>
  <c r="X270" i="13"/>
  <c r="Q270" i="13"/>
  <c r="J270" i="13"/>
  <c r="I270" i="13"/>
  <c r="X269" i="13"/>
  <c r="Q269" i="13"/>
  <c r="J269" i="13"/>
  <c r="I269" i="13"/>
  <c r="X268" i="13"/>
  <c r="Q268" i="13"/>
  <c r="J268" i="13"/>
  <c r="I268" i="13"/>
  <c r="X267" i="13"/>
  <c r="Q267" i="13"/>
  <c r="J267" i="13"/>
  <c r="I267" i="13"/>
  <c r="X266" i="13"/>
  <c r="Q266" i="13"/>
  <c r="J266" i="13"/>
  <c r="I266" i="13"/>
  <c r="W265" i="13"/>
  <c r="V265" i="13"/>
  <c r="U265" i="13"/>
  <c r="T265" i="13"/>
  <c r="S265" i="13"/>
  <c r="R265" i="13"/>
  <c r="P265" i="13"/>
  <c r="O265" i="13"/>
  <c r="N265" i="13"/>
  <c r="M265" i="13"/>
  <c r="L265" i="13"/>
  <c r="K265" i="13"/>
  <c r="X263" i="13"/>
  <c r="Q263" i="13"/>
  <c r="J263" i="13"/>
  <c r="I263" i="13"/>
  <c r="X262" i="13"/>
  <c r="Q262" i="13"/>
  <c r="J262" i="13"/>
  <c r="I262" i="13"/>
  <c r="X261" i="13"/>
  <c r="Q261" i="13"/>
  <c r="J261" i="13"/>
  <c r="I261" i="13"/>
  <c r="X260" i="13"/>
  <c r="Q260" i="13"/>
  <c r="J260" i="13"/>
  <c r="I260" i="13"/>
  <c r="X259" i="13"/>
  <c r="Q259" i="13"/>
  <c r="J259" i="13"/>
  <c r="I259" i="13"/>
  <c r="X258" i="13"/>
  <c r="Q258" i="13"/>
  <c r="J258" i="13"/>
  <c r="I258" i="13"/>
  <c r="X257" i="13"/>
  <c r="Q257" i="13"/>
  <c r="J257" i="13"/>
  <c r="I257" i="13"/>
  <c r="X256" i="13"/>
  <c r="Q256" i="13"/>
  <c r="J256" i="13"/>
  <c r="I256" i="13"/>
  <c r="X255" i="13"/>
  <c r="Q255" i="13"/>
  <c r="J255" i="13"/>
  <c r="I255" i="13"/>
  <c r="X254" i="13"/>
  <c r="Q254" i="13"/>
  <c r="J254" i="13"/>
  <c r="I254" i="13"/>
  <c r="X253" i="13"/>
  <c r="Q253" i="13"/>
  <c r="J253" i="13"/>
  <c r="I253" i="13"/>
  <c r="X252" i="13"/>
  <c r="Q252" i="13"/>
  <c r="J252" i="13"/>
  <c r="I252" i="13"/>
  <c r="X251" i="13"/>
  <c r="Q251" i="13"/>
  <c r="J251" i="13"/>
  <c r="I251" i="13"/>
  <c r="W250" i="13"/>
  <c r="V250" i="13"/>
  <c r="U250" i="13"/>
  <c r="T250" i="13"/>
  <c r="S250" i="13"/>
  <c r="R250" i="13"/>
  <c r="P250" i="13"/>
  <c r="O250" i="13"/>
  <c r="N250" i="13"/>
  <c r="M250" i="13"/>
  <c r="L250" i="13"/>
  <c r="K250" i="13"/>
  <c r="X248" i="13"/>
  <c r="Q248" i="13"/>
  <c r="J248" i="13"/>
  <c r="I248" i="13"/>
  <c r="X247" i="13"/>
  <c r="Q247" i="13"/>
  <c r="J247" i="13"/>
  <c r="I247" i="13"/>
  <c r="X246" i="13"/>
  <c r="Q246" i="13"/>
  <c r="J246" i="13"/>
  <c r="I246" i="13"/>
  <c r="X245" i="13"/>
  <c r="Q245" i="13"/>
  <c r="J245" i="13"/>
  <c r="I245" i="13"/>
  <c r="X244" i="13"/>
  <c r="Q244" i="13"/>
  <c r="J244" i="13"/>
  <c r="I244" i="13"/>
  <c r="X243" i="13"/>
  <c r="Q243" i="13"/>
  <c r="J243" i="13"/>
  <c r="I243" i="13"/>
  <c r="X242" i="13"/>
  <c r="Q242" i="13"/>
  <c r="J242" i="13"/>
  <c r="I242" i="13"/>
  <c r="X241" i="13"/>
  <c r="Q241" i="13"/>
  <c r="J241" i="13"/>
  <c r="I241" i="13"/>
  <c r="X240" i="13"/>
  <c r="Q240" i="13"/>
  <c r="J240" i="13"/>
  <c r="I240" i="13"/>
  <c r="X239" i="13"/>
  <c r="Q239" i="13"/>
  <c r="J239" i="13"/>
  <c r="I239" i="13"/>
  <c r="X238" i="13"/>
  <c r="Q238" i="13"/>
  <c r="J238" i="13"/>
  <c r="I238" i="13"/>
  <c r="X237" i="13"/>
  <c r="Q237" i="13"/>
  <c r="J237" i="13"/>
  <c r="I237" i="13"/>
  <c r="X236" i="13"/>
  <c r="Q236" i="13"/>
  <c r="J236" i="13"/>
  <c r="I236" i="13"/>
  <c r="W235" i="13"/>
  <c r="V235" i="13"/>
  <c r="U235" i="13"/>
  <c r="T235" i="13"/>
  <c r="S235" i="13"/>
  <c r="R235" i="13"/>
  <c r="P235" i="13"/>
  <c r="O235" i="13"/>
  <c r="N235" i="13"/>
  <c r="M235" i="13"/>
  <c r="L235" i="13"/>
  <c r="K235" i="13"/>
  <c r="X233" i="13"/>
  <c r="Q233" i="13"/>
  <c r="J233" i="13"/>
  <c r="I233" i="13"/>
  <c r="X232" i="13"/>
  <c r="Q232" i="13"/>
  <c r="J232" i="13"/>
  <c r="I232" i="13"/>
  <c r="X231" i="13"/>
  <c r="Q231" i="13"/>
  <c r="J231" i="13"/>
  <c r="I231" i="13"/>
  <c r="X230" i="13"/>
  <c r="Q230" i="13"/>
  <c r="J230" i="13"/>
  <c r="I230" i="13"/>
  <c r="X229" i="13"/>
  <c r="Q229" i="13"/>
  <c r="J229" i="13"/>
  <c r="I229" i="13"/>
  <c r="X228" i="13"/>
  <c r="Q228" i="13"/>
  <c r="J228" i="13"/>
  <c r="I228" i="13"/>
  <c r="X227" i="13"/>
  <c r="Q227" i="13"/>
  <c r="J227" i="13"/>
  <c r="I227" i="13"/>
  <c r="X226" i="13"/>
  <c r="Q226" i="13"/>
  <c r="J226" i="13"/>
  <c r="I226" i="13"/>
  <c r="X225" i="13"/>
  <c r="Q225" i="13"/>
  <c r="J225" i="13"/>
  <c r="I225" i="13"/>
  <c r="X224" i="13"/>
  <c r="Q224" i="13"/>
  <c r="J224" i="13"/>
  <c r="I224" i="13"/>
  <c r="X223" i="13"/>
  <c r="Q223" i="13"/>
  <c r="J223" i="13"/>
  <c r="I223" i="13"/>
  <c r="X222" i="13"/>
  <c r="Q222" i="13"/>
  <c r="J222" i="13"/>
  <c r="I222" i="13"/>
  <c r="X221" i="13"/>
  <c r="Q221" i="13"/>
  <c r="J221" i="13"/>
  <c r="I221" i="13"/>
  <c r="W220" i="13"/>
  <c r="V220" i="13"/>
  <c r="U220" i="13"/>
  <c r="T220" i="13"/>
  <c r="S220" i="13"/>
  <c r="R220" i="13"/>
  <c r="P220" i="13"/>
  <c r="O220" i="13"/>
  <c r="N220" i="13"/>
  <c r="M220" i="13"/>
  <c r="L220" i="13"/>
  <c r="K220" i="13"/>
  <c r="X218" i="13"/>
  <c r="Y218" i="13" s="1"/>
  <c r="Q218" i="13"/>
  <c r="J218" i="13"/>
  <c r="I218" i="13"/>
  <c r="X217" i="13"/>
  <c r="Q217" i="13"/>
  <c r="J217" i="13"/>
  <c r="I217" i="13"/>
  <c r="X216" i="13"/>
  <c r="Q216" i="13"/>
  <c r="J216" i="13"/>
  <c r="I216" i="13"/>
  <c r="X215" i="13"/>
  <c r="Q215" i="13"/>
  <c r="J215" i="13"/>
  <c r="I215" i="13"/>
  <c r="X214" i="13"/>
  <c r="Q214" i="13"/>
  <c r="J214" i="13"/>
  <c r="I214" i="13"/>
  <c r="X213" i="13"/>
  <c r="Y213" i="13" s="1"/>
  <c r="Q213" i="13"/>
  <c r="J213" i="13"/>
  <c r="I213" i="13"/>
  <c r="X212" i="13"/>
  <c r="Q212" i="13"/>
  <c r="J212" i="13"/>
  <c r="I212" i="13"/>
  <c r="X211" i="13"/>
  <c r="Q211" i="13"/>
  <c r="J211" i="13"/>
  <c r="I211" i="13"/>
  <c r="X210" i="13"/>
  <c r="Q210" i="13"/>
  <c r="J210" i="13"/>
  <c r="I210" i="13"/>
  <c r="X209" i="13"/>
  <c r="Q209" i="13"/>
  <c r="J209" i="13"/>
  <c r="I209" i="13"/>
  <c r="X208" i="13"/>
  <c r="Q208" i="13"/>
  <c r="J208" i="13"/>
  <c r="I208" i="13"/>
  <c r="X207" i="13"/>
  <c r="Q207" i="13"/>
  <c r="J207" i="13"/>
  <c r="I207" i="13"/>
  <c r="X206" i="13"/>
  <c r="Q206" i="13"/>
  <c r="J206" i="13"/>
  <c r="I206" i="13"/>
  <c r="W205" i="13"/>
  <c r="V205" i="13"/>
  <c r="U205" i="13"/>
  <c r="T205" i="13"/>
  <c r="S205" i="13"/>
  <c r="R205" i="13"/>
  <c r="P205" i="13"/>
  <c r="O205" i="13"/>
  <c r="N205" i="13"/>
  <c r="M205" i="13"/>
  <c r="L205" i="13"/>
  <c r="K205" i="13"/>
  <c r="X203" i="13"/>
  <c r="Q203" i="13"/>
  <c r="J203" i="13"/>
  <c r="I203" i="13"/>
  <c r="X202" i="13"/>
  <c r="Q202" i="13"/>
  <c r="J202" i="13"/>
  <c r="I202" i="13"/>
  <c r="Y201" i="13"/>
  <c r="X201" i="13"/>
  <c r="Q201" i="13"/>
  <c r="J201" i="13"/>
  <c r="I201" i="13"/>
  <c r="X200" i="13"/>
  <c r="Q200" i="13"/>
  <c r="Y200" i="13" s="1"/>
  <c r="J200" i="13"/>
  <c r="I200" i="13"/>
  <c r="X199" i="13"/>
  <c r="Q199" i="13"/>
  <c r="J199" i="13"/>
  <c r="I199" i="13"/>
  <c r="X198" i="13"/>
  <c r="Q198" i="13"/>
  <c r="J198" i="13"/>
  <c r="I198" i="13"/>
  <c r="X197" i="13"/>
  <c r="Q197" i="13"/>
  <c r="J197" i="13"/>
  <c r="I197" i="13"/>
  <c r="X196" i="13"/>
  <c r="Q196" i="13"/>
  <c r="J196" i="13"/>
  <c r="I196" i="13"/>
  <c r="W195" i="13"/>
  <c r="V195" i="13"/>
  <c r="U195" i="13"/>
  <c r="T195" i="13"/>
  <c r="S195" i="13"/>
  <c r="R195" i="13"/>
  <c r="P195" i="13"/>
  <c r="O195" i="13"/>
  <c r="N195" i="13"/>
  <c r="M195" i="13"/>
  <c r="L195" i="13"/>
  <c r="K195" i="13"/>
  <c r="X193" i="13"/>
  <c r="Q193" i="13"/>
  <c r="J193" i="13"/>
  <c r="I193" i="13"/>
  <c r="X192" i="13"/>
  <c r="Q192" i="13"/>
  <c r="J192" i="13"/>
  <c r="I192" i="13"/>
  <c r="X191" i="13"/>
  <c r="Q191" i="13"/>
  <c r="J191" i="13"/>
  <c r="I191" i="13"/>
  <c r="X190" i="13"/>
  <c r="Q190" i="13"/>
  <c r="J190" i="13"/>
  <c r="I190" i="13"/>
  <c r="X189" i="13"/>
  <c r="Q189" i="13"/>
  <c r="Y189" i="13" s="1"/>
  <c r="J189" i="13"/>
  <c r="I189" i="13"/>
  <c r="X188" i="13"/>
  <c r="Q188" i="13"/>
  <c r="J188" i="13"/>
  <c r="I188" i="13"/>
  <c r="X187" i="13"/>
  <c r="Q187" i="13"/>
  <c r="J187" i="13"/>
  <c r="I187" i="13"/>
  <c r="X186" i="13"/>
  <c r="Q186" i="13"/>
  <c r="J186" i="13"/>
  <c r="I186" i="13"/>
  <c r="W185" i="13"/>
  <c r="V185" i="13"/>
  <c r="U185" i="13"/>
  <c r="T185" i="13"/>
  <c r="S185" i="13"/>
  <c r="R185" i="13"/>
  <c r="P185" i="13"/>
  <c r="O185" i="13"/>
  <c r="N185" i="13"/>
  <c r="M185" i="13"/>
  <c r="L185" i="13"/>
  <c r="K185" i="13"/>
  <c r="X183" i="13"/>
  <c r="Q183" i="13"/>
  <c r="J183" i="13"/>
  <c r="I183" i="13"/>
  <c r="X182" i="13"/>
  <c r="Q182" i="13"/>
  <c r="Y182" i="13" s="1"/>
  <c r="J182" i="13"/>
  <c r="I182" i="13"/>
  <c r="X181" i="13"/>
  <c r="Q181" i="13"/>
  <c r="J181" i="13"/>
  <c r="I181" i="13"/>
  <c r="X180" i="13"/>
  <c r="Q180" i="13"/>
  <c r="J180" i="13"/>
  <c r="I180" i="13"/>
  <c r="X179" i="13"/>
  <c r="Q179" i="13"/>
  <c r="Y179" i="13" s="1"/>
  <c r="J179" i="13"/>
  <c r="I179" i="13"/>
  <c r="X178" i="13"/>
  <c r="Q178" i="13"/>
  <c r="J178" i="13"/>
  <c r="I178" i="13"/>
  <c r="X177" i="13"/>
  <c r="Q177" i="13"/>
  <c r="J177" i="13"/>
  <c r="I177" i="13"/>
  <c r="X176" i="13"/>
  <c r="Q176" i="13"/>
  <c r="J176" i="13"/>
  <c r="I176" i="13"/>
  <c r="X175" i="13"/>
  <c r="Q175" i="13"/>
  <c r="J175" i="13"/>
  <c r="I175" i="13"/>
  <c r="X174" i="13"/>
  <c r="Q174" i="13"/>
  <c r="J174" i="13"/>
  <c r="I174" i="13"/>
  <c r="X173" i="13"/>
  <c r="Q173" i="13"/>
  <c r="J173" i="13"/>
  <c r="I173" i="13"/>
  <c r="X172" i="13"/>
  <c r="Q172" i="13"/>
  <c r="J172" i="13"/>
  <c r="I172" i="13"/>
  <c r="X171" i="13"/>
  <c r="Q171" i="13"/>
  <c r="J171" i="13"/>
  <c r="I171" i="13"/>
  <c r="W170" i="13"/>
  <c r="V170" i="13"/>
  <c r="U170" i="13"/>
  <c r="T170" i="13"/>
  <c r="S170" i="13"/>
  <c r="R170" i="13"/>
  <c r="P170" i="13"/>
  <c r="O170" i="13"/>
  <c r="N170" i="13"/>
  <c r="M170" i="13"/>
  <c r="L170" i="13"/>
  <c r="K170" i="13"/>
  <c r="X168" i="13"/>
  <c r="Q168" i="13"/>
  <c r="Y168" i="13" s="1"/>
  <c r="J168" i="13"/>
  <c r="I168" i="13"/>
  <c r="X167" i="13"/>
  <c r="Q167" i="13"/>
  <c r="J167" i="13"/>
  <c r="I167" i="13"/>
  <c r="X166" i="13"/>
  <c r="Q166" i="13"/>
  <c r="Y166" i="13" s="1"/>
  <c r="J166" i="13"/>
  <c r="I166" i="13"/>
  <c r="X165" i="13"/>
  <c r="Q165" i="13"/>
  <c r="J165" i="13"/>
  <c r="I165" i="13"/>
  <c r="X164" i="13"/>
  <c r="Q164" i="13"/>
  <c r="J164" i="13"/>
  <c r="I164" i="13"/>
  <c r="X163" i="13"/>
  <c r="Q163" i="13"/>
  <c r="J163" i="13"/>
  <c r="I163" i="13"/>
  <c r="X162" i="13"/>
  <c r="Q162" i="13"/>
  <c r="J162" i="13"/>
  <c r="I162" i="13"/>
  <c r="X161" i="13"/>
  <c r="Q161" i="13"/>
  <c r="Y161" i="13" s="1"/>
  <c r="J161" i="13"/>
  <c r="I161" i="13"/>
  <c r="X160" i="13"/>
  <c r="Q160" i="13"/>
  <c r="J160" i="13"/>
  <c r="I160" i="13"/>
  <c r="X159" i="13"/>
  <c r="Q159" i="13"/>
  <c r="J159" i="13"/>
  <c r="I159" i="13"/>
  <c r="X158" i="13"/>
  <c r="Q158" i="13"/>
  <c r="Y158" i="13" s="1"/>
  <c r="J158" i="13"/>
  <c r="I158" i="13"/>
  <c r="X157" i="13"/>
  <c r="Q157" i="13"/>
  <c r="J157" i="13"/>
  <c r="I157" i="13"/>
  <c r="X156" i="13"/>
  <c r="Q156" i="13"/>
  <c r="J156" i="13"/>
  <c r="I156" i="13"/>
  <c r="W155" i="13"/>
  <c r="V155" i="13"/>
  <c r="U155" i="13"/>
  <c r="T155" i="13"/>
  <c r="S155" i="13"/>
  <c r="R155" i="13"/>
  <c r="P155" i="13"/>
  <c r="O155" i="13"/>
  <c r="N155" i="13"/>
  <c r="M155" i="13"/>
  <c r="L155" i="13"/>
  <c r="K155" i="13"/>
  <c r="X153" i="13"/>
  <c r="Q153" i="13"/>
  <c r="J153" i="13"/>
  <c r="I153" i="13"/>
  <c r="X152" i="13"/>
  <c r="Q152" i="13"/>
  <c r="Y152" i="13" s="1"/>
  <c r="J152" i="13"/>
  <c r="I152" i="13"/>
  <c r="X151" i="13"/>
  <c r="Q151" i="13"/>
  <c r="J151" i="13"/>
  <c r="I151" i="13"/>
  <c r="X150" i="13"/>
  <c r="Q150" i="13"/>
  <c r="J150" i="13"/>
  <c r="I150" i="13"/>
  <c r="X149" i="13"/>
  <c r="Q149" i="13"/>
  <c r="Y149" i="13" s="1"/>
  <c r="J149" i="13"/>
  <c r="I149" i="13"/>
  <c r="X148" i="13"/>
  <c r="Q148" i="13"/>
  <c r="J148" i="13"/>
  <c r="I148" i="13"/>
  <c r="X147" i="13"/>
  <c r="Q147" i="13"/>
  <c r="J147" i="13"/>
  <c r="I147" i="13"/>
  <c r="X146" i="13"/>
  <c r="Q146" i="13"/>
  <c r="J146" i="13"/>
  <c r="I146" i="13"/>
  <c r="X145" i="13"/>
  <c r="Q145" i="13"/>
  <c r="Y145" i="13" s="1"/>
  <c r="J145" i="13"/>
  <c r="I145" i="13"/>
  <c r="X144" i="13"/>
  <c r="Q144" i="13"/>
  <c r="Y144" i="13" s="1"/>
  <c r="J144" i="13"/>
  <c r="I144" i="13"/>
  <c r="X143" i="13"/>
  <c r="Q143" i="13"/>
  <c r="J143" i="13"/>
  <c r="I143" i="13"/>
  <c r="X142" i="13"/>
  <c r="Q142" i="13"/>
  <c r="Y142" i="13" s="1"/>
  <c r="J142" i="13"/>
  <c r="I142" i="13"/>
  <c r="X141" i="13"/>
  <c r="Q141" i="13"/>
  <c r="J141" i="13"/>
  <c r="I141" i="13"/>
  <c r="W140" i="13"/>
  <c r="V140" i="13"/>
  <c r="U140" i="13"/>
  <c r="T140" i="13"/>
  <c r="S140" i="13"/>
  <c r="R140" i="13"/>
  <c r="P140" i="13"/>
  <c r="O140" i="13"/>
  <c r="N140" i="13"/>
  <c r="M140" i="13"/>
  <c r="L140" i="13"/>
  <c r="K140" i="13"/>
  <c r="X138" i="13"/>
  <c r="Q138" i="13"/>
  <c r="J138" i="13"/>
  <c r="I138" i="13"/>
  <c r="X137" i="13"/>
  <c r="Q137" i="13"/>
  <c r="J137" i="13"/>
  <c r="I137" i="13"/>
  <c r="X136" i="13"/>
  <c r="Q136" i="13"/>
  <c r="Y136" i="13" s="1"/>
  <c r="J136" i="13"/>
  <c r="I136" i="13"/>
  <c r="X135" i="13"/>
  <c r="Q135" i="13"/>
  <c r="J135" i="13"/>
  <c r="I135" i="13"/>
  <c r="X134" i="13"/>
  <c r="Q134" i="13"/>
  <c r="J134" i="13"/>
  <c r="I134" i="13"/>
  <c r="X133" i="13"/>
  <c r="Q133" i="13"/>
  <c r="J133" i="13"/>
  <c r="I133" i="13"/>
  <c r="X132" i="13"/>
  <c r="Q132" i="13"/>
  <c r="J132" i="13"/>
  <c r="I132" i="13"/>
  <c r="X131" i="13"/>
  <c r="Q131" i="13"/>
  <c r="J131" i="13"/>
  <c r="I131" i="13"/>
  <c r="X130" i="13"/>
  <c r="Q130" i="13"/>
  <c r="J130" i="13"/>
  <c r="I130" i="13"/>
  <c r="X129" i="13"/>
  <c r="Q129" i="13"/>
  <c r="J129" i="13"/>
  <c r="I129" i="13"/>
  <c r="X128" i="13"/>
  <c r="Q128" i="13"/>
  <c r="J128" i="13"/>
  <c r="I128" i="13"/>
  <c r="X127" i="13"/>
  <c r="Q127" i="13"/>
  <c r="J127" i="13"/>
  <c r="I127" i="13"/>
  <c r="X126" i="13"/>
  <c r="Q126" i="13"/>
  <c r="J126" i="13"/>
  <c r="I126" i="13"/>
  <c r="W125" i="13"/>
  <c r="V125" i="13"/>
  <c r="U125" i="13"/>
  <c r="T125" i="13"/>
  <c r="S125" i="13"/>
  <c r="R125" i="13"/>
  <c r="P125" i="13"/>
  <c r="O125" i="13"/>
  <c r="N125" i="13"/>
  <c r="M125" i="13"/>
  <c r="L125" i="13"/>
  <c r="K125" i="13"/>
  <c r="X123" i="13"/>
  <c r="Q123" i="13"/>
  <c r="J123" i="13"/>
  <c r="I123" i="13"/>
  <c r="X122" i="13"/>
  <c r="Q122" i="13"/>
  <c r="J122" i="13"/>
  <c r="I122" i="13"/>
  <c r="X121" i="13"/>
  <c r="Q121" i="13"/>
  <c r="J121" i="13"/>
  <c r="I121" i="13"/>
  <c r="X120" i="13"/>
  <c r="Q120" i="13"/>
  <c r="J120" i="13"/>
  <c r="I120" i="13"/>
  <c r="X119" i="13"/>
  <c r="Q119" i="13"/>
  <c r="J119" i="13"/>
  <c r="I119" i="13"/>
  <c r="X118" i="13"/>
  <c r="Q118" i="13"/>
  <c r="J118" i="13"/>
  <c r="I118" i="13"/>
  <c r="X117" i="13"/>
  <c r="Q117" i="13"/>
  <c r="J117" i="13"/>
  <c r="I117" i="13"/>
  <c r="X116" i="13"/>
  <c r="Q116" i="13"/>
  <c r="J116" i="13"/>
  <c r="I116" i="13"/>
  <c r="X115" i="13"/>
  <c r="Q115" i="13"/>
  <c r="J115" i="13"/>
  <c r="I115" i="13"/>
  <c r="X114" i="13"/>
  <c r="Q114" i="13"/>
  <c r="J114" i="13"/>
  <c r="I114" i="13"/>
  <c r="X113" i="13"/>
  <c r="Q113" i="13"/>
  <c r="J113" i="13"/>
  <c r="I113" i="13"/>
  <c r="X112" i="13"/>
  <c r="Q112" i="13"/>
  <c r="J112" i="13"/>
  <c r="I112" i="13"/>
  <c r="X111" i="13"/>
  <c r="Q111" i="13"/>
  <c r="J111" i="13"/>
  <c r="I111" i="13"/>
  <c r="W110" i="13"/>
  <c r="V110" i="13"/>
  <c r="U110" i="13"/>
  <c r="T110" i="13"/>
  <c r="S110" i="13"/>
  <c r="R110" i="13"/>
  <c r="P110" i="13"/>
  <c r="O110" i="13"/>
  <c r="N110" i="13"/>
  <c r="M110" i="13"/>
  <c r="L110" i="13"/>
  <c r="K110" i="13"/>
  <c r="X108" i="13"/>
  <c r="Q108" i="13"/>
  <c r="J108" i="13"/>
  <c r="I108" i="13"/>
  <c r="X107" i="13"/>
  <c r="Q107" i="13"/>
  <c r="J107" i="13"/>
  <c r="I107" i="13"/>
  <c r="X106" i="13"/>
  <c r="Q106" i="13"/>
  <c r="J106" i="13"/>
  <c r="I106" i="13"/>
  <c r="X105" i="13"/>
  <c r="Q105" i="13"/>
  <c r="J105" i="13"/>
  <c r="I105" i="13"/>
  <c r="X104" i="13"/>
  <c r="Q104" i="13"/>
  <c r="J104" i="13"/>
  <c r="I104" i="13"/>
  <c r="X103" i="13"/>
  <c r="Q103" i="13"/>
  <c r="J103" i="13"/>
  <c r="I103" i="13"/>
  <c r="X102" i="13"/>
  <c r="Q102" i="13"/>
  <c r="J102" i="13"/>
  <c r="I102" i="13"/>
  <c r="X101" i="13"/>
  <c r="Q101" i="13"/>
  <c r="Y101" i="13" s="1"/>
  <c r="J101" i="13"/>
  <c r="I101" i="13"/>
  <c r="W100" i="13"/>
  <c r="V100" i="13"/>
  <c r="U100" i="13"/>
  <c r="T100" i="13"/>
  <c r="S100" i="13"/>
  <c r="R100" i="13"/>
  <c r="P100" i="13"/>
  <c r="O100" i="13"/>
  <c r="N100" i="13"/>
  <c r="M100" i="13"/>
  <c r="L100" i="13"/>
  <c r="K100" i="13"/>
  <c r="X98" i="13"/>
  <c r="Q98" i="13"/>
  <c r="J98" i="13"/>
  <c r="I98" i="13"/>
  <c r="X97" i="13"/>
  <c r="Q97" i="13"/>
  <c r="J97" i="13"/>
  <c r="I97" i="13"/>
  <c r="X96" i="13"/>
  <c r="Q96" i="13"/>
  <c r="J96" i="13"/>
  <c r="I96" i="13"/>
  <c r="X95" i="13"/>
  <c r="Q95" i="13"/>
  <c r="J95" i="13"/>
  <c r="I95" i="13"/>
  <c r="X94" i="13"/>
  <c r="Q94" i="13"/>
  <c r="J94" i="13"/>
  <c r="I94" i="13"/>
  <c r="X93" i="13"/>
  <c r="Q93" i="13"/>
  <c r="J93" i="13"/>
  <c r="I93" i="13"/>
  <c r="X92" i="13"/>
  <c r="Q92" i="13"/>
  <c r="J92" i="13"/>
  <c r="I92" i="13"/>
  <c r="X91" i="13"/>
  <c r="Q91" i="13"/>
  <c r="J91" i="13"/>
  <c r="I91" i="13"/>
  <c r="W90" i="13"/>
  <c r="V90" i="13"/>
  <c r="U90" i="13"/>
  <c r="T90" i="13"/>
  <c r="S90" i="13"/>
  <c r="R90" i="13"/>
  <c r="P90" i="13"/>
  <c r="O90" i="13"/>
  <c r="N90" i="13"/>
  <c r="M90" i="13"/>
  <c r="L90" i="13"/>
  <c r="K90" i="13"/>
  <c r="X88" i="13"/>
  <c r="Q88" i="13"/>
  <c r="J88" i="13"/>
  <c r="I88" i="13"/>
  <c r="X87" i="13"/>
  <c r="Q87" i="13"/>
  <c r="J87" i="13"/>
  <c r="I87" i="13"/>
  <c r="X86" i="13"/>
  <c r="Q86" i="13"/>
  <c r="J86" i="13"/>
  <c r="I86" i="13"/>
  <c r="X85" i="13"/>
  <c r="Q85" i="13"/>
  <c r="J85" i="13"/>
  <c r="I85" i="13"/>
  <c r="X84" i="13"/>
  <c r="Q84" i="13"/>
  <c r="J84" i="13"/>
  <c r="I84" i="13"/>
  <c r="X83" i="13"/>
  <c r="Q83" i="13"/>
  <c r="J83" i="13"/>
  <c r="I83" i="13"/>
  <c r="X82" i="13"/>
  <c r="Q82" i="13"/>
  <c r="J82" i="13"/>
  <c r="I82" i="13"/>
  <c r="X81" i="13"/>
  <c r="Q81" i="13"/>
  <c r="J81" i="13"/>
  <c r="I81" i="13"/>
  <c r="X80" i="13"/>
  <c r="Q80" i="13"/>
  <c r="J80" i="13"/>
  <c r="I80" i="13"/>
  <c r="X79" i="13"/>
  <c r="Q79" i="13"/>
  <c r="J79" i="13"/>
  <c r="I79" i="13"/>
  <c r="X78" i="13"/>
  <c r="Q78" i="13"/>
  <c r="J78" i="13"/>
  <c r="I78" i="13"/>
  <c r="X77" i="13"/>
  <c r="Q77" i="13"/>
  <c r="J77" i="13"/>
  <c r="I77" i="13"/>
  <c r="X76" i="13"/>
  <c r="Q76" i="13"/>
  <c r="J76" i="13"/>
  <c r="I76" i="13"/>
  <c r="W75" i="13"/>
  <c r="V75" i="13"/>
  <c r="U75" i="13"/>
  <c r="T75" i="13"/>
  <c r="S75" i="13"/>
  <c r="R75" i="13"/>
  <c r="P75" i="13"/>
  <c r="O75" i="13"/>
  <c r="N75" i="13"/>
  <c r="M75" i="13"/>
  <c r="L75" i="13"/>
  <c r="K75" i="13"/>
  <c r="X73" i="13"/>
  <c r="Q73" i="13"/>
  <c r="J73" i="13"/>
  <c r="I73" i="13"/>
  <c r="X72" i="13"/>
  <c r="Q72" i="13"/>
  <c r="J72" i="13"/>
  <c r="I72" i="13"/>
  <c r="X71" i="13"/>
  <c r="Q71" i="13"/>
  <c r="J71" i="13"/>
  <c r="I71" i="13"/>
  <c r="X70" i="13"/>
  <c r="Q70" i="13"/>
  <c r="J70" i="13"/>
  <c r="I70" i="13"/>
  <c r="X69" i="13"/>
  <c r="Q69" i="13"/>
  <c r="J69" i="13"/>
  <c r="I69" i="13"/>
  <c r="X68" i="13"/>
  <c r="Q68" i="13"/>
  <c r="J68" i="13"/>
  <c r="I68" i="13"/>
  <c r="X67" i="13"/>
  <c r="Q67" i="13"/>
  <c r="Y67" i="13" s="1"/>
  <c r="J67" i="13"/>
  <c r="I67" i="13"/>
  <c r="X66" i="13"/>
  <c r="Q66" i="13"/>
  <c r="J66" i="13"/>
  <c r="I66" i="13"/>
  <c r="X65" i="13"/>
  <c r="Q65" i="13"/>
  <c r="J65" i="13"/>
  <c r="I65" i="13"/>
  <c r="X64" i="13"/>
  <c r="Q64" i="13"/>
  <c r="J64" i="13"/>
  <c r="I64" i="13"/>
  <c r="X63" i="13"/>
  <c r="Q63" i="13"/>
  <c r="J63" i="13"/>
  <c r="I63" i="13"/>
  <c r="X62" i="13"/>
  <c r="Q62" i="13"/>
  <c r="J62" i="13"/>
  <c r="I62" i="13"/>
  <c r="X61" i="13"/>
  <c r="Q61" i="13"/>
  <c r="J61" i="13"/>
  <c r="I61" i="13"/>
  <c r="W60" i="13"/>
  <c r="V60" i="13"/>
  <c r="U60" i="13"/>
  <c r="T60" i="13"/>
  <c r="S60" i="13"/>
  <c r="R60" i="13"/>
  <c r="P60" i="13"/>
  <c r="O60" i="13"/>
  <c r="N60" i="13"/>
  <c r="M60" i="13"/>
  <c r="L60" i="13"/>
  <c r="K60" i="13"/>
  <c r="X58" i="13"/>
  <c r="Q58" i="13"/>
  <c r="J58" i="13"/>
  <c r="I58" i="13"/>
  <c r="X57" i="13"/>
  <c r="Q57" i="13"/>
  <c r="J57" i="13"/>
  <c r="I57" i="13"/>
  <c r="X56" i="13"/>
  <c r="Q56" i="13"/>
  <c r="J56" i="13"/>
  <c r="I56" i="13"/>
  <c r="X55" i="13"/>
  <c r="Q55" i="13"/>
  <c r="J55" i="13"/>
  <c r="I55" i="13"/>
  <c r="X54" i="13"/>
  <c r="Q54" i="13"/>
  <c r="J54" i="13"/>
  <c r="I54" i="13"/>
  <c r="X53" i="13"/>
  <c r="Q53" i="13"/>
  <c r="J53" i="13"/>
  <c r="I53" i="13"/>
  <c r="X52" i="13"/>
  <c r="Q52" i="13"/>
  <c r="J52" i="13"/>
  <c r="I52" i="13"/>
  <c r="X51" i="13"/>
  <c r="Q51" i="13"/>
  <c r="J51" i="13"/>
  <c r="I51" i="13"/>
  <c r="X50" i="13"/>
  <c r="Q50" i="13"/>
  <c r="J50" i="13"/>
  <c r="I50" i="13"/>
  <c r="X49" i="13"/>
  <c r="Q49" i="13"/>
  <c r="J49" i="13"/>
  <c r="I49" i="13"/>
  <c r="X48" i="13"/>
  <c r="Q48" i="13"/>
  <c r="J48" i="13"/>
  <c r="I48" i="13"/>
  <c r="X47" i="13"/>
  <c r="Q47" i="13"/>
  <c r="J47" i="13"/>
  <c r="I47" i="13"/>
  <c r="X46" i="13"/>
  <c r="Q46" i="13"/>
  <c r="J46" i="13"/>
  <c r="I46" i="13"/>
  <c r="W45" i="13"/>
  <c r="V45" i="13"/>
  <c r="U45" i="13"/>
  <c r="T45" i="13"/>
  <c r="S45" i="13"/>
  <c r="R45" i="13"/>
  <c r="P45" i="13"/>
  <c r="O45" i="13"/>
  <c r="N45" i="13"/>
  <c r="M45" i="13"/>
  <c r="L45" i="13"/>
  <c r="K45" i="13"/>
  <c r="X43" i="13"/>
  <c r="Q43" i="13"/>
  <c r="J43" i="13"/>
  <c r="I43" i="13"/>
  <c r="X42" i="13"/>
  <c r="Q42" i="13"/>
  <c r="J42" i="13"/>
  <c r="I42" i="13"/>
  <c r="X41" i="13"/>
  <c r="Q41" i="13"/>
  <c r="J41" i="13"/>
  <c r="I41" i="13"/>
  <c r="X40" i="13"/>
  <c r="Q40" i="13"/>
  <c r="J40" i="13"/>
  <c r="I40" i="13"/>
  <c r="X39" i="13"/>
  <c r="Q39" i="13"/>
  <c r="J39" i="13"/>
  <c r="I39" i="13"/>
  <c r="X38" i="13"/>
  <c r="Q38" i="13"/>
  <c r="J38" i="13"/>
  <c r="I38" i="13"/>
  <c r="X37" i="13"/>
  <c r="Q37" i="13"/>
  <c r="J37" i="13"/>
  <c r="I37" i="13"/>
  <c r="X36" i="13"/>
  <c r="Q36" i="13"/>
  <c r="J36" i="13"/>
  <c r="I36" i="13"/>
  <c r="X35" i="13"/>
  <c r="Q35" i="13"/>
  <c r="J35" i="13"/>
  <c r="I35" i="13"/>
  <c r="X34" i="13"/>
  <c r="Q34" i="13"/>
  <c r="J34" i="13"/>
  <c r="I34" i="13"/>
  <c r="X33" i="13"/>
  <c r="Q33" i="13"/>
  <c r="J33" i="13"/>
  <c r="I33" i="13"/>
  <c r="X32" i="13"/>
  <c r="Q32" i="13"/>
  <c r="J32" i="13"/>
  <c r="I32" i="13"/>
  <c r="X31" i="13"/>
  <c r="Q31" i="13"/>
  <c r="J31" i="13"/>
  <c r="I31" i="13"/>
  <c r="W30" i="13"/>
  <c r="V30" i="13"/>
  <c r="U30" i="13"/>
  <c r="T30" i="13"/>
  <c r="S30" i="13"/>
  <c r="R30" i="13"/>
  <c r="P30" i="13"/>
  <c r="O30" i="13"/>
  <c r="N30" i="13"/>
  <c r="M30" i="13"/>
  <c r="L30" i="13"/>
  <c r="K30" i="13"/>
  <c r="X28" i="13"/>
  <c r="Q28" i="13"/>
  <c r="J28" i="13"/>
  <c r="I28" i="13"/>
  <c r="X27" i="13"/>
  <c r="Q27" i="13"/>
  <c r="J27" i="13"/>
  <c r="I27" i="13"/>
  <c r="X26" i="13"/>
  <c r="Q26" i="13"/>
  <c r="J26" i="13"/>
  <c r="I26" i="13"/>
  <c r="X25" i="13"/>
  <c r="Q25" i="13"/>
  <c r="J25" i="13"/>
  <c r="I25" i="13"/>
  <c r="X24" i="13"/>
  <c r="Q24" i="13"/>
  <c r="J24" i="13"/>
  <c r="I24" i="13"/>
  <c r="X23" i="13"/>
  <c r="Q23" i="13"/>
  <c r="J23" i="13"/>
  <c r="I23" i="13"/>
  <c r="X22" i="13"/>
  <c r="Q22" i="13"/>
  <c r="J22" i="13"/>
  <c r="I22" i="13"/>
  <c r="X21" i="13"/>
  <c r="Q21" i="13"/>
  <c r="J21" i="13"/>
  <c r="I21" i="13"/>
  <c r="X20" i="13"/>
  <c r="Q20" i="13"/>
  <c r="J20" i="13"/>
  <c r="I20" i="13"/>
  <c r="X19" i="13"/>
  <c r="Q19" i="13"/>
  <c r="J19" i="13"/>
  <c r="I19" i="13"/>
  <c r="X18" i="13"/>
  <c r="Q18" i="13"/>
  <c r="J18" i="13"/>
  <c r="I18" i="13"/>
  <c r="X17" i="13"/>
  <c r="Q17" i="13"/>
  <c r="J17" i="13"/>
  <c r="I17" i="13"/>
  <c r="X16" i="13"/>
  <c r="Q16" i="13"/>
  <c r="J16" i="13"/>
  <c r="I16" i="13"/>
  <c r="W15" i="13"/>
  <c r="V15" i="13"/>
  <c r="U15" i="13"/>
  <c r="T15" i="13"/>
  <c r="S15" i="13"/>
  <c r="R15" i="13"/>
  <c r="P15" i="13"/>
  <c r="O15" i="13"/>
  <c r="N15" i="13"/>
  <c r="M15" i="13"/>
  <c r="L15" i="13"/>
  <c r="K15" i="13"/>
  <c r="X13" i="13"/>
  <c r="Q13" i="13"/>
  <c r="J13" i="13"/>
  <c r="I13" i="13"/>
  <c r="X12" i="13"/>
  <c r="Q12" i="13"/>
  <c r="J12" i="13"/>
  <c r="I12" i="13"/>
  <c r="X11" i="13"/>
  <c r="Q11" i="13"/>
  <c r="J11" i="13"/>
  <c r="I11" i="13"/>
  <c r="X10" i="13"/>
  <c r="Q10" i="13"/>
  <c r="J10" i="13"/>
  <c r="I10" i="13"/>
  <c r="X9" i="13"/>
  <c r="Q9" i="13"/>
  <c r="J9" i="13"/>
  <c r="I9" i="13"/>
  <c r="X8" i="13"/>
  <c r="Q8" i="13"/>
  <c r="J8" i="13"/>
  <c r="I8" i="13"/>
  <c r="X7" i="13"/>
  <c r="Q7" i="13"/>
  <c r="J7" i="13"/>
  <c r="I7" i="13"/>
  <c r="X6" i="13"/>
  <c r="Q6" i="13"/>
  <c r="J6" i="13"/>
  <c r="I6" i="13"/>
  <c r="W480" i="12"/>
  <c r="V480" i="12"/>
  <c r="U480" i="12"/>
  <c r="T480" i="12"/>
  <c r="S480" i="12"/>
  <c r="R480" i="12"/>
  <c r="P480" i="12"/>
  <c r="O480" i="12"/>
  <c r="N480" i="12"/>
  <c r="M480" i="12"/>
  <c r="L480" i="12"/>
  <c r="K480" i="12"/>
  <c r="X478" i="12"/>
  <c r="Q478" i="12"/>
  <c r="J478" i="12"/>
  <c r="I478" i="12"/>
  <c r="X477" i="12"/>
  <c r="Q477" i="12"/>
  <c r="Y477" i="12" s="1"/>
  <c r="J477" i="12"/>
  <c r="I477" i="12"/>
  <c r="X476" i="12"/>
  <c r="Q476" i="12"/>
  <c r="J476" i="12"/>
  <c r="I476" i="12"/>
  <c r="X475" i="12"/>
  <c r="Q475" i="12"/>
  <c r="J475" i="12"/>
  <c r="I475" i="12"/>
  <c r="X474" i="12"/>
  <c r="Q474" i="12"/>
  <c r="Y474" i="12" s="1"/>
  <c r="J474" i="12"/>
  <c r="I474" i="12"/>
  <c r="X473" i="12"/>
  <c r="Q473" i="12"/>
  <c r="J473" i="12"/>
  <c r="I473" i="12"/>
  <c r="X472" i="12"/>
  <c r="Q472" i="12"/>
  <c r="J472" i="12"/>
  <c r="I472" i="12"/>
  <c r="X471" i="12"/>
  <c r="Q471" i="12"/>
  <c r="J471" i="12"/>
  <c r="I471" i="12"/>
  <c r="W470" i="12"/>
  <c r="V470" i="12"/>
  <c r="U470" i="12"/>
  <c r="T470" i="12"/>
  <c r="S470" i="12"/>
  <c r="R470" i="12"/>
  <c r="P470" i="12"/>
  <c r="O470" i="12"/>
  <c r="N470" i="12"/>
  <c r="M470" i="12"/>
  <c r="L470" i="12"/>
  <c r="K470" i="12"/>
  <c r="X468" i="12"/>
  <c r="Q468" i="12"/>
  <c r="J468" i="12"/>
  <c r="I468" i="12"/>
  <c r="X467" i="12"/>
  <c r="Q467" i="12"/>
  <c r="J467" i="12"/>
  <c r="I467" i="12"/>
  <c r="X466" i="12"/>
  <c r="Q466" i="12"/>
  <c r="J466" i="12"/>
  <c r="I466" i="12"/>
  <c r="X465" i="12"/>
  <c r="Q465" i="12"/>
  <c r="Y465" i="12" s="1"/>
  <c r="J465" i="12"/>
  <c r="I465" i="12"/>
  <c r="X464" i="12"/>
  <c r="Q464" i="12"/>
  <c r="J464" i="12"/>
  <c r="I464" i="12"/>
  <c r="X463" i="12"/>
  <c r="Q463" i="12"/>
  <c r="J463" i="12"/>
  <c r="I463" i="12"/>
  <c r="X462" i="12"/>
  <c r="Q462" i="12"/>
  <c r="Y462" i="12" s="1"/>
  <c r="J462" i="12"/>
  <c r="I462" i="12"/>
  <c r="X461" i="12"/>
  <c r="Q461" i="12"/>
  <c r="J461" i="12"/>
  <c r="I461" i="12"/>
  <c r="X460" i="12"/>
  <c r="Q460" i="12"/>
  <c r="J460" i="12"/>
  <c r="I460" i="12"/>
  <c r="X459" i="12"/>
  <c r="Q459" i="12"/>
  <c r="J459" i="12"/>
  <c r="I459" i="12"/>
  <c r="X458" i="12"/>
  <c r="Q458" i="12"/>
  <c r="J458" i="12"/>
  <c r="I458" i="12"/>
  <c r="X457" i="12"/>
  <c r="Q457" i="12"/>
  <c r="J457" i="12"/>
  <c r="I457" i="12"/>
  <c r="X456" i="12"/>
  <c r="Q456" i="12"/>
  <c r="J456" i="12"/>
  <c r="I456" i="12"/>
  <c r="W455" i="12"/>
  <c r="V455" i="12"/>
  <c r="U455" i="12"/>
  <c r="T455" i="12"/>
  <c r="S455" i="12"/>
  <c r="R455" i="12"/>
  <c r="P455" i="12"/>
  <c r="O455" i="12"/>
  <c r="N455" i="12"/>
  <c r="M455" i="12"/>
  <c r="L455" i="12"/>
  <c r="K455" i="12"/>
  <c r="X453" i="12"/>
  <c r="Q453" i="12"/>
  <c r="Y453" i="12" s="1"/>
  <c r="J453" i="12"/>
  <c r="I453" i="12"/>
  <c r="X452" i="12"/>
  <c r="Q452" i="12"/>
  <c r="J452" i="12"/>
  <c r="I452" i="12"/>
  <c r="X451" i="12"/>
  <c r="Q451" i="12"/>
  <c r="J451" i="12"/>
  <c r="I451" i="12"/>
  <c r="X450" i="12"/>
  <c r="Q450" i="12"/>
  <c r="J450" i="12"/>
  <c r="I450" i="12"/>
  <c r="X449" i="12"/>
  <c r="Q449" i="12"/>
  <c r="J449" i="12"/>
  <c r="I449" i="12"/>
  <c r="X448" i="12"/>
  <c r="Y448" i="12" s="1"/>
  <c r="Q448" i="12"/>
  <c r="J448" i="12"/>
  <c r="I448" i="12"/>
  <c r="X447" i="12"/>
  <c r="Q447" i="12"/>
  <c r="J447" i="12"/>
  <c r="I447" i="12"/>
  <c r="X446" i="12"/>
  <c r="Q446" i="12"/>
  <c r="J446" i="12"/>
  <c r="I446" i="12"/>
  <c r="X445" i="12"/>
  <c r="Y445" i="12" s="1"/>
  <c r="Q445" i="12"/>
  <c r="J445" i="12"/>
  <c r="I445" i="12"/>
  <c r="X444" i="12"/>
  <c r="Q444" i="12"/>
  <c r="J444" i="12"/>
  <c r="I444" i="12"/>
  <c r="X443" i="12"/>
  <c r="Q443" i="12"/>
  <c r="J443" i="12"/>
  <c r="I443" i="12"/>
  <c r="X442" i="12"/>
  <c r="Q442" i="12"/>
  <c r="J442" i="12"/>
  <c r="I442" i="12"/>
  <c r="X441" i="12"/>
  <c r="Q441" i="12"/>
  <c r="J441" i="12"/>
  <c r="I441" i="12"/>
  <c r="W440" i="12"/>
  <c r="V440" i="12"/>
  <c r="U440" i="12"/>
  <c r="T440" i="12"/>
  <c r="S440" i="12"/>
  <c r="R440" i="12"/>
  <c r="P440" i="12"/>
  <c r="O440" i="12"/>
  <c r="N440" i="12"/>
  <c r="M440" i="12"/>
  <c r="L440" i="12"/>
  <c r="K440" i="12"/>
  <c r="X438" i="12"/>
  <c r="Q438" i="12"/>
  <c r="J438" i="12"/>
  <c r="I438" i="12"/>
  <c r="X437" i="12"/>
  <c r="Q437" i="12"/>
  <c r="J437" i="12"/>
  <c r="I437" i="12"/>
  <c r="X436" i="12"/>
  <c r="Y436" i="12" s="1"/>
  <c r="Q436" i="12"/>
  <c r="J436" i="12"/>
  <c r="I436" i="12"/>
  <c r="X435" i="12"/>
  <c r="Q435" i="12"/>
  <c r="J435" i="12"/>
  <c r="I435" i="12"/>
  <c r="X434" i="12"/>
  <c r="Q434" i="12"/>
  <c r="J434" i="12"/>
  <c r="I434" i="12"/>
  <c r="X433" i="12"/>
  <c r="Q433" i="12"/>
  <c r="J433" i="12"/>
  <c r="I433" i="12"/>
  <c r="X432" i="12"/>
  <c r="Q432" i="12"/>
  <c r="J432" i="12"/>
  <c r="I432" i="12"/>
  <c r="X431" i="12"/>
  <c r="Q431" i="12"/>
  <c r="J431" i="12"/>
  <c r="I431" i="12"/>
  <c r="X430" i="12"/>
  <c r="Q430" i="12"/>
  <c r="J430" i="12"/>
  <c r="I430" i="12"/>
  <c r="X429" i="12"/>
  <c r="Q429" i="12"/>
  <c r="J429" i="12"/>
  <c r="I429" i="12"/>
  <c r="X428" i="12"/>
  <c r="Q428" i="12"/>
  <c r="J428" i="12"/>
  <c r="I428" i="12"/>
  <c r="X427" i="12"/>
  <c r="Q427" i="12"/>
  <c r="J427" i="12"/>
  <c r="I427" i="12"/>
  <c r="X426" i="12"/>
  <c r="Q426" i="12"/>
  <c r="J426" i="12"/>
  <c r="I426" i="12"/>
  <c r="W425" i="12"/>
  <c r="V425" i="12"/>
  <c r="U425" i="12"/>
  <c r="T425" i="12"/>
  <c r="S425" i="12"/>
  <c r="R425" i="12"/>
  <c r="P425" i="12"/>
  <c r="O425" i="12"/>
  <c r="N425" i="12"/>
  <c r="M425" i="12"/>
  <c r="L425" i="12"/>
  <c r="K425" i="12"/>
  <c r="X423" i="12"/>
  <c r="Q423" i="12"/>
  <c r="J423" i="12"/>
  <c r="I423" i="12"/>
  <c r="X422" i="12"/>
  <c r="Y422" i="12" s="1"/>
  <c r="Q422" i="12"/>
  <c r="J422" i="12"/>
  <c r="I422" i="12"/>
  <c r="X421" i="12"/>
  <c r="Q421" i="12"/>
  <c r="J421" i="12"/>
  <c r="I421" i="12"/>
  <c r="X420" i="12"/>
  <c r="Q420" i="12"/>
  <c r="J420" i="12"/>
  <c r="I420" i="12"/>
  <c r="X419" i="12"/>
  <c r="Y419" i="12" s="1"/>
  <c r="Q419" i="12"/>
  <c r="J419" i="12"/>
  <c r="I419" i="12"/>
  <c r="X418" i="12"/>
  <c r="Q418" i="12"/>
  <c r="J418" i="12"/>
  <c r="I418" i="12"/>
  <c r="X417" i="12"/>
  <c r="Q417" i="12"/>
  <c r="J417" i="12"/>
  <c r="I417" i="12"/>
  <c r="X416" i="12"/>
  <c r="Q416" i="12"/>
  <c r="J416" i="12"/>
  <c r="I416" i="12"/>
  <c r="X415" i="12"/>
  <c r="Q415" i="12"/>
  <c r="J415" i="12"/>
  <c r="I415" i="12"/>
  <c r="X414" i="12"/>
  <c r="Q414" i="12"/>
  <c r="J414" i="12"/>
  <c r="I414" i="12"/>
  <c r="X413" i="12"/>
  <c r="Q413" i="12"/>
  <c r="J413" i="12"/>
  <c r="I413" i="12"/>
  <c r="X412" i="12"/>
  <c r="Q412" i="12"/>
  <c r="J412" i="12"/>
  <c r="I412" i="12"/>
  <c r="X411" i="12"/>
  <c r="Q411" i="12"/>
  <c r="J411" i="12"/>
  <c r="I411" i="12"/>
  <c r="W410" i="12"/>
  <c r="V410" i="12"/>
  <c r="U410" i="12"/>
  <c r="T410" i="12"/>
  <c r="S410" i="12"/>
  <c r="R410" i="12"/>
  <c r="P410" i="12"/>
  <c r="O410" i="12"/>
  <c r="N410" i="12"/>
  <c r="M410" i="12"/>
  <c r="L410" i="12"/>
  <c r="K410" i="12"/>
  <c r="X408" i="12"/>
  <c r="Q408" i="12"/>
  <c r="J408" i="12"/>
  <c r="I408" i="12"/>
  <c r="X407" i="12"/>
  <c r="Q407" i="12"/>
  <c r="J407" i="12"/>
  <c r="I407" i="12"/>
  <c r="X406" i="12"/>
  <c r="Q406" i="12"/>
  <c r="J406" i="12"/>
  <c r="I406" i="12"/>
  <c r="X405" i="12"/>
  <c r="Q405" i="12"/>
  <c r="J405" i="12"/>
  <c r="I405" i="12"/>
  <c r="X404" i="12"/>
  <c r="Q404" i="12"/>
  <c r="J404" i="12"/>
  <c r="I404" i="12"/>
  <c r="X403" i="12"/>
  <c r="Q403" i="12"/>
  <c r="J403" i="12"/>
  <c r="I403" i="12"/>
  <c r="X402" i="12"/>
  <c r="Q402" i="12"/>
  <c r="J402" i="12"/>
  <c r="I402" i="12"/>
  <c r="X401" i="12"/>
  <c r="Q401" i="12"/>
  <c r="J401" i="12"/>
  <c r="I401" i="12"/>
  <c r="X400" i="12"/>
  <c r="Q400" i="12"/>
  <c r="J400" i="12"/>
  <c r="I400" i="12"/>
  <c r="X399" i="12"/>
  <c r="Q399" i="12"/>
  <c r="J399" i="12"/>
  <c r="I399" i="12"/>
  <c r="X398" i="12"/>
  <c r="Q398" i="12"/>
  <c r="J398" i="12"/>
  <c r="I398" i="12"/>
  <c r="X397" i="12"/>
  <c r="Q397" i="12"/>
  <c r="J397" i="12"/>
  <c r="I397" i="12"/>
  <c r="X396" i="12"/>
  <c r="Q396" i="12"/>
  <c r="J396" i="12"/>
  <c r="I396" i="12"/>
  <c r="W395" i="12"/>
  <c r="V395" i="12"/>
  <c r="U395" i="12"/>
  <c r="T395" i="12"/>
  <c r="S395" i="12"/>
  <c r="R395" i="12"/>
  <c r="P395" i="12"/>
  <c r="O395" i="12"/>
  <c r="N395" i="12"/>
  <c r="M395" i="12"/>
  <c r="L395" i="12"/>
  <c r="K395" i="12"/>
  <c r="X393" i="12"/>
  <c r="Y393" i="12" s="1"/>
  <c r="Q393" i="12"/>
  <c r="J393" i="12"/>
  <c r="I393" i="12"/>
  <c r="X392" i="12"/>
  <c r="Q392" i="12"/>
  <c r="J392" i="12"/>
  <c r="I392" i="12"/>
  <c r="X391" i="12"/>
  <c r="Q391" i="12"/>
  <c r="J391" i="12"/>
  <c r="I391" i="12"/>
  <c r="X390" i="12"/>
  <c r="Q390" i="12"/>
  <c r="J390" i="12"/>
  <c r="I390" i="12"/>
  <c r="X389" i="12"/>
  <c r="Q389" i="12"/>
  <c r="J389" i="12"/>
  <c r="I389" i="12"/>
  <c r="X388" i="12"/>
  <c r="Q388" i="12"/>
  <c r="J388" i="12"/>
  <c r="I388" i="12"/>
  <c r="X387" i="12"/>
  <c r="Q387" i="12"/>
  <c r="J387" i="12"/>
  <c r="I387" i="12"/>
  <c r="X386" i="12"/>
  <c r="Q386" i="12"/>
  <c r="J386" i="12"/>
  <c r="I386" i="12"/>
  <c r="W385" i="12"/>
  <c r="V385" i="12"/>
  <c r="U385" i="12"/>
  <c r="T385" i="12"/>
  <c r="S385" i="12"/>
  <c r="R385" i="12"/>
  <c r="P385" i="12"/>
  <c r="O385" i="12"/>
  <c r="N385" i="12"/>
  <c r="M385" i="12"/>
  <c r="L385" i="12"/>
  <c r="K385" i="12"/>
  <c r="X383" i="12"/>
  <c r="Y383" i="12" s="1"/>
  <c r="Q383" i="12"/>
  <c r="J383" i="12"/>
  <c r="I383" i="12"/>
  <c r="X382" i="12"/>
  <c r="Q382" i="12"/>
  <c r="J382" i="12"/>
  <c r="I382" i="12"/>
  <c r="X381" i="12"/>
  <c r="Q381" i="12"/>
  <c r="J381" i="12"/>
  <c r="I381" i="12"/>
  <c r="X380" i="12"/>
  <c r="Q380" i="12"/>
  <c r="J380" i="12"/>
  <c r="I380" i="12"/>
  <c r="Y379" i="12"/>
  <c r="X379" i="12"/>
  <c r="Q379" i="12"/>
  <c r="J379" i="12"/>
  <c r="I379" i="12"/>
  <c r="X378" i="12"/>
  <c r="Q378" i="12"/>
  <c r="J378" i="12"/>
  <c r="I378" i="12"/>
  <c r="X377" i="12"/>
  <c r="Q377" i="12"/>
  <c r="J377" i="12"/>
  <c r="I377" i="12"/>
  <c r="X376" i="12"/>
  <c r="Q376" i="12"/>
  <c r="J376" i="12"/>
  <c r="I376" i="12"/>
  <c r="W375" i="12"/>
  <c r="V375" i="12"/>
  <c r="U375" i="12"/>
  <c r="T375" i="12"/>
  <c r="S375" i="12"/>
  <c r="R375" i="12"/>
  <c r="P375" i="12"/>
  <c r="O375" i="12"/>
  <c r="N375" i="12"/>
  <c r="M375" i="12"/>
  <c r="L375" i="12"/>
  <c r="K375" i="12"/>
  <c r="X373" i="12"/>
  <c r="Q373" i="12"/>
  <c r="J373" i="12"/>
  <c r="I373" i="12"/>
  <c r="X372" i="12"/>
  <c r="Q372" i="12"/>
  <c r="J372" i="12"/>
  <c r="I372" i="12"/>
  <c r="X371" i="12"/>
  <c r="Q371" i="12"/>
  <c r="J371" i="12"/>
  <c r="I371" i="12"/>
  <c r="X370" i="12"/>
  <c r="Q370" i="12"/>
  <c r="J370" i="12"/>
  <c r="I370" i="12"/>
  <c r="X369" i="12"/>
  <c r="Q369" i="12"/>
  <c r="J369" i="12"/>
  <c r="I369" i="12"/>
  <c r="X368" i="12"/>
  <c r="Q368" i="12"/>
  <c r="J368" i="12"/>
  <c r="I368" i="12"/>
  <c r="X367" i="12"/>
  <c r="Q367" i="12"/>
  <c r="J367" i="12"/>
  <c r="I367" i="12"/>
  <c r="X366" i="12"/>
  <c r="Q366" i="12"/>
  <c r="J366" i="12"/>
  <c r="I366" i="12"/>
  <c r="X365" i="12"/>
  <c r="Q365" i="12"/>
  <c r="J365" i="12"/>
  <c r="I365" i="12"/>
  <c r="X364" i="12"/>
  <c r="Q364" i="12"/>
  <c r="J364" i="12"/>
  <c r="I364" i="12"/>
  <c r="X363" i="12"/>
  <c r="Q363" i="12"/>
  <c r="J363" i="12"/>
  <c r="I363" i="12"/>
  <c r="X362" i="12"/>
  <c r="Q362" i="12"/>
  <c r="J362" i="12"/>
  <c r="I362" i="12"/>
  <c r="X361" i="12"/>
  <c r="Q361" i="12"/>
  <c r="J361" i="12"/>
  <c r="I361" i="12"/>
  <c r="W360" i="12"/>
  <c r="V360" i="12"/>
  <c r="U360" i="12"/>
  <c r="T360" i="12"/>
  <c r="S360" i="12"/>
  <c r="R360" i="12"/>
  <c r="P360" i="12"/>
  <c r="O360" i="12"/>
  <c r="N360" i="12"/>
  <c r="M360" i="12"/>
  <c r="L360" i="12"/>
  <c r="K360" i="12"/>
  <c r="X358" i="12"/>
  <c r="Q358" i="12"/>
  <c r="J358" i="12"/>
  <c r="I358" i="12"/>
  <c r="X357" i="12"/>
  <c r="Q357" i="12"/>
  <c r="J357" i="12"/>
  <c r="I357" i="12"/>
  <c r="X356" i="12"/>
  <c r="Q356" i="12"/>
  <c r="J356" i="12"/>
  <c r="I356" i="12"/>
  <c r="X355" i="12"/>
  <c r="Q355" i="12"/>
  <c r="J355" i="12"/>
  <c r="I355" i="12"/>
  <c r="X354" i="12"/>
  <c r="Q354" i="12"/>
  <c r="J354" i="12"/>
  <c r="I354" i="12"/>
  <c r="X353" i="12"/>
  <c r="Q353" i="12"/>
  <c r="J353" i="12"/>
  <c r="I353" i="12"/>
  <c r="X352" i="12"/>
  <c r="Q352" i="12"/>
  <c r="J352" i="12"/>
  <c r="I352" i="12"/>
  <c r="X351" i="12"/>
  <c r="Q351" i="12"/>
  <c r="J351" i="12"/>
  <c r="I351" i="12"/>
  <c r="X350" i="12"/>
  <c r="Q350" i="12"/>
  <c r="J350" i="12"/>
  <c r="I350" i="12"/>
  <c r="X349" i="12"/>
  <c r="Q349" i="12"/>
  <c r="J349" i="12"/>
  <c r="I349" i="12"/>
  <c r="X348" i="12"/>
  <c r="Q348" i="12"/>
  <c r="J348" i="12"/>
  <c r="I348" i="12"/>
  <c r="X347" i="12"/>
  <c r="Q347" i="12"/>
  <c r="J347" i="12"/>
  <c r="I347" i="12"/>
  <c r="X346" i="12"/>
  <c r="Q346" i="12"/>
  <c r="J346" i="12"/>
  <c r="I346" i="12"/>
  <c r="W345" i="12"/>
  <c r="V345" i="12"/>
  <c r="U345" i="12"/>
  <c r="T345" i="12"/>
  <c r="S345" i="12"/>
  <c r="R345" i="12"/>
  <c r="P345" i="12"/>
  <c r="O345" i="12"/>
  <c r="N345" i="12"/>
  <c r="M345" i="12"/>
  <c r="L345" i="12"/>
  <c r="K345" i="12"/>
  <c r="X343" i="12"/>
  <c r="Q343" i="12"/>
  <c r="J343" i="12"/>
  <c r="I343" i="12"/>
  <c r="X342" i="12"/>
  <c r="Q342" i="12"/>
  <c r="J342" i="12"/>
  <c r="I342" i="12"/>
  <c r="X341" i="12"/>
  <c r="Y341" i="12" s="1"/>
  <c r="Q341" i="12"/>
  <c r="J341" i="12"/>
  <c r="I341" i="12"/>
  <c r="X340" i="12"/>
  <c r="Q340" i="12"/>
  <c r="J340" i="12"/>
  <c r="I340" i="12"/>
  <c r="X339" i="12"/>
  <c r="Q339" i="12"/>
  <c r="J339" i="12"/>
  <c r="I339" i="12"/>
  <c r="X338" i="12"/>
  <c r="Q338" i="12"/>
  <c r="J338" i="12"/>
  <c r="I338" i="12"/>
  <c r="X337" i="12"/>
  <c r="Q337" i="12"/>
  <c r="J337" i="12"/>
  <c r="I337" i="12"/>
  <c r="X336" i="12"/>
  <c r="Q336" i="12"/>
  <c r="J336" i="12"/>
  <c r="I336" i="12"/>
  <c r="X335" i="12"/>
  <c r="Q335" i="12"/>
  <c r="J335" i="12"/>
  <c r="I335" i="12"/>
  <c r="X334" i="12"/>
  <c r="Q334" i="12"/>
  <c r="J334" i="12"/>
  <c r="I334" i="12"/>
  <c r="X333" i="12"/>
  <c r="Q333" i="12"/>
  <c r="J333" i="12"/>
  <c r="I333" i="12"/>
  <c r="X332" i="12"/>
  <c r="Q332" i="12"/>
  <c r="J332" i="12"/>
  <c r="I332" i="12"/>
  <c r="X331" i="12"/>
  <c r="Q331" i="12"/>
  <c r="J331" i="12"/>
  <c r="I331" i="12"/>
  <c r="W330" i="12"/>
  <c r="V330" i="12"/>
  <c r="U330" i="12"/>
  <c r="T330" i="12"/>
  <c r="S330" i="12"/>
  <c r="R330" i="12"/>
  <c r="P330" i="12"/>
  <c r="O330" i="12"/>
  <c r="N330" i="12"/>
  <c r="M330" i="12"/>
  <c r="L330" i="12"/>
  <c r="K330" i="12"/>
  <c r="X328" i="12"/>
  <c r="Q328" i="12"/>
  <c r="J328" i="12"/>
  <c r="I328" i="12"/>
  <c r="X327" i="12"/>
  <c r="Q327" i="12"/>
  <c r="J327" i="12"/>
  <c r="I327" i="12"/>
  <c r="X326" i="12"/>
  <c r="Q326" i="12"/>
  <c r="J326" i="12"/>
  <c r="I326" i="12"/>
  <c r="X325" i="12"/>
  <c r="Q325" i="12"/>
  <c r="J325" i="12"/>
  <c r="I325" i="12"/>
  <c r="X324" i="12"/>
  <c r="Q324" i="12"/>
  <c r="J324" i="12"/>
  <c r="I324" i="12"/>
  <c r="X323" i="12"/>
  <c r="Q323" i="12"/>
  <c r="J323" i="12"/>
  <c r="I323" i="12"/>
  <c r="X322" i="12"/>
  <c r="Q322" i="12"/>
  <c r="J322" i="12"/>
  <c r="I322" i="12"/>
  <c r="X321" i="12"/>
  <c r="Q321" i="12"/>
  <c r="J321" i="12"/>
  <c r="I321" i="12"/>
  <c r="X320" i="12"/>
  <c r="Q320" i="12"/>
  <c r="J320" i="12"/>
  <c r="I320" i="12"/>
  <c r="X319" i="12"/>
  <c r="Q319" i="12"/>
  <c r="J319" i="12"/>
  <c r="I319" i="12"/>
  <c r="X318" i="12"/>
  <c r="Q318" i="12"/>
  <c r="J318" i="12"/>
  <c r="I318" i="12"/>
  <c r="X317" i="12"/>
  <c r="Q317" i="12"/>
  <c r="J317" i="12"/>
  <c r="I317" i="12"/>
  <c r="X316" i="12"/>
  <c r="Q316" i="12"/>
  <c r="J316" i="12"/>
  <c r="I316" i="12"/>
  <c r="W315" i="12"/>
  <c r="V315" i="12"/>
  <c r="U315" i="12"/>
  <c r="T315" i="12"/>
  <c r="S315" i="12"/>
  <c r="R315" i="12"/>
  <c r="P315" i="12"/>
  <c r="O315" i="12"/>
  <c r="N315" i="12"/>
  <c r="M315" i="12"/>
  <c r="L315" i="12"/>
  <c r="K315" i="12"/>
  <c r="X313" i="12"/>
  <c r="Q313" i="12"/>
  <c r="J313" i="12"/>
  <c r="I313" i="12"/>
  <c r="X312" i="12"/>
  <c r="Q312" i="12"/>
  <c r="J312" i="12"/>
  <c r="I312" i="12"/>
  <c r="X311" i="12"/>
  <c r="Y311" i="12" s="1"/>
  <c r="Q311" i="12"/>
  <c r="J311" i="12"/>
  <c r="I311" i="12"/>
  <c r="X310" i="12"/>
  <c r="Q310" i="12"/>
  <c r="J310" i="12"/>
  <c r="I310" i="12"/>
  <c r="X309" i="12"/>
  <c r="Q309" i="12"/>
  <c r="J309" i="12"/>
  <c r="I309" i="12"/>
  <c r="X308" i="12"/>
  <c r="Q308" i="12"/>
  <c r="J308" i="12"/>
  <c r="I308" i="12"/>
  <c r="X307" i="12"/>
  <c r="Q307" i="12"/>
  <c r="J307" i="12"/>
  <c r="I307" i="12"/>
  <c r="X306" i="12"/>
  <c r="Q306" i="12"/>
  <c r="J306" i="12"/>
  <c r="I306" i="12"/>
  <c r="X305" i="12"/>
  <c r="Q305" i="12"/>
  <c r="J305" i="12"/>
  <c r="I305" i="12"/>
  <c r="X304" i="12"/>
  <c r="Q304" i="12"/>
  <c r="J304" i="12"/>
  <c r="I304" i="12"/>
  <c r="X303" i="12"/>
  <c r="Q303" i="12"/>
  <c r="J303" i="12"/>
  <c r="I303" i="12"/>
  <c r="X302" i="12"/>
  <c r="Y302" i="12" s="1"/>
  <c r="Q302" i="12"/>
  <c r="J302" i="12"/>
  <c r="I302" i="12"/>
  <c r="X301" i="12"/>
  <c r="Q301" i="12"/>
  <c r="J301" i="12"/>
  <c r="I301" i="12"/>
  <c r="W300" i="12"/>
  <c r="V300" i="12"/>
  <c r="U300" i="12"/>
  <c r="T300" i="12"/>
  <c r="S300" i="12"/>
  <c r="R300" i="12"/>
  <c r="P300" i="12"/>
  <c r="O300" i="12"/>
  <c r="N300" i="12"/>
  <c r="M300" i="12"/>
  <c r="L300" i="12"/>
  <c r="K300" i="12"/>
  <c r="X298" i="12"/>
  <c r="Y298" i="12" s="1"/>
  <c r="Q298" i="12"/>
  <c r="J298" i="12"/>
  <c r="I298" i="12"/>
  <c r="Y297" i="12"/>
  <c r="X297" i="12"/>
  <c r="Q297" i="12"/>
  <c r="J297" i="12"/>
  <c r="I297" i="12"/>
  <c r="X296" i="12"/>
  <c r="Q296" i="12"/>
  <c r="Y296" i="12" s="1"/>
  <c r="J296" i="12"/>
  <c r="I296" i="12"/>
  <c r="X295" i="12"/>
  <c r="Q295" i="12"/>
  <c r="Y295" i="12" s="1"/>
  <c r="J295" i="12"/>
  <c r="I295" i="12"/>
  <c r="X294" i="12"/>
  <c r="Q294" i="12"/>
  <c r="J294" i="12"/>
  <c r="I294" i="12"/>
  <c r="X293" i="12"/>
  <c r="Q293" i="12"/>
  <c r="J293" i="12"/>
  <c r="I293" i="12"/>
  <c r="X292" i="12"/>
  <c r="Q292" i="12"/>
  <c r="J292" i="12"/>
  <c r="I292" i="12"/>
  <c r="X291" i="12"/>
  <c r="Q291" i="12"/>
  <c r="J291" i="12"/>
  <c r="I291" i="12"/>
  <c r="W290" i="12"/>
  <c r="V290" i="12"/>
  <c r="U290" i="12"/>
  <c r="T290" i="12"/>
  <c r="S290" i="12"/>
  <c r="R290" i="12"/>
  <c r="P290" i="12"/>
  <c r="O290" i="12"/>
  <c r="N290" i="12"/>
  <c r="M290" i="12"/>
  <c r="L290" i="12"/>
  <c r="K290" i="12"/>
  <c r="X288" i="12"/>
  <c r="Q288" i="12"/>
  <c r="Y288" i="12" s="1"/>
  <c r="J288" i="12"/>
  <c r="I288" i="12"/>
  <c r="X287" i="12"/>
  <c r="Q287" i="12"/>
  <c r="Y287" i="12" s="1"/>
  <c r="J287" i="12"/>
  <c r="I287" i="12"/>
  <c r="X286" i="12"/>
  <c r="Q286" i="12"/>
  <c r="Y286" i="12" s="1"/>
  <c r="J286" i="12"/>
  <c r="I286" i="12"/>
  <c r="X285" i="12"/>
  <c r="Q285" i="12"/>
  <c r="J285" i="12"/>
  <c r="I285" i="12"/>
  <c r="X284" i="12"/>
  <c r="Q284" i="12"/>
  <c r="J284" i="12"/>
  <c r="I284" i="12"/>
  <c r="X283" i="12"/>
  <c r="Q283" i="12"/>
  <c r="J283" i="12"/>
  <c r="I283" i="12"/>
  <c r="X282" i="12"/>
  <c r="Q282" i="12"/>
  <c r="J282" i="12"/>
  <c r="I282" i="12"/>
  <c r="X281" i="12"/>
  <c r="Q281" i="12"/>
  <c r="J281" i="12"/>
  <c r="J290" i="12" s="1"/>
  <c r="I281" i="12"/>
  <c r="W280" i="12"/>
  <c r="V280" i="12"/>
  <c r="U280" i="12"/>
  <c r="T280" i="12"/>
  <c r="S280" i="12"/>
  <c r="R280" i="12"/>
  <c r="P280" i="12"/>
  <c r="O280" i="12"/>
  <c r="N280" i="12"/>
  <c r="M280" i="12"/>
  <c r="L280" i="12"/>
  <c r="K280" i="12"/>
  <c r="X278" i="12"/>
  <c r="Q278" i="12"/>
  <c r="J278" i="12"/>
  <c r="I278" i="12"/>
  <c r="X277" i="12"/>
  <c r="Q277" i="12"/>
  <c r="J277" i="12"/>
  <c r="I277" i="12"/>
  <c r="X276" i="12"/>
  <c r="Q276" i="12"/>
  <c r="J276" i="12"/>
  <c r="I276" i="12"/>
  <c r="X275" i="12"/>
  <c r="Q275" i="12"/>
  <c r="J275" i="12"/>
  <c r="I275" i="12"/>
  <c r="X274" i="12"/>
  <c r="Q274" i="12"/>
  <c r="J274" i="12"/>
  <c r="I274" i="12"/>
  <c r="X273" i="12"/>
  <c r="Q273" i="12"/>
  <c r="Y273" i="12" s="1"/>
  <c r="J273" i="12"/>
  <c r="I273" i="12"/>
  <c r="X272" i="12"/>
  <c r="Q272" i="12"/>
  <c r="J272" i="12"/>
  <c r="I272" i="12"/>
  <c r="X271" i="12"/>
  <c r="Q271" i="12"/>
  <c r="J271" i="12"/>
  <c r="I271" i="12"/>
  <c r="X270" i="12"/>
  <c r="Q270" i="12"/>
  <c r="J270" i="12"/>
  <c r="I270" i="12"/>
  <c r="X269" i="12"/>
  <c r="Q269" i="12"/>
  <c r="J269" i="12"/>
  <c r="I269" i="12"/>
  <c r="X268" i="12"/>
  <c r="Q268" i="12"/>
  <c r="J268" i="12"/>
  <c r="I268" i="12"/>
  <c r="X267" i="12"/>
  <c r="Q267" i="12"/>
  <c r="J267" i="12"/>
  <c r="I267" i="12"/>
  <c r="X266" i="12"/>
  <c r="Q266" i="12"/>
  <c r="J266" i="12"/>
  <c r="I266" i="12"/>
  <c r="W265" i="12"/>
  <c r="V265" i="12"/>
  <c r="U265" i="12"/>
  <c r="T265" i="12"/>
  <c r="S265" i="12"/>
  <c r="R265" i="12"/>
  <c r="P265" i="12"/>
  <c r="O265" i="12"/>
  <c r="N265" i="12"/>
  <c r="M265" i="12"/>
  <c r="L265" i="12"/>
  <c r="K265" i="12"/>
  <c r="X263" i="12"/>
  <c r="Q263" i="12"/>
  <c r="J263" i="12"/>
  <c r="I263" i="12"/>
  <c r="X262" i="12"/>
  <c r="Q262" i="12"/>
  <c r="Y262" i="12" s="1"/>
  <c r="J262" i="12"/>
  <c r="I262" i="12"/>
  <c r="X261" i="12"/>
  <c r="Q261" i="12"/>
  <c r="J261" i="12"/>
  <c r="I261" i="12"/>
  <c r="X260" i="12"/>
  <c r="Q260" i="12"/>
  <c r="J260" i="12"/>
  <c r="I260" i="12"/>
  <c r="X259" i="12"/>
  <c r="Q259" i="12"/>
  <c r="J259" i="12"/>
  <c r="I259" i="12"/>
  <c r="X258" i="12"/>
  <c r="Q258" i="12"/>
  <c r="Y258" i="12" s="1"/>
  <c r="J258" i="12"/>
  <c r="I258" i="12"/>
  <c r="X257" i="12"/>
  <c r="Q257" i="12"/>
  <c r="J257" i="12"/>
  <c r="I257" i="12"/>
  <c r="X256" i="12"/>
  <c r="Q256" i="12"/>
  <c r="J256" i="12"/>
  <c r="I256" i="12"/>
  <c r="X255" i="12"/>
  <c r="Q255" i="12"/>
  <c r="J255" i="12"/>
  <c r="I255" i="12"/>
  <c r="X254" i="12"/>
  <c r="Q254" i="12"/>
  <c r="J254" i="12"/>
  <c r="I254" i="12"/>
  <c r="X253" i="12"/>
  <c r="Q253" i="12"/>
  <c r="J253" i="12"/>
  <c r="I253" i="12"/>
  <c r="X252" i="12"/>
  <c r="Q252" i="12"/>
  <c r="Y252" i="12" s="1"/>
  <c r="J252" i="12"/>
  <c r="I252" i="12"/>
  <c r="X251" i="12"/>
  <c r="X265" i="12" s="1"/>
  <c r="Q251" i="12"/>
  <c r="J251" i="12"/>
  <c r="I251" i="12"/>
  <c r="W250" i="12"/>
  <c r="V250" i="12"/>
  <c r="U250" i="12"/>
  <c r="T250" i="12"/>
  <c r="S250" i="12"/>
  <c r="R250" i="12"/>
  <c r="P250" i="12"/>
  <c r="O250" i="12"/>
  <c r="N250" i="12"/>
  <c r="M250" i="12"/>
  <c r="L250" i="12"/>
  <c r="K250" i="12"/>
  <c r="X248" i="12"/>
  <c r="Q248" i="12"/>
  <c r="J248" i="12"/>
  <c r="I248" i="12"/>
  <c r="X247" i="12"/>
  <c r="Q247" i="12"/>
  <c r="Y247" i="12" s="1"/>
  <c r="J247" i="12"/>
  <c r="I247" i="12"/>
  <c r="X246" i="12"/>
  <c r="Q246" i="12"/>
  <c r="J246" i="12"/>
  <c r="I246" i="12"/>
  <c r="X245" i="12"/>
  <c r="Q245" i="12"/>
  <c r="J245" i="12"/>
  <c r="I245" i="12"/>
  <c r="X244" i="12"/>
  <c r="Q244" i="12"/>
  <c r="J244" i="12"/>
  <c r="I244" i="12"/>
  <c r="X243" i="12"/>
  <c r="Q243" i="12"/>
  <c r="J243" i="12"/>
  <c r="I243" i="12"/>
  <c r="X242" i="12"/>
  <c r="Y242" i="12" s="1"/>
  <c r="Q242" i="12"/>
  <c r="J242" i="12"/>
  <c r="I242" i="12"/>
  <c r="X241" i="12"/>
  <c r="Q241" i="12"/>
  <c r="J241" i="12"/>
  <c r="I241" i="12"/>
  <c r="X240" i="12"/>
  <c r="Q240" i="12"/>
  <c r="J240" i="12"/>
  <c r="I240" i="12"/>
  <c r="X239" i="12"/>
  <c r="Q239" i="12"/>
  <c r="J239" i="12"/>
  <c r="I239" i="12"/>
  <c r="X238" i="12"/>
  <c r="Q238" i="12"/>
  <c r="J238" i="12"/>
  <c r="I238" i="12"/>
  <c r="X237" i="12"/>
  <c r="Q237" i="12"/>
  <c r="J237" i="12"/>
  <c r="I237" i="12"/>
  <c r="X236" i="12"/>
  <c r="Q236" i="12"/>
  <c r="J236" i="12"/>
  <c r="I236" i="12"/>
  <c r="W235" i="12"/>
  <c r="V235" i="12"/>
  <c r="U235" i="12"/>
  <c r="T235" i="12"/>
  <c r="S235" i="12"/>
  <c r="R235" i="12"/>
  <c r="P235" i="12"/>
  <c r="O235" i="12"/>
  <c r="N235" i="12"/>
  <c r="M235" i="12"/>
  <c r="L235" i="12"/>
  <c r="K235" i="12"/>
  <c r="X233" i="12"/>
  <c r="Y233" i="12" s="1"/>
  <c r="Q233" i="12"/>
  <c r="J233" i="12"/>
  <c r="I233" i="12"/>
  <c r="X232" i="12"/>
  <c r="Q232" i="12"/>
  <c r="Y232" i="12" s="1"/>
  <c r="J232" i="12"/>
  <c r="I232" i="12"/>
  <c r="X231" i="12"/>
  <c r="Q231" i="12"/>
  <c r="J231" i="12"/>
  <c r="I231" i="12"/>
  <c r="X230" i="12"/>
  <c r="Q230" i="12"/>
  <c r="J230" i="12"/>
  <c r="I230" i="12"/>
  <c r="X229" i="12"/>
  <c r="Q229" i="12"/>
  <c r="J229" i="12"/>
  <c r="I229" i="12"/>
  <c r="X228" i="12"/>
  <c r="Q228" i="12"/>
  <c r="J228" i="12"/>
  <c r="I228" i="12"/>
  <c r="X227" i="12"/>
  <c r="Q227" i="12"/>
  <c r="J227" i="12"/>
  <c r="I227" i="12"/>
  <c r="X226" i="12"/>
  <c r="Q226" i="12"/>
  <c r="Y226" i="12" s="1"/>
  <c r="J226" i="12"/>
  <c r="I226" i="12"/>
  <c r="X225" i="12"/>
  <c r="Q225" i="12"/>
  <c r="J225" i="12"/>
  <c r="I225" i="12"/>
  <c r="X224" i="12"/>
  <c r="Q224" i="12"/>
  <c r="J224" i="12"/>
  <c r="I224" i="12"/>
  <c r="X223" i="12"/>
  <c r="Q223" i="12"/>
  <c r="J223" i="12"/>
  <c r="I223" i="12"/>
  <c r="X222" i="12"/>
  <c r="Q222" i="12"/>
  <c r="J222" i="12"/>
  <c r="I222" i="12"/>
  <c r="X221" i="12"/>
  <c r="Q221" i="12"/>
  <c r="J221" i="12"/>
  <c r="I221" i="12"/>
  <c r="W220" i="12"/>
  <c r="V220" i="12"/>
  <c r="U220" i="12"/>
  <c r="T220" i="12"/>
  <c r="S220" i="12"/>
  <c r="R220" i="12"/>
  <c r="P220" i="12"/>
  <c r="O220" i="12"/>
  <c r="N220" i="12"/>
  <c r="M220" i="12"/>
  <c r="L220" i="12"/>
  <c r="K220" i="12"/>
  <c r="X218" i="12"/>
  <c r="Q218" i="12"/>
  <c r="J218" i="12"/>
  <c r="I218" i="12"/>
  <c r="X217" i="12"/>
  <c r="Q217" i="12"/>
  <c r="J217" i="12"/>
  <c r="I217" i="12"/>
  <c r="X216" i="12"/>
  <c r="Q216" i="12"/>
  <c r="J216" i="12"/>
  <c r="I216" i="12"/>
  <c r="X215" i="12"/>
  <c r="Q215" i="12"/>
  <c r="J215" i="12"/>
  <c r="I215" i="12"/>
  <c r="X214" i="12"/>
  <c r="Q214" i="12"/>
  <c r="J214" i="12"/>
  <c r="I214" i="12"/>
  <c r="X213" i="12"/>
  <c r="Q213" i="12"/>
  <c r="Y213" i="12" s="1"/>
  <c r="J213" i="12"/>
  <c r="I213" i="12"/>
  <c r="X212" i="12"/>
  <c r="Q212" i="12"/>
  <c r="J212" i="12"/>
  <c r="I212" i="12"/>
  <c r="X211" i="12"/>
  <c r="Q211" i="12"/>
  <c r="J211" i="12"/>
  <c r="I211" i="12"/>
  <c r="X210" i="12"/>
  <c r="Q210" i="12"/>
  <c r="J210" i="12"/>
  <c r="I210" i="12"/>
  <c r="X209" i="12"/>
  <c r="Q209" i="12"/>
  <c r="J209" i="12"/>
  <c r="I209" i="12"/>
  <c r="X208" i="12"/>
  <c r="Q208" i="12"/>
  <c r="J208" i="12"/>
  <c r="I208" i="12"/>
  <c r="X207" i="12"/>
  <c r="Q207" i="12"/>
  <c r="J207" i="12"/>
  <c r="I207" i="12"/>
  <c r="X206" i="12"/>
  <c r="Q206" i="12"/>
  <c r="J206" i="12"/>
  <c r="I206" i="12"/>
  <c r="W205" i="12"/>
  <c r="V205" i="12"/>
  <c r="U205" i="12"/>
  <c r="T205" i="12"/>
  <c r="S205" i="12"/>
  <c r="R205" i="12"/>
  <c r="P205" i="12"/>
  <c r="O205" i="12"/>
  <c r="N205" i="12"/>
  <c r="M205" i="12"/>
  <c r="L205" i="12"/>
  <c r="K205" i="12"/>
  <c r="X203" i="12"/>
  <c r="Q203" i="12"/>
  <c r="J203" i="12"/>
  <c r="I203" i="12"/>
  <c r="X202" i="12"/>
  <c r="Q202" i="12"/>
  <c r="J202" i="12"/>
  <c r="I202" i="12"/>
  <c r="X201" i="12"/>
  <c r="Q201" i="12"/>
  <c r="J201" i="12"/>
  <c r="I201" i="12"/>
  <c r="X200" i="12"/>
  <c r="Q200" i="12"/>
  <c r="Y200" i="12" s="1"/>
  <c r="J200" i="12"/>
  <c r="I200" i="12"/>
  <c r="X199" i="12"/>
  <c r="Q199" i="12"/>
  <c r="J199" i="12"/>
  <c r="I199" i="12"/>
  <c r="X198" i="12"/>
  <c r="Q198" i="12"/>
  <c r="J198" i="12"/>
  <c r="I198" i="12"/>
  <c r="X197" i="12"/>
  <c r="Q197" i="12"/>
  <c r="J197" i="12"/>
  <c r="I197" i="12"/>
  <c r="X196" i="12"/>
  <c r="Q196" i="12"/>
  <c r="J196" i="12"/>
  <c r="I196" i="12"/>
  <c r="W195" i="12"/>
  <c r="V195" i="12"/>
  <c r="U195" i="12"/>
  <c r="T195" i="12"/>
  <c r="S195" i="12"/>
  <c r="R195" i="12"/>
  <c r="P195" i="12"/>
  <c r="O195" i="12"/>
  <c r="N195" i="12"/>
  <c r="M195" i="12"/>
  <c r="L195" i="12"/>
  <c r="K195" i="12"/>
  <c r="X193" i="12"/>
  <c r="Q193" i="12"/>
  <c r="J193" i="12"/>
  <c r="I193" i="12"/>
  <c r="X192" i="12"/>
  <c r="Q192" i="12"/>
  <c r="J192" i="12"/>
  <c r="I192" i="12"/>
  <c r="X191" i="12"/>
  <c r="Q191" i="12"/>
  <c r="J191" i="12"/>
  <c r="I191" i="12"/>
  <c r="X190" i="12"/>
  <c r="Q190" i="12"/>
  <c r="J190" i="12"/>
  <c r="I190" i="12"/>
  <c r="X189" i="12"/>
  <c r="Q189" i="12"/>
  <c r="Y189" i="12" s="1"/>
  <c r="J189" i="12"/>
  <c r="I189" i="12"/>
  <c r="X188" i="12"/>
  <c r="Q188" i="12"/>
  <c r="J188" i="12"/>
  <c r="I188" i="12"/>
  <c r="X187" i="12"/>
  <c r="Q187" i="12"/>
  <c r="J187" i="12"/>
  <c r="I187" i="12"/>
  <c r="X186" i="12"/>
  <c r="Q186" i="12"/>
  <c r="J186" i="12"/>
  <c r="I186" i="12"/>
  <c r="W185" i="12"/>
  <c r="V185" i="12"/>
  <c r="U185" i="12"/>
  <c r="T185" i="12"/>
  <c r="S185" i="12"/>
  <c r="R185" i="12"/>
  <c r="P185" i="12"/>
  <c r="O185" i="12"/>
  <c r="N185" i="12"/>
  <c r="M185" i="12"/>
  <c r="L185" i="12"/>
  <c r="K185" i="12"/>
  <c r="X183" i="12"/>
  <c r="Q183" i="12"/>
  <c r="J183" i="12"/>
  <c r="I183" i="12"/>
  <c r="X182" i="12"/>
  <c r="Q182" i="12"/>
  <c r="J182" i="12"/>
  <c r="I182" i="12"/>
  <c r="X181" i="12"/>
  <c r="Y181" i="12" s="1"/>
  <c r="Q181" i="12"/>
  <c r="J181" i="12"/>
  <c r="I181" i="12"/>
  <c r="X180" i="12"/>
  <c r="Q180" i="12"/>
  <c r="Y180" i="12" s="1"/>
  <c r="J180" i="12"/>
  <c r="I180" i="12"/>
  <c r="X179" i="12"/>
  <c r="Q179" i="12"/>
  <c r="J179" i="12"/>
  <c r="I179" i="12"/>
  <c r="X178" i="12"/>
  <c r="Q178" i="12"/>
  <c r="J178" i="12"/>
  <c r="I178" i="12"/>
  <c r="X177" i="12"/>
  <c r="Q177" i="12"/>
  <c r="J177" i="12"/>
  <c r="I177" i="12"/>
  <c r="X176" i="12"/>
  <c r="Q176" i="12"/>
  <c r="J176" i="12"/>
  <c r="I176" i="12"/>
  <c r="X175" i="12"/>
  <c r="Q175" i="12"/>
  <c r="J175" i="12"/>
  <c r="I175" i="12"/>
  <c r="X174" i="12"/>
  <c r="Q174" i="12"/>
  <c r="Y174" i="12" s="1"/>
  <c r="J174" i="12"/>
  <c r="I174" i="12"/>
  <c r="X173" i="12"/>
  <c r="Q173" i="12"/>
  <c r="J173" i="12"/>
  <c r="I173" i="12"/>
  <c r="X172" i="12"/>
  <c r="Q172" i="12"/>
  <c r="J172" i="12"/>
  <c r="I172" i="12"/>
  <c r="X171" i="12"/>
  <c r="Q171" i="12"/>
  <c r="J171" i="12"/>
  <c r="I171" i="12"/>
  <c r="W170" i="12"/>
  <c r="V170" i="12"/>
  <c r="U170" i="12"/>
  <c r="T170" i="12"/>
  <c r="S170" i="12"/>
  <c r="R170" i="12"/>
  <c r="P170" i="12"/>
  <c r="O170" i="12"/>
  <c r="N170" i="12"/>
  <c r="M170" i="12"/>
  <c r="L170" i="12"/>
  <c r="K170" i="12"/>
  <c r="X168" i="12"/>
  <c r="Y168" i="12" s="1"/>
  <c r="Q168" i="12"/>
  <c r="J168" i="12"/>
  <c r="I168" i="12"/>
  <c r="X167" i="12"/>
  <c r="Q167" i="12"/>
  <c r="Y167" i="12" s="1"/>
  <c r="J167" i="12"/>
  <c r="I167" i="12"/>
  <c r="X166" i="12"/>
  <c r="Q166" i="12"/>
  <c r="J166" i="12"/>
  <c r="I166" i="12"/>
  <c r="X165" i="12"/>
  <c r="Q165" i="12"/>
  <c r="J165" i="12"/>
  <c r="I165" i="12"/>
  <c r="X164" i="12"/>
  <c r="Q164" i="12"/>
  <c r="J164" i="12"/>
  <c r="I164" i="12"/>
  <c r="X163" i="12"/>
  <c r="Q163" i="12"/>
  <c r="J163" i="12"/>
  <c r="I163" i="12"/>
  <c r="X162" i="12"/>
  <c r="Q162" i="12"/>
  <c r="J162" i="12"/>
  <c r="I162" i="12"/>
  <c r="X161" i="12"/>
  <c r="Q161" i="12"/>
  <c r="Y161" i="12" s="1"/>
  <c r="J161" i="12"/>
  <c r="I161" i="12"/>
  <c r="X160" i="12"/>
  <c r="Q160" i="12"/>
  <c r="J160" i="12"/>
  <c r="I160" i="12"/>
  <c r="X159" i="12"/>
  <c r="Q159" i="12"/>
  <c r="Y159" i="12" s="1"/>
  <c r="J159" i="12"/>
  <c r="I159" i="12"/>
  <c r="X158" i="12"/>
  <c r="Q158" i="12"/>
  <c r="J158" i="12"/>
  <c r="I158" i="12"/>
  <c r="X157" i="12"/>
  <c r="Q157" i="12"/>
  <c r="J157" i="12"/>
  <c r="I157" i="12"/>
  <c r="X156" i="12"/>
  <c r="Q156" i="12"/>
  <c r="J156" i="12"/>
  <c r="I156" i="12"/>
  <c r="W155" i="12"/>
  <c r="V155" i="12"/>
  <c r="U155" i="12"/>
  <c r="T155" i="12"/>
  <c r="S155" i="12"/>
  <c r="R155" i="12"/>
  <c r="P155" i="12"/>
  <c r="O155" i="12"/>
  <c r="N155" i="12"/>
  <c r="M155" i="12"/>
  <c r="L155" i="12"/>
  <c r="K155" i="12"/>
  <c r="X153" i="12"/>
  <c r="Q153" i="12"/>
  <c r="J153" i="12"/>
  <c r="I153" i="12"/>
  <c r="X152" i="12"/>
  <c r="Q152" i="12"/>
  <c r="J152" i="12"/>
  <c r="I152" i="12"/>
  <c r="X151" i="12"/>
  <c r="Q151" i="12"/>
  <c r="J151" i="12"/>
  <c r="I151" i="12"/>
  <c r="X150" i="12"/>
  <c r="Q150" i="12"/>
  <c r="Y150" i="12" s="1"/>
  <c r="J150" i="12"/>
  <c r="I150" i="12"/>
  <c r="X149" i="12"/>
  <c r="Q149" i="12"/>
  <c r="J149" i="12"/>
  <c r="I149" i="12"/>
  <c r="X148" i="12"/>
  <c r="Q148" i="12"/>
  <c r="Y148" i="12" s="1"/>
  <c r="J148" i="12"/>
  <c r="I148" i="12"/>
  <c r="X147" i="12"/>
  <c r="Q147" i="12"/>
  <c r="J147" i="12"/>
  <c r="I147" i="12"/>
  <c r="X146" i="12"/>
  <c r="Q146" i="12"/>
  <c r="J146" i="12"/>
  <c r="X145" i="12"/>
  <c r="Q145" i="12"/>
  <c r="Y145" i="12" s="1"/>
  <c r="J145" i="12"/>
  <c r="I145" i="12"/>
  <c r="X144" i="12"/>
  <c r="Q144" i="12"/>
  <c r="Y144" i="12" s="1"/>
  <c r="J144" i="12"/>
  <c r="I144" i="12"/>
  <c r="X143" i="12"/>
  <c r="Q143" i="12"/>
  <c r="J143" i="12"/>
  <c r="I143" i="12"/>
  <c r="X142" i="12"/>
  <c r="Q142" i="12"/>
  <c r="J142" i="12"/>
  <c r="I142" i="12"/>
  <c r="X141" i="12"/>
  <c r="Q141" i="12"/>
  <c r="J141" i="12"/>
  <c r="I141" i="12"/>
  <c r="W140" i="12"/>
  <c r="V140" i="12"/>
  <c r="U140" i="12"/>
  <c r="T140" i="12"/>
  <c r="S140" i="12"/>
  <c r="R140" i="12"/>
  <c r="P140" i="12"/>
  <c r="O140" i="12"/>
  <c r="N140" i="12"/>
  <c r="M140" i="12"/>
  <c r="L140" i="12"/>
  <c r="K140" i="12"/>
  <c r="X138" i="12"/>
  <c r="Q138" i="12"/>
  <c r="J138" i="12"/>
  <c r="I138" i="12"/>
  <c r="X137" i="12"/>
  <c r="Q137" i="12"/>
  <c r="Y137" i="12" s="1"/>
  <c r="J137" i="12"/>
  <c r="I137" i="12"/>
  <c r="X136" i="12"/>
  <c r="Q136" i="12"/>
  <c r="J136" i="12"/>
  <c r="I136" i="12"/>
  <c r="X135" i="12"/>
  <c r="Q135" i="12"/>
  <c r="J135" i="12"/>
  <c r="I135" i="12"/>
  <c r="X134" i="12"/>
  <c r="Q134" i="12"/>
  <c r="J134" i="12"/>
  <c r="I134" i="12"/>
  <c r="X133" i="12"/>
  <c r="Q133" i="12"/>
  <c r="J133" i="12"/>
  <c r="I133" i="12"/>
  <c r="X132" i="12"/>
  <c r="Q132" i="12"/>
  <c r="J132" i="12"/>
  <c r="I132" i="12"/>
  <c r="X131" i="12"/>
  <c r="Q131" i="12"/>
  <c r="J131" i="12"/>
  <c r="I131" i="12"/>
  <c r="X130" i="12"/>
  <c r="Q130" i="12"/>
  <c r="Y130" i="12" s="1"/>
  <c r="J130" i="12"/>
  <c r="I130" i="12"/>
  <c r="X129" i="12"/>
  <c r="Q129" i="12"/>
  <c r="J129" i="12"/>
  <c r="I129" i="12"/>
  <c r="X128" i="12"/>
  <c r="Q128" i="12"/>
  <c r="J128" i="12"/>
  <c r="I128" i="12"/>
  <c r="X127" i="12"/>
  <c r="Q127" i="12"/>
  <c r="J127" i="12"/>
  <c r="I127" i="12"/>
  <c r="X126" i="12"/>
  <c r="X140" i="12" s="1"/>
  <c r="Q126" i="12"/>
  <c r="J126" i="12"/>
  <c r="I126" i="12"/>
  <c r="W125" i="12"/>
  <c r="V125" i="12"/>
  <c r="U125" i="12"/>
  <c r="T125" i="12"/>
  <c r="S125" i="12"/>
  <c r="R125" i="12"/>
  <c r="P125" i="12"/>
  <c r="O125" i="12"/>
  <c r="N125" i="12"/>
  <c r="M125" i="12"/>
  <c r="L125" i="12"/>
  <c r="K125" i="12"/>
  <c r="X123" i="12"/>
  <c r="Q123" i="12"/>
  <c r="J123" i="12"/>
  <c r="I123" i="12"/>
  <c r="X122" i="12"/>
  <c r="Q122" i="12"/>
  <c r="J122" i="12"/>
  <c r="I122" i="12"/>
  <c r="X121" i="12"/>
  <c r="Q121" i="12"/>
  <c r="J121" i="12"/>
  <c r="I121" i="12"/>
  <c r="X120" i="12"/>
  <c r="Q120" i="12"/>
  <c r="Y120" i="12" s="1"/>
  <c r="J120" i="12"/>
  <c r="I120" i="12"/>
  <c r="X119" i="12"/>
  <c r="Q119" i="12"/>
  <c r="Y119" i="12" s="1"/>
  <c r="J119" i="12"/>
  <c r="I119" i="12"/>
  <c r="X118" i="12"/>
  <c r="Q118" i="12"/>
  <c r="J118" i="12"/>
  <c r="I118" i="12"/>
  <c r="X117" i="12"/>
  <c r="Q117" i="12"/>
  <c r="J117" i="12"/>
  <c r="I117" i="12"/>
  <c r="X116" i="12"/>
  <c r="Q116" i="12"/>
  <c r="J116" i="12"/>
  <c r="I116" i="12"/>
  <c r="X115" i="12"/>
  <c r="Q115" i="12"/>
  <c r="J115" i="12"/>
  <c r="I115" i="12"/>
  <c r="X114" i="12"/>
  <c r="Q114" i="12"/>
  <c r="J114" i="12"/>
  <c r="I114" i="12"/>
  <c r="X113" i="12"/>
  <c r="Q113" i="12"/>
  <c r="J113" i="12"/>
  <c r="I113" i="12"/>
  <c r="X112" i="12"/>
  <c r="Q112" i="12"/>
  <c r="Y112" i="12" s="1"/>
  <c r="J112" i="12"/>
  <c r="I112" i="12"/>
  <c r="X111" i="12"/>
  <c r="Q111" i="12"/>
  <c r="J111" i="12"/>
  <c r="I111" i="12"/>
  <c r="W110" i="12"/>
  <c r="V110" i="12"/>
  <c r="U110" i="12"/>
  <c r="T110" i="12"/>
  <c r="S110" i="12"/>
  <c r="R110" i="12"/>
  <c r="P110" i="12"/>
  <c r="O110" i="12"/>
  <c r="N110" i="12"/>
  <c r="M110" i="12"/>
  <c r="L110" i="12"/>
  <c r="K110" i="12"/>
  <c r="X108" i="12"/>
  <c r="Q108" i="12"/>
  <c r="J108" i="12"/>
  <c r="I108" i="12"/>
  <c r="X107" i="12"/>
  <c r="Q107" i="12"/>
  <c r="Y107" i="12" s="1"/>
  <c r="J107" i="12"/>
  <c r="I107" i="12"/>
  <c r="X106" i="12"/>
  <c r="Q106" i="12"/>
  <c r="J106" i="12"/>
  <c r="I106" i="12"/>
  <c r="X105" i="12"/>
  <c r="Q105" i="12"/>
  <c r="J105" i="12"/>
  <c r="I105" i="12"/>
  <c r="X104" i="12"/>
  <c r="Q104" i="12"/>
  <c r="J104" i="12"/>
  <c r="I104" i="12"/>
  <c r="X103" i="12"/>
  <c r="Q103" i="12"/>
  <c r="J103" i="12"/>
  <c r="I103" i="12"/>
  <c r="X102" i="12"/>
  <c r="Q102" i="12"/>
  <c r="Y102" i="12" s="1"/>
  <c r="J102" i="12"/>
  <c r="I102" i="12"/>
  <c r="X101" i="12"/>
  <c r="Q101" i="12"/>
  <c r="J101" i="12"/>
  <c r="I101" i="12"/>
  <c r="W100" i="12"/>
  <c r="V100" i="12"/>
  <c r="U100" i="12"/>
  <c r="T100" i="12"/>
  <c r="S100" i="12"/>
  <c r="R100" i="12"/>
  <c r="P100" i="12"/>
  <c r="O100" i="12"/>
  <c r="N100" i="12"/>
  <c r="M100" i="12"/>
  <c r="L100" i="12"/>
  <c r="K100" i="12"/>
  <c r="X98" i="12"/>
  <c r="Q98" i="12"/>
  <c r="J98" i="12"/>
  <c r="I98" i="12"/>
  <c r="X97" i="12"/>
  <c r="Q97" i="12"/>
  <c r="Y97" i="12" s="1"/>
  <c r="J97" i="12"/>
  <c r="I97" i="12"/>
  <c r="X96" i="12"/>
  <c r="Q96" i="12"/>
  <c r="Y96" i="12" s="1"/>
  <c r="J96" i="12"/>
  <c r="I96" i="12"/>
  <c r="X95" i="12"/>
  <c r="Q95" i="12"/>
  <c r="J95" i="12"/>
  <c r="I95" i="12"/>
  <c r="X94" i="12"/>
  <c r="Q94" i="12"/>
  <c r="J94" i="12"/>
  <c r="I94" i="12"/>
  <c r="X93" i="12"/>
  <c r="Q93" i="12"/>
  <c r="J93" i="12"/>
  <c r="I93" i="12"/>
  <c r="X92" i="12"/>
  <c r="Q92" i="12"/>
  <c r="J92" i="12"/>
  <c r="I92" i="12"/>
  <c r="X91" i="12"/>
  <c r="Q91" i="12"/>
  <c r="Y91" i="12" s="1"/>
  <c r="J91" i="12"/>
  <c r="I91" i="12"/>
  <c r="W90" i="12"/>
  <c r="V90" i="12"/>
  <c r="U90" i="12"/>
  <c r="T90" i="12"/>
  <c r="S90" i="12"/>
  <c r="R90" i="12"/>
  <c r="P90" i="12"/>
  <c r="O90" i="12"/>
  <c r="N90" i="12"/>
  <c r="M90" i="12"/>
  <c r="L90" i="12"/>
  <c r="K90" i="12"/>
  <c r="X88" i="12"/>
  <c r="Q88" i="12"/>
  <c r="J88" i="12"/>
  <c r="I88" i="12"/>
  <c r="X87" i="12"/>
  <c r="Q87" i="12"/>
  <c r="J87" i="12"/>
  <c r="I87" i="12"/>
  <c r="X86" i="12"/>
  <c r="Q86" i="12"/>
  <c r="Y86" i="12" s="1"/>
  <c r="J86" i="12"/>
  <c r="I86" i="12"/>
  <c r="X85" i="12"/>
  <c r="Q85" i="12"/>
  <c r="J85" i="12"/>
  <c r="I85" i="12"/>
  <c r="X84" i="12"/>
  <c r="Q84" i="12"/>
  <c r="J84" i="12"/>
  <c r="I84" i="12"/>
  <c r="X83" i="12"/>
  <c r="Q83" i="12"/>
  <c r="Y83" i="12" s="1"/>
  <c r="J83" i="12"/>
  <c r="I83" i="12"/>
  <c r="X82" i="12"/>
  <c r="Q82" i="12"/>
  <c r="J82" i="12"/>
  <c r="I82" i="12"/>
  <c r="X81" i="12"/>
  <c r="Q81" i="12"/>
  <c r="J81" i="12"/>
  <c r="I81" i="12"/>
  <c r="X80" i="12"/>
  <c r="Q80" i="12"/>
  <c r="J80" i="12"/>
  <c r="I80" i="12"/>
  <c r="X79" i="12"/>
  <c r="Q79" i="12"/>
  <c r="J79" i="12"/>
  <c r="I79" i="12"/>
  <c r="X78" i="12"/>
  <c r="Q78" i="12"/>
  <c r="J78" i="12"/>
  <c r="I78" i="12"/>
  <c r="X77" i="12"/>
  <c r="Q77" i="12"/>
  <c r="J77" i="12"/>
  <c r="I77" i="12"/>
  <c r="X76" i="12"/>
  <c r="Q76" i="12"/>
  <c r="J76" i="12"/>
  <c r="I76" i="12"/>
  <c r="W75" i="12"/>
  <c r="V75" i="12"/>
  <c r="U75" i="12"/>
  <c r="T75" i="12"/>
  <c r="S75" i="12"/>
  <c r="R75" i="12"/>
  <c r="P75" i="12"/>
  <c r="O75" i="12"/>
  <c r="N75" i="12"/>
  <c r="M75" i="12"/>
  <c r="L75" i="12"/>
  <c r="K75" i="12"/>
  <c r="X73" i="12"/>
  <c r="Q73" i="12"/>
  <c r="J73" i="12"/>
  <c r="I73" i="12"/>
  <c r="X72" i="12"/>
  <c r="Q72" i="12"/>
  <c r="Y72" i="12" s="1"/>
  <c r="J72" i="12"/>
  <c r="I72" i="12"/>
  <c r="X71" i="12"/>
  <c r="Q71" i="12"/>
  <c r="J71" i="12"/>
  <c r="I71" i="12"/>
  <c r="X70" i="12"/>
  <c r="Q70" i="12"/>
  <c r="Y70" i="12" s="1"/>
  <c r="J70" i="12"/>
  <c r="I70" i="12"/>
  <c r="X69" i="12"/>
  <c r="Q69" i="12"/>
  <c r="J69" i="12"/>
  <c r="I69" i="12"/>
  <c r="X68" i="12"/>
  <c r="Q68" i="12"/>
  <c r="J68" i="12"/>
  <c r="I68" i="12"/>
  <c r="X67" i="12"/>
  <c r="Q67" i="12"/>
  <c r="J67" i="12"/>
  <c r="I67" i="12"/>
  <c r="X66" i="12"/>
  <c r="Q66" i="12"/>
  <c r="J66" i="12"/>
  <c r="I66" i="12"/>
  <c r="X65" i="12"/>
  <c r="Y65" i="12" s="1"/>
  <c r="Q65" i="12"/>
  <c r="J65" i="12"/>
  <c r="I65" i="12"/>
  <c r="X64" i="12"/>
  <c r="Q64" i="12"/>
  <c r="J64" i="12"/>
  <c r="I64" i="12"/>
  <c r="X63" i="12"/>
  <c r="Q63" i="12"/>
  <c r="J63" i="12"/>
  <c r="I63" i="12"/>
  <c r="X62" i="12"/>
  <c r="Q62" i="12"/>
  <c r="J62" i="12"/>
  <c r="I62" i="12"/>
  <c r="X61" i="12"/>
  <c r="Q61" i="12"/>
  <c r="J61" i="12"/>
  <c r="I61" i="12"/>
  <c r="W60" i="12"/>
  <c r="V60" i="12"/>
  <c r="U60" i="12"/>
  <c r="T60" i="12"/>
  <c r="S60" i="12"/>
  <c r="R60" i="12"/>
  <c r="P60" i="12"/>
  <c r="O60" i="12"/>
  <c r="N60" i="12"/>
  <c r="M60" i="12"/>
  <c r="L60" i="12"/>
  <c r="K60" i="12"/>
  <c r="X58" i="12"/>
  <c r="Q58" i="12"/>
  <c r="J58" i="12"/>
  <c r="I58" i="12"/>
  <c r="X57" i="12"/>
  <c r="Q57" i="12"/>
  <c r="J57" i="12"/>
  <c r="I57" i="12"/>
  <c r="X56" i="12"/>
  <c r="Q56" i="12"/>
  <c r="J56" i="12"/>
  <c r="I56" i="12"/>
  <c r="X55" i="12"/>
  <c r="Q55" i="12"/>
  <c r="J55" i="12"/>
  <c r="I55" i="12"/>
  <c r="X54" i="12"/>
  <c r="Q54" i="12"/>
  <c r="J54" i="12"/>
  <c r="I54" i="12"/>
  <c r="X53" i="12"/>
  <c r="Q53" i="12"/>
  <c r="J53" i="12"/>
  <c r="I53" i="12"/>
  <c r="X52" i="12"/>
  <c r="Q52" i="12"/>
  <c r="J52" i="12"/>
  <c r="I52" i="12"/>
  <c r="X51" i="12"/>
  <c r="Q51" i="12"/>
  <c r="Y51" i="12" s="1"/>
  <c r="J51" i="12"/>
  <c r="I51" i="12"/>
  <c r="X50" i="12"/>
  <c r="Q50" i="12"/>
  <c r="J50" i="12"/>
  <c r="I50" i="12"/>
  <c r="X49" i="12"/>
  <c r="Q49" i="12"/>
  <c r="J49" i="12"/>
  <c r="I49" i="12"/>
  <c r="X48" i="12"/>
  <c r="Q48" i="12"/>
  <c r="J48" i="12"/>
  <c r="I48" i="12"/>
  <c r="X47" i="12"/>
  <c r="Q47" i="12"/>
  <c r="J47" i="12"/>
  <c r="I47" i="12"/>
  <c r="X46" i="12"/>
  <c r="Q46" i="12"/>
  <c r="J46" i="12"/>
  <c r="I46" i="12"/>
  <c r="W45" i="12"/>
  <c r="V45" i="12"/>
  <c r="U45" i="12"/>
  <c r="T45" i="12"/>
  <c r="S45" i="12"/>
  <c r="R45" i="12"/>
  <c r="P45" i="12"/>
  <c r="O45" i="12"/>
  <c r="N45" i="12"/>
  <c r="M45" i="12"/>
  <c r="L45" i="12"/>
  <c r="K45" i="12"/>
  <c r="X43" i="12"/>
  <c r="Q43" i="12"/>
  <c r="J43" i="12"/>
  <c r="I43" i="12"/>
  <c r="X42" i="12"/>
  <c r="Q42" i="12"/>
  <c r="J42" i="12"/>
  <c r="I42" i="12"/>
  <c r="X41" i="12"/>
  <c r="Q41" i="12"/>
  <c r="J41" i="12"/>
  <c r="I41" i="12"/>
  <c r="X40" i="12"/>
  <c r="Q40" i="12"/>
  <c r="J40" i="12"/>
  <c r="I40" i="12"/>
  <c r="Y39" i="12"/>
  <c r="X39" i="12"/>
  <c r="Q39" i="12"/>
  <c r="J39" i="12"/>
  <c r="I39" i="12"/>
  <c r="X38" i="12"/>
  <c r="Y38" i="12" s="1"/>
  <c r="Q38" i="12"/>
  <c r="J38" i="12"/>
  <c r="I38" i="12"/>
  <c r="X37" i="12"/>
  <c r="Q37" i="12"/>
  <c r="J37" i="12"/>
  <c r="I37" i="12"/>
  <c r="X36" i="12"/>
  <c r="Q36" i="12"/>
  <c r="J36" i="12"/>
  <c r="I36" i="12"/>
  <c r="X35" i="12"/>
  <c r="Q35" i="12"/>
  <c r="J35" i="12"/>
  <c r="I35" i="12"/>
  <c r="X34" i="12"/>
  <c r="Q34" i="12"/>
  <c r="J34" i="12"/>
  <c r="I34" i="12"/>
  <c r="X33" i="12"/>
  <c r="Q33" i="12"/>
  <c r="J33" i="12"/>
  <c r="I33" i="12"/>
  <c r="X32" i="12"/>
  <c r="Q32" i="12"/>
  <c r="J32" i="12"/>
  <c r="I32" i="12"/>
  <c r="X31" i="12"/>
  <c r="Y31" i="12" s="1"/>
  <c r="Q31" i="12"/>
  <c r="J31" i="12"/>
  <c r="I31" i="12"/>
  <c r="W30" i="12"/>
  <c r="V30" i="12"/>
  <c r="U30" i="12"/>
  <c r="T30" i="12"/>
  <c r="S30" i="12"/>
  <c r="R30" i="12"/>
  <c r="P30" i="12"/>
  <c r="O30" i="12"/>
  <c r="N30" i="12"/>
  <c r="M30" i="12"/>
  <c r="L30" i="12"/>
  <c r="K30" i="12"/>
  <c r="X28" i="12"/>
  <c r="Q28" i="12"/>
  <c r="J28" i="12"/>
  <c r="I28" i="12"/>
  <c r="X27" i="12"/>
  <c r="Q27" i="12"/>
  <c r="J27" i="12"/>
  <c r="I27" i="12"/>
  <c r="X26" i="12"/>
  <c r="Q26" i="12"/>
  <c r="J26" i="12"/>
  <c r="I26" i="12"/>
  <c r="X25" i="12"/>
  <c r="Q25" i="12"/>
  <c r="J25" i="12"/>
  <c r="I25" i="12"/>
  <c r="X24" i="12"/>
  <c r="Q24" i="12"/>
  <c r="J24" i="12"/>
  <c r="I24" i="12"/>
  <c r="X23" i="12"/>
  <c r="Q23" i="12"/>
  <c r="J23" i="12"/>
  <c r="I23" i="12"/>
  <c r="X22" i="12"/>
  <c r="Q22" i="12"/>
  <c r="J22" i="12"/>
  <c r="I22" i="12"/>
  <c r="X21" i="12"/>
  <c r="Q21" i="12"/>
  <c r="Y21" i="12" s="1"/>
  <c r="J21" i="12"/>
  <c r="I21" i="12"/>
  <c r="X20" i="12"/>
  <c r="Q20" i="12"/>
  <c r="J20" i="12"/>
  <c r="I20" i="12"/>
  <c r="X19" i="12"/>
  <c r="Q19" i="12"/>
  <c r="J19" i="12"/>
  <c r="I19" i="12"/>
  <c r="X18" i="12"/>
  <c r="Q18" i="12"/>
  <c r="J18" i="12"/>
  <c r="I18" i="12"/>
  <c r="X17" i="12"/>
  <c r="Q17" i="12"/>
  <c r="J17" i="12"/>
  <c r="I17" i="12"/>
  <c r="X16" i="12"/>
  <c r="Q16" i="12"/>
  <c r="J16" i="12"/>
  <c r="I16" i="12"/>
  <c r="W15" i="12"/>
  <c r="V15" i="12"/>
  <c r="U15" i="12"/>
  <c r="T15" i="12"/>
  <c r="S15" i="12"/>
  <c r="R15" i="12"/>
  <c r="P15" i="12"/>
  <c r="O15" i="12"/>
  <c r="N15" i="12"/>
  <c r="M15" i="12"/>
  <c r="L15" i="12"/>
  <c r="K15" i="12"/>
  <c r="X13" i="12"/>
  <c r="Q13" i="12"/>
  <c r="J13" i="12"/>
  <c r="I13" i="12"/>
  <c r="X12" i="12"/>
  <c r="Q12" i="12"/>
  <c r="J12" i="12"/>
  <c r="I12" i="12"/>
  <c r="X11" i="12"/>
  <c r="Q11" i="12"/>
  <c r="J11" i="12"/>
  <c r="I11" i="12"/>
  <c r="X10" i="12"/>
  <c r="Q10" i="12"/>
  <c r="J10" i="12"/>
  <c r="I10" i="12"/>
  <c r="X9" i="12"/>
  <c r="Q9" i="12"/>
  <c r="J9" i="12"/>
  <c r="I9" i="12"/>
  <c r="X8" i="12"/>
  <c r="Q8" i="12"/>
  <c r="Y8" i="12" s="1"/>
  <c r="J8" i="12"/>
  <c r="I8" i="12"/>
  <c r="X7" i="12"/>
  <c r="Q7" i="12"/>
  <c r="J7" i="12"/>
  <c r="I7" i="12"/>
  <c r="X6" i="12"/>
  <c r="Q6" i="12"/>
  <c r="J6" i="12"/>
  <c r="I6" i="12"/>
  <c r="W480" i="11"/>
  <c r="V480" i="11"/>
  <c r="U480" i="11"/>
  <c r="T480" i="11"/>
  <c r="S480" i="11"/>
  <c r="R480" i="11"/>
  <c r="P480" i="11"/>
  <c r="O480" i="11"/>
  <c r="N480" i="11"/>
  <c r="M480" i="11"/>
  <c r="L480" i="11"/>
  <c r="K480" i="11"/>
  <c r="X478" i="11"/>
  <c r="Q478" i="11"/>
  <c r="Y478" i="11" s="1"/>
  <c r="J478" i="11"/>
  <c r="I478" i="11"/>
  <c r="X477" i="11"/>
  <c r="Q477" i="11"/>
  <c r="J477" i="11"/>
  <c r="I477" i="11"/>
  <c r="X476" i="11"/>
  <c r="Q476" i="11"/>
  <c r="J476" i="11"/>
  <c r="I476" i="11"/>
  <c r="X475" i="11"/>
  <c r="Q475" i="11"/>
  <c r="Y475" i="11" s="1"/>
  <c r="J475" i="11"/>
  <c r="I475" i="11"/>
  <c r="X474" i="11"/>
  <c r="Q474" i="11"/>
  <c r="J474" i="11"/>
  <c r="I474" i="11"/>
  <c r="X473" i="11"/>
  <c r="Q473" i="11"/>
  <c r="J473" i="11"/>
  <c r="I473" i="11"/>
  <c r="X472" i="11"/>
  <c r="Q472" i="11"/>
  <c r="J472" i="11"/>
  <c r="I472" i="11"/>
  <c r="X471" i="11"/>
  <c r="Q471" i="11"/>
  <c r="J471" i="11"/>
  <c r="I471" i="11"/>
  <c r="W470" i="11"/>
  <c r="V470" i="11"/>
  <c r="U470" i="11"/>
  <c r="T470" i="11"/>
  <c r="S470" i="11"/>
  <c r="R470" i="11"/>
  <c r="P470" i="11"/>
  <c r="O470" i="11"/>
  <c r="N470" i="11"/>
  <c r="M470" i="11"/>
  <c r="L470" i="11"/>
  <c r="K470" i="11"/>
  <c r="X468" i="11"/>
  <c r="Q468" i="11"/>
  <c r="J468" i="11"/>
  <c r="I468" i="11"/>
  <c r="X467" i="11"/>
  <c r="Q467" i="11"/>
  <c r="J467" i="11"/>
  <c r="I467" i="11"/>
  <c r="X466" i="11"/>
  <c r="Q466" i="11"/>
  <c r="J466" i="11"/>
  <c r="I466" i="11"/>
  <c r="X465" i="11"/>
  <c r="Q465" i="11"/>
  <c r="J465" i="11"/>
  <c r="I465" i="11"/>
  <c r="X464" i="11"/>
  <c r="Q464" i="11"/>
  <c r="J464" i="11"/>
  <c r="I464" i="11"/>
  <c r="X463" i="11"/>
  <c r="Q463" i="11"/>
  <c r="J463" i="11"/>
  <c r="I463" i="11"/>
  <c r="X462" i="11"/>
  <c r="Q462" i="11"/>
  <c r="J462" i="11"/>
  <c r="I462" i="11"/>
  <c r="X461" i="11"/>
  <c r="Q461" i="11"/>
  <c r="J461" i="11"/>
  <c r="I461" i="11"/>
  <c r="X460" i="11"/>
  <c r="Q460" i="11"/>
  <c r="J460" i="11"/>
  <c r="I460" i="11"/>
  <c r="X459" i="11"/>
  <c r="Q459" i="11"/>
  <c r="J459" i="11"/>
  <c r="I459" i="11"/>
  <c r="X458" i="11"/>
  <c r="Q458" i="11"/>
  <c r="J458" i="11"/>
  <c r="I458" i="11"/>
  <c r="X457" i="11"/>
  <c r="Q457" i="11"/>
  <c r="J457" i="11"/>
  <c r="I457" i="11"/>
  <c r="X456" i="11"/>
  <c r="Q456" i="11"/>
  <c r="J456" i="11"/>
  <c r="I456" i="11"/>
  <c r="W455" i="11"/>
  <c r="V455" i="11"/>
  <c r="U455" i="11"/>
  <c r="T455" i="11"/>
  <c r="S455" i="11"/>
  <c r="R455" i="11"/>
  <c r="P455" i="11"/>
  <c r="O455" i="11"/>
  <c r="N455" i="11"/>
  <c r="M455" i="11"/>
  <c r="L455" i="11"/>
  <c r="K455" i="11"/>
  <c r="X453" i="11"/>
  <c r="Q453" i="11"/>
  <c r="J453" i="11"/>
  <c r="I453" i="11"/>
  <c r="X452" i="11"/>
  <c r="Q452" i="11"/>
  <c r="J452" i="11"/>
  <c r="I452" i="11"/>
  <c r="X451" i="11"/>
  <c r="Q451" i="11"/>
  <c r="J451" i="11"/>
  <c r="I451" i="11"/>
  <c r="X450" i="11"/>
  <c r="Q450" i="11"/>
  <c r="J450" i="11"/>
  <c r="I450" i="11"/>
  <c r="X449" i="11"/>
  <c r="Q449" i="11"/>
  <c r="J449" i="11"/>
  <c r="I449" i="11"/>
  <c r="X448" i="11"/>
  <c r="Q448" i="11"/>
  <c r="J448" i="11"/>
  <c r="I448" i="11"/>
  <c r="X447" i="11"/>
  <c r="Q447" i="11"/>
  <c r="J447" i="11"/>
  <c r="I447" i="11"/>
  <c r="X446" i="11"/>
  <c r="Q446" i="11"/>
  <c r="J446" i="11"/>
  <c r="I446" i="11"/>
  <c r="X445" i="11"/>
  <c r="Q445" i="11"/>
  <c r="J445" i="11"/>
  <c r="I445" i="11"/>
  <c r="X444" i="11"/>
  <c r="Q444" i="11"/>
  <c r="J444" i="11"/>
  <c r="I444" i="11"/>
  <c r="X443" i="11"/>
  <c r="Q443" i="11"/>
  <c r="J443" i="11"/>
  <c r="I443" i="11"/>
  <c r="X442" i="11"/>
  <c r="Q442" i="11"/>
  <c r="J442" i="11"/>
  <c r="I442" i="11"/>
  <c r="X441" i="11"/>
  <c r="Q441" i="11"/>
  <c r="J441" i="11"/>
  <c r="I441" i="11"/>
  <c r="W440" i="11"/>
  <c r="V440" i="11"/>
  <c r="U440" i="11"/>
  <c r="T440" i="11"/>
  <c r="S440" i="11"/>
  <c r="R440" i="11"/>
  <c r="P440" i="11"/>
  <c r="O440" i="11"/>
  <c r="N440" i="11"/>
  <c r="M440" i="11"/>
  <c r="L440" i="11"/>
  <c r="K440" i="11"/>
  <c r="X438" i="11"/>
  <c r="Q438" i="11"/>
  <c r="J438" i="11"/>
  <c r="I438" i="11"/>
  <c r="X437" i="11"/>
  <c r="Q437" i="11"/>
  <c r="J437" i="11"/>
  <c r="I437" i="11"/>
  <c r="X436" i="11"/>
  <c r="Q436" i="11"/>
  <c r="J436" i="11"/>
  <c r="I436" i="11"/>
  <c r="X435" i="11"/>
  <c r="Q435" i="11"/>
  <c r="J435" i="11"/>
  <c r="I435" i="11"/>
  <c r="X434" i="11"/>
  <c r="Q434" i="11"/>
  <c r="J434" i="11"/>
  <c r="I434" i="11"/>
  <c r="X433" i="11"/>
  <c r="Q433" i="11"/>
  <c r="J433" i="11"/>
  <c r="I433" i="11"/>
  <c r="X432" i="11"/>
  <c r="Q432" i="11"/>
  <c r="J432" i="11"/>
  <c r="I432" i="11"/>
  <c r="X431" i="11"/>
  <c r="Q431" i="11"/>
  <c r="J431" i="11"/>
  <c r="I431" i="11"/>
  <c r="X430" i="11"/>
  <c r="Q430" i="11"/>
  <c r="J430" i="11"/>
  <c r="I430" i="11"/>
  <c r="X429" i="11"/>
  <c r="Q429" i="11"/>
  <c r="J429" i="11"/>
  <c r="I429" i="11"/>
  <c r="X428" i="11"/>
  <c r="Q428" i="11"/>
  <c r="J428" i="11"/>
  <c r="I428" i="11"/>
  <c r="X427" i="11"/>
  <c r="Q427" i="11"/>
  <c r="J427" i="11"/>
  <c r="I427" i="11"/>
  <c r="X426" i="11"/>
  <c r="Q426" i="11"/>
  <c r="J426" i="11"/>
  <c r="I426" i="11"/>
  <c r="W425" i="11"/>
  <c r="V425" i="11"/>
  <c r="U425" i="11"/>
  <c r="T425" i="11"/>
  <c r="S425" i="11"/>
  <c r="R425" i="11"/>
  <c r="P425" i="11"/>
  <c r="O425" i="11"/>
  <c r="N425" i="11"/>
  <c r="M425" i="11"/>
  <c r="L425" i="11"/>
  <c r="K425" i="11"/>
  <c r="X423" i="11"/>
  <c r="Q423" i="11"/>
  <c r="J423" i="11"/>
  <c r="I423" i="11"/>
  <c r="X422" i="11"/>
  <c r="Q422" i="11"/>
  <c r="Y422" i="11" s="1"/>
  <c r="J422" i="11"/>
  <c r="I422" i="11"/>
  <c r="X421" i="11"/>
  <c r="Q421" i="11"/>
  <c r="J421" i="11"/>
  <c r="I421" i="11"/>
  <c r="X420" i="11"/>
  <c r="Q420" i="11"/>
  <c r="J420" i="11"/>
  <c r="I420" i="11"/>
  <c r="X419" i="11"/>
  <c r="Q419" i="11"/>
  <c r="J419" i="11"/>
  <c r="I419" i="11"/>
  <c r="X418" i="11"/>
  <c r="Q418" i="11"/>
  <c r="J418" i="11"/>
  <c r="I418" i="11"/>
  <c r="X417" i="11"/>
  <c r="Q417" i="11"/>
  <c r="J417" i="11"/>
  <c r="I417" i="11"/>
  <c r="X416" i="11"/>
  <c r="Q416" i="11"/>
  <c r="J416" i="11"/>
  <c r="I416" i="11"/>
  <c r="X415" i="11"/>
  <c r="Q415" i="11"/>
  <c r="J415" i="11"/>
  <c r="I415" i="11"/>
  <c r="X414" i="11"/>
  <c r="Q414" i="11"/>
  <c r="J414" i="11"/>
  <c r="I414" i="11"/>
  <c r="X413" i="11"/>
  <c r="Q413" i="11"/>
  <c r="J413" i="11"/>
  <c r="I413" i="11"/>
  <c r="X412" i="11"/>
  <c r="Q412" i="11"/>
  <c r="J412" i="11"/>
  <c r="I412" i="11"/>
  <c r="X411" i="11"/>
  <c r="Q411" i="11"/>
  <c r="J411" i="11"/>
  <c r="I411" i="11"/>
  <c r="W410" i="11"/>
  <c r="V410" i="11"/>
  <c r="U410" i="11"/>
  <c r="T410" i="11"/>
  <c r="S410" i="11"/>
  <c r="R410" i="11"/>
  <c r="P410" i="11"/>
  <c r="O410" i="11"/>
  <c r="N410" i="11"/>
  <c r="M410" i="11"/>
  <c r="L410" i="11"/>
  <c r="K410" i="11"/>
  <c r="X408" i="11"/>
  <c r="Q408" i="11"/>
  <c r="Y408" i="11" s="1"/>
  <c r="J408" i="11"/>
  <c r="I408" i="11"/>
  <c r="X407" i="11"/>
  <c r="Q407" i="11"/>
  <c r="J407" i="11"/>
  <c r="I407" i="11"/>
  <c r="X406" i="11"/>
  <c r="Q406" i="11"/>
  <c r="J406" i="11"/>
  <c r="I406" i="11"/>
  <c r="X405" i="11"/>
  <c r="Q405" i="11"/>
  <c r="Y405" i="11" s="1"/>
  <c r="J405" i="11"/>
  <c r="I405" i="11"/>
  <c r="X404" i="11"/>
  <c r="Q404" i="11"/>
  <c r="J404" i="11"/>
  <c r="I404" i="11"/>
  <c r="X403" i="11"/>
  <c r="Q403" i="11"/>
  <c r="J403" i="11"/>
  <c r="I403" i="11"/>
  <c r="X402" i="11"/>
  <c r="Q402" i="11"/>
  <c r="Y402" i="11" s="1"/>
  <c r="J402" i="11"/>
  <c r="I402" i="11"/>
  <c r="X401" i="11"/>
  <c r="Q401" i="11"/>
  <c r="J401" i="11"/>
  <c r="I401" i="11"/>
  <c r="X400" i="11"/>
  <c r="Q400" i="11"/>
  <c r="J400" i="11"/>
  <c r="I400" i="11"/>
  <c r="X399" i="11"/>
  <c r="Q399" i="11"/>
  <c r="J399" i="11"/>
  <c r="I399" i="11"/>
  <c r="X398" i="11"/>
  <c r="Q398" i="11"/>
  <c r="J398" i="11"/>
  <c r="I398" i="11"/>
  <c r="X397" i="11"/>
  <c r="Q397" i="11"/>
  <c r="J397" i="11"/>
  <c r="I397" i="11"/>
  <c r="X396" i="11"/>
  <c r="Q396" i="11"/>
  <c r="J396" i="11"/>
  <c r="I396" i="11"/>
  <c r="W395" i="11"/>
  <c r="V395" i="11"/>
  <c r="U395" i="11"/>
  <c r="T395" i="11"/>
  <c r="S395" i="11"/>
  <c r="R395" i="11"/>
  <c r="P395" i="11"/>
  <c r="O395" i="11"/>
  <c r="N395" i="11"/>
  <c r="M395" i="11"/>
  <c r="L395" i="11"/>
  <c r="K395" i="11"/>
  <c r="X393" i="11"/>
  <c r="Q393" i="11"/>
  <c r="J393" i="11"/>
  <c r="I393" i="11"/>
  <c r="X392" i="11"/>
  <c r="Q392" i="11"/>
  <c r="J392" i="11"/>
  <c r="I392" i="11"/>
  <c r="X391" i="11"/>
  <c r="Q391" i="11"/>
  <c r="J391" i="11"/>
  <c r="I391" i="11"/>
  <c r="X390" i="11"/>
  <c r="Q390" i="11"/>
  <c r="J390" i="11"/>
  <c r="I390" i="11"/>
  <c r="X389" i="11"/>
  <c r="Q389" i="11"/>
  <c r="J389" i="11"/>
  <c r="I389" i="11"/>
  <c r="X388" i="11"/>
  <c r="Q388" i="11"/>
  <c r="Y388" i="11" s="1"/>
  <c r="J388" i="11"/>
  <c r="I388" i="11"/>
  <c r="X387" i="11"/>
  <c r="Q387" i="11"/>
  <c r="J387" i="11"/>
  <c r="I387" i="11"/>
  <c r="X386" i="11"/>
  <c r="Q386" i="11"/>
  <c r="J386" i="11"/>
  <c r="I386" i="11"/>
  <c r="W385" i="11"/>
  <c r="V385" i="11"/>
  <c r="U385" i="11"/>
  <c r="T385" i="11"/>
  <c r="S385" i="11"/>
  <c r="R385" i="11"/>
  <c r="P385" i="11"/>
  <c r="O385" i="11"/>
  <c r="N385" i="11"/>
  <c r="M385" i="11"/>
  <c r="L385" i="11"/>
  <c r="K385" i="11"/>
  <c r="X383" i="11"/>
  <c r="Q383" i="11"/>
  <c r="J383" i="11"/>
  <c r="I383" i="11"/>
  <c r="X382" i="11"/>
  <c r="Q382" i="11"/>
  <c r="J382" i="11"/>
  <c r="I382" i="11"/>
  <c r="X381" i="11"/>
  <c r="Q381" i="11"/>
  <c r="J381" i="11"/>
  <c r="I381" i="11"/>
  <c r="X380" i="11"/>
  <c r="Q380" i="11"/>
  <c r="J380" i="11"/>
  <c r="I380" i="11"/>
  <c r="X379" i="11"/>
  <c r="Q379" i="11"/>
  <c r="Y379" i="11" s="1"/>
  <c r="J379" i="11"/>
  <c r="I379" i="11"/>
  <c r="X378" i="11"/>
  <c r="Q378" i="11"/>
  <c r="J378" i="11"/>
  <c r="I378" i="11"/>
  <c r="X377" i="11"/>
  <c r="Q377" i="11"/>
  <c r="J377" i="11"/>
  <c r="I377" i="11"/>
  <c r="X376" i="11"/>
  <c r="Q376" i="11"/>
  <c r="J376" i="11"/>
  <c r="I376" i="11"/>
  <c r="W375" i="11"/>
  <c r="V375" i="11"/>
  <c r="U375" i="11"/>
  <c r="T375" i="11"/>
  <c r="S375" i="11"/>
  <c r="R375" i="11"/>
  <c r="P375" i="11"/>
  <c r="O375" i="11"/>
  <c r="N375" i="11"/>
  <c r="M375" i="11"/>
  <c r="L375" i="11"/>
  <c r="K375" i="11"/>
  <c r="X373" i="11"/>
  <c r="Q373" i="11"/>
  <c r="J373" i="11"/>
  <c r="I373" i="11"/>
  <c r="X372" i="11"/>
  <c r="Q372" i="11"/>
  <c r="J372" i="11"/>
  <c r="I372" i="11"/>
  <c r="X371" i="11"/>
  <c r="Q371" i="11"/>
  <c r="Y371" i="11" s="1"/>
  <c r="J371" i="11"/>
  <c r="I371" i="11"/>
  <c r="X370" i="11"/>
  <c r="Q370" i="11"/>
  <c r="J370" i="11"/>
  <c r="I370" i="11"/>
  <c r="X369" i="11"/>
  <c r="Q369" i="11"/>
  <c r="J369" i="11"/>
  <c r="I369" i="11"/>
  <c r="X368" i="11"/>
  <c r="Q368" i="11"/>
  <c r="Y368" i="11" s="1"/>
  <c r="J368" i="11"/>
  <c r="I368" i="11"/>
  <c r="X367" i="11"/>
  <c r="Q367" i="11"/>
  <c r="J367" i="11"/>
  <c r="I367" i="11"/>
  <c r="X366" i="11"/>
  <c r="Q366" i="11"/>
  <c r="J366" i="11"/>
  <c r="I366" i="11"/>
  <c r="X365" i="11"/>
  <c r="Q365" i="11"/>
  <c r="J365" i="11"/>
  <c r="I365" i="11"/>
  <c r="X364" i="11"/>
  <c r="Q364" i="11"/>
  <c r="J364" i="11"/>
  <c r="I364" i="11"/>
  <c r="X363" i="11"/>
  <c r="Q363" i="11"/>
  <c r="J363" i="11"/>
  <c r="I363" i="11"/>
  <c r="X362" i="11"/>
  <c r="Q362" i="11"/>
  <c r="J362" i="11"/>
  <c r="I362" i="11"/>
  <c r="X361" i="11"/>
  <c r="Q361" i="11"/>
  <c r="J361" i="11"/>
  <c r="I361" i="11"/>
  <c r="W360" i="11"/>
  <c r="V360" i="11"/>
  <c r="U360" i="11"/>
  <c r="T360" i="11"/>
  <c r="S360" i="11"/>
  <c r="R360" i="11"/>
  <c r="P360" i="11"/>
  <c r="O360" i="11"/>
  <c r="N360" i="11"/>
  <c r="M360" i="11"/>
  <c r="L360" i="11"/>
  <c r="K360" i="11"/>
  <c r="X358" i="11"/>
  <c r="Q358" i="11"/>
  <c r="J358" i="11"/>
  <c r="I358" i="11"/>
  <c r="X357" i="11"/>
  <c r="Q357" i="11"/>
  <c r="Y357" i="11" s="1"/>
  <c r="J357" i="11"/>
  <c r="I357" i="11"/>
  <c r="X356" i="11"/>
  <c r="Q356" i="11"/>
  <c r="J356" i="11"/>
  <c r="I356" i="11"/>
  <c r="X355" i="11"/>
  <c r="Q355" i="11"/>
  <c r="J355" i="11"/>
  <c r="I355" i="11"/>
  <c r="X354" i="11"/>
  <c r="Q354" i="11"/>
  <c r="Y354" i="11" s="1"/>
  <c r="J354" i="11"/>
  <c r="I354" i="11"/>
  <c r="X353" i="11"/>
  <c r="Q353" i="11"/>
  <c r="J353" i="11"/>
  <c r="I353" i="11"/>
  <c r="X352" i="11"/>
  <c r="Q352" i="11"/>
  <c r="J352" i="11"/>
  <c r="I352" i="11"/>
  <c r="X351" i="11"/>
  <c r="Q351" i="11"/>
  <c r="J351" i="11"/>
  <c r="I351" i="11"/>
  <c r="X350" i="11"/>
  <c r="Q350" i="11"/>
  <c r="J350" i="11"/>
  <c r="I350" i="11"/>
  <c r="X349" i="11"/>
  <c r="Q349" i="11"/>
  <c r="J349" i="11"/>
  <c r="I349" i="11"/>
  <c r="X348" i="11"/>
  <c r="Q348" i="11"/>
  <c r="J348" i="11"/>
  <c r="I348" i="11"/>
  <c r="X347" i="11"/>
  <c r="Q347" i="11"/>
  <c r="J347" i="11"/>
  <c r="I347" i="11"/>
  <c r="X346" i="11"/>
  <c r="Q346" i="11"/>
  <c r="J346" i="11"/>
  <c r="I346" i="11"/>
  <c r="W345" i="11"/>
  <c r="V345" i="11"/>
  <c r="U345" i="11"/>
  <c r="T345" i="11"/>
  <c r="S345" i="11"/>
  <c r="R345" i="11"/>
  <c r="P345" i="11"/>
  <c r="O345" i="11"/>
  <c r="N345" i="11"/>
  <c r="M345" i="11"/>
  <c r="L345" i="11"/>
  <c r="K345" i="11"/>
  <c r="X343" i="11"/>
  <c r="Q343" i="11"/>
  <c r="Y343" i="11" s="1"/>
  <c r="J343" i="11"/>
  <c r="I343" i="11"/>
  <c r="X342" i="11"/>
  <c r="Q342" i="11"/>
  <c r="J342" i="11"/>
  <c r="I342" i="11"/>
  <c r="X341" i="11"/>
  <c r="Q341" i="11"/>
  <c r="J341" i="11"/>
  <c r="I341" i="11"/>
  <c r="X340" i="11"/>
  <c r="Q340" i="11"/>
  <c r="J340" i="11"/>
  <c r="I340" i="11"/>
  <c r="X339" i="11"/>
  <c r="Q339" i="11"/>
  <c r="J339" i="11"/>
  <c r="I339" i="11"/>
  <c r="X338" i="11"/>
  <c r="Q338" i="11"/>
  <c r="Y338" i="11" s="1"/>
  <c r="J338" i="11"/>
  <c r="I338" i="11"/>
  <c r="X337" i="11"/>
  <c r="Q337" i="11"/>
  <c r="J337" i="11"/>
  <c r="I337" i="11"/>
  <c r="X336" i="11"/>
  <c r="Q336" i="11"/>
  <c r="J336" i="11"/>
  <c r="I336" i="11"/>
  <c r="X335" i="11"/>
  <c r="Q335" i="11"/>
  <c r="J335" i="11"/>
  <c r="I335" i="11"/>
  <c r="X334" i="11"/>
  <c r="Q334" i="11"/>
  <c r="J334" i="11"/>
  <c r="I334" i="11"/>
  <c r="X333" i="11"/>
  <c r="Q333" i="11"/>
  <c r="J333" i="11"/>
  <c r="I333" i="11"/>
  <c r="X332" i="11"/>
  <c r="Q332" i="11"/>
  <c r="J332" i="11"/>
  <c r="I332" i="11"/>
  <c r="X331" i="11"/>
  <c r="Q331" i="11"/>
  <c r="J331" i="11"/>
  <c r="I331" i="11"/>
  <c r="W330" i="11"/>
  <c r="V330" i="11"/>
  <c r="U330" i="11"/>
  <c r="T330" i="11"/>
  <c r="S330" i="11"/>
  <c r="R330" i="11"/>
  <c r="P330" i="11"/>
  <c r="O330" i="11"/>
  <c r="N330" i="11"/>
  <c r="M330" i="11"/>
  <c r="L330" i="11"/>
  <c r="K330" i="11"/>
  <c r="X328" i="11"/>
  <c r="Q328" i="11"/>
  <c r="J328" i="11"/>
  <c r="I328" i="11"/>
  <c r="X327" i="11"/>
  <c r="Q327" i="11"/>
  <c r="Y327" i="11" s="1"/>
  <c r="J327" i="11"/>
  <c r="I327" i="11"/>
  <c r="X326" i="11"/>
  <c r="Q326" i="11"/>
  <c r="J326" i="11"/>
  <c r="I326" i="11"/>
  <c r="X325" i="11"/>
  <c r="Q325" i="11"/>
  <c r="J325" i="11"/>
  <c r="I325" i="11"/>
  <c r="X324" i="11"/>
  <c r="Q324" i="11"/>
  <c r="J324" i="11"/>
  <c r="I324" i="11"/>
  <c r="X323" i="11"/>
  <c r="Q323" i="11"/>
  <c r="J323" i="11"/>
  <c r="I323" i="11"/>
  <c r="X322" i="11"/>
  <c r="Q322" i="11"/>
  <c r="J322" i="11"/>
  <c r="I322" i="11"/>
  <c r="X321" i="11"/>
  <c r="Q321" i="11"/>
  <c r="J321" i="11"/>
  <c r="I321" i="11"/>
  <c r="X320" i="11"/>
  <c r="Q320" i="11"/>
  <c r="J320" i="11"/>
  <c r="I320" i="11"/>
  <c r="X319" i="11"/>
  <c r="Q319" i="11"/>
  <c r="J319" i="11"/>
  <c r="I319" i="11"/>
  <c r="X318" i="11"/>
  <c r="Q318" i="11"/>
  <c r="J318" i="11"/>
  <c r="I318" i="11"/>
  <c r="X317" i="11"/>
  <c r="Q317" i="11"/>
  <c r="J317" i="11"/>
  <c r="I317" i="11"/>
  <c r="X316" i="11"/>
  <c r="Q316" i="11"/>
  <c r="J316" i="11"/>
  <c r="I316" i="11"/>
  <c r="W315" i="11"/>
  <c r="V315" i="11"/>
  <c r="U315" i="11"/>
  <c r="T315" i="11"/>
  <c r="S315" i="11"/>
  <c r="R315" i="11"/>
  <c r="P315" i="11"/>
  <c r="O315" i="11"/>
  <c r="N315" i="11"/>
  <c r="M315" i="11"/>
  <c r="L315" i="11"/>
  <c r="K315" i="11"/>
  <c r="X313" i="11"/>
  <c r="Q313" i="11"/>
  <c r="J313" i="11"/>
  <c r="I313" i="11"/>
  <c r="X312" i="11"/>
  <c r="Q312" i="11"/>
  <c r="J312" i="11"/>
  <c r="I312" i="11"/>
  <c r="X311" i="11"/>
  <c r="Q311" i="11"/>
  <c r="J311" i="11"/>
  <c r="I311" i="11"/>
  <c r="X310" i="11"/>
  <c r="Q310" i="11"/>
  <c r="J310" i="11"/>
  <c r="I310" i="11"/>
  <c r="X309" i="11"/>
  <c r="Q309" i="11"/>
  <c r="J309" i="11"/>
  <c r="I309" i="11"/>
  <c r="X308" i="11"/>
  <c r="Q308" i="11"/>
  <c r="J308" i="11"/>
  <c r="I308" i="11"/>
  <c r="X307" i="11"/>
  <c r="Q307" i="11"/>
  <c r="J307" i="11"/>
  <c r="I307" i="11"/>
  <c r="X306" i="11"/>
  <c r="Q306" i="11"/>
  <c r="J306" i="11"/>
  <c r="I306" i="11"/>
  <c r="X305" i="11"/>
  <c r="Q305" i="11"/>
  <c r="J305" i="11"/>
  <c r="I305" i="11"/>
  <c r="X304" i="11"/>
  <c r="Q304" i="11"/>
  <c r="J304" i="11"/>
  <c r="I304" i="11"/>
  <c r="X303" i="11"/>
  <c r="Q303" i="11"/>
  <c r="J303" i="11"/>
  <c r="I303" i="11"/>
  <c r="X302" i="11"/>
  <c r="Q302" i="11"/>
  <c r="J302" i="11"/>
  <c r="I302" i="11"/>
  <c r="X301" i="11"/>
  <c r="Q301" i="11"/>
  <c r="J301" i="11"/>
  <c r="I301" i="11"/>
  <c r="W300" i="11"/>
  <c r="V300" i="11"/>
  <c r="U300" i="11"/>
  <c r="T300" i="11"/>
  <c r="S300" i="11"/>
  <c r="R300" i="11"/>
  <c r="P300" i="11"/>
  <c r="O300" i="11"/>
  <c r="N300" i="11"/>
  <c r="M300" i="11"/>
  <c r="L300" i="11"/>
  <c r="K300" i="11"/>
  <c r="X298" i="11"/>
  <c r="Q298" i="11"/>
  <c r="J298" i="11"/>
  <c r="I298" i="11"/>
  <c r="X297" i="11"/>
  <c r="Q297" i="11"/>
  <c r="Y297" i="11" s="1"/>
  <c r="J297" i="11"/>
  <c r="I297" i="11"/>
  <c r="X296" i="11"/>
  <c r="Q296" i="11"/>
  <c r="J296" i="11"/>
  <c r="I296" i="11"/>
  <c r="X295" i="11"/>
  <c r="Q295" i="11"/>
  <c r="J295" i="11"/>
  <c r="I295" i="11"/>
  <c r="X294" i="11"/>
  <c r="Q294" i="11"/>
  <c r="J294" i="11"/>
  <c r="I294" i="11"/>
  <c r="X293" i="11"/>
  <c r="Q293" i="11"/>
  <c r="Y293" i="11" s="1"/>
  <c r="J293" i="11"/>
  <c r="I293" i="11"/>
  <c r="X292" i="11"/>
  <c r="Q292" i="11"/>
  <c r="J292" i="11"/>
  <c r="I292" i="11"/>
  <c r="X291" i="11"/>
  <c r="Q291" i="11"/>
  <c r="J291" i="11"/>
  <c r="I291" i="11"/>
  <c r="W290" i="11"/>
  <c r="V290" i="11"/>
  <c r="U290" i="11"/>
  <c r="T290" i="11"/>
  <c r="S290" i="11"/>
  <c r="R290" i="11"/>
  <c r="P290" i="11"/>
  <c r="O290" i="11"/>
  <c r="N290" i="11"/>
  <c r="M290" i="11"/>
  <c r="L290" i="11"/>
  <c r="K290" i="11"/>
  <c r="X288" i="11"/>
  <c r="Q288" i="11"/>
  <c r="J288" i="11"/>
  <c r="I288" i="11"/>
  <c r="X287" i="11"/>
  <c r="Q287" i="11"/>
  <c r="J287" i="11"/>
  <c r="I287" i="11"/>
  <c r="X286" i="11"/>
  <c r="Q286" i="11"/>
  <c r="J286" i="11"/>
  <c r="I286" i="11"/>
  <c r="X285" i="11"/>
  <c r="Q285" i="11"/>
  <c r="J285" i="11"/>
  <c r="I285" i="11"/>
  <c r="X284" i="11"/>
  <c r="Q284" i="11"/>
  <c r="J284" i="11"/>
  <c r="I284" i="11"/>
  <c r="X283" i="11"/>
  <c r="Q283" i="11"/>
  <c r="J283" i="11"/>
  <c r="I283" i="11"/>
  <c r="X282" i="11"/>
  <c r="Q282" i="11"/>
  <c r="J282" i="11"/>
  <c r="I282" i="11"/>
  <c r="X281" i="11"/>
  <c r="Q281" i="11"/>
  <c r="J281" i="11"/>
  <c r="I281" i="11"/>
  <c r="W280" i="11"/>
  <c r="V280" i="11"/>
  <c r="U280" i="11"/>
  <c r="T280" i="11"/>
  <c r="S280" i="11"/>
  <c r="R280" i="11"/>
  <c r="P280" i="11"/>
  <c r="O280" i="11"/>
  <c r="N280" i="11"/>
  <c r="M280" i="11"/>
  <c r="L280" i="11"/>
  <c r="K280" i="11"/>
  <c r="X278" i="11"/>
  <c r="Q278" i="11"/>
  <c r="J278" i="11"/>
  <c r="I278" i="11"/>
  <c r="X277" i="11"/>
  <c r="Q277" i="11"/>
  <c r="J277" i="11"/>
  <c r="I277" i="11"/>
  <c r="X276" i="11"/>
  <c r="Q276" i="11"/>
  <c r="J276" i="11"/>
  <c r="I276" i="11"/>
  <c r="X275" i="11"/>
  <c r="Q275" i="11"/>
  <c r="J275" i="11"/>
  <c r="I275" i="11"/>
  <c r="X274" i="11"/>
  <c r="Q274" i="11"/>
  <c r="J274" i="11"/>
  <c r="I274" i="11"/>
  <c r="X273" i="11"/>
  <c r="Q273" i="11"/>
  <c r="J273" i="11"/>
  <c r="I273" i="11"/>
  <c r="X272" i="11"/>
  <c r="Q272" i="11"/>
  <c r="J272" i="11"/>
  <c r="I272" i="11"/>
  <c r="X271" i="11"/>
  <c r="Q271" i="11"/>
  <c r="J271" i="11"/>
  <c r="X270" i="11"/>
  <c r="Q270" i="11"/>
  <c r="J270" i="11"/>
  <c r="X269" i="11"/>
  <c r="Q269" i="11"/>
  <c r="J269" i="11"/>
  <c r="X268" i="11"/>
  <c r="Q268" i="11"/>
  <c r="J268" i="11"/>
  <c r="X267" i="11"/>
  <c r="Q267" i="11"/>
  <c r="J267" i="11"/>
  <c r="X266" i="11"/>
  <c r="Q266" i="11"/>
  <c r="J266" i="11"/>
  <c r="W265" i="11"/>
  <c r="V265" i="11"/>
  <c r="U265" i="11"/>
  <c r="T265" i="11"/>
  <c r="S265" i="11"/>
  <c r="R265" i="11"/>
  <c r="P265" i="11"/>
  <c r="O265" i="11"/>
  <c r="N265" i="11"/>
  <c r="M265" i="11"/>
  <c r="L265" i="11"/>
  <c r="K265" i="11"/>
  <c r="X263" i="11"/>
  <c r="Q263" i="11"/>
  <c r="J263" i="11"/>
  <c r="I263" i="11"/>
  <c r="X262" i="11"/>
  <c r="Q262" i="11"/>
  <c r="J262" i="11"/>
  <c r="I262" i="11"/>
  <c r="X261" i="11"/>
  <c r="Q261" i="11"/>
  <c r="J261" i="11"/>
  <c r="I261" i="11"/>
  <c r="X260" i="11"/>
  <c r="Q260" i="11"/>
  <c r="J260" i="11"/>
  <c r="I260" i="11"/>
  <c r="X259" i="11"/>
  <c r="Q259" i="11"/>
  <c r="J259" i="11"/>
  <c r="I259" i="11"/>
  <c r="X258" i="11"/>
  <c r="Q258" i="11"/>
  <c r="J258" i="11"/>
  <c r="I258" i="11"/>
  <c r="X257" i="11"/>
  <c r="Q257" i="11"/>
  <c r="J257" i="11"/>
  <c r="I257" i="11"/>
  <c r="X256" i="11"/>
  <c r="Q256" i="11"/>
  <c r="J256" i="11"/>
  <c r="I256" i="11"/>
  <c r="X255" i="11"/>
  <c r="Q255" i="11"/>
  <c r="J255" i="11"/>
  <c r="I255" i="11"/>
  <c r="X254" i="11"/>
  <c r="Q254" i="11"/>
  <c r="J254" i="11"/>
  <c r="I254" i="11"/>
  <c r="X253" i="11"/>
  <c r="Q253" i="11"/>
  <c r="J253" i="11"/>
  <c r="I253" i="11"/>
  <c r="X252" i="11"/>
  <c r="Q252" i="11"/>
  <c r="J252" i="11"/>
  <c r="I252" i="11"/>
  <c r="X251" i="11"/>
  <c r="Q251" i="11"/>
  <c r="J251" i="11"/>
  <c r="I251" i="11"/>
  <c r="W250" i="11"/>
  <c r="V250" i="11"/>
  <c r="U250" i="11"/>
  <c r="T250" i="11"/>
  <c r="S250" i="11"/>
  <c r="R250" i="11"/>
  <c r="P250" i="11"/>
  <c r="O250" i="11"/>
  <c r="N250" i="11"/>
  <c r="M250" i="11"/>
  <c r="L250" i="11"/>
  <c r="K250" i="11"/>
  <c r="X248" i="11"/>
  <c r="Q248" i="11"/>
  <c r="J248" i="11"/>
  <c r="I248" i="11"/>
  <c r="X247" i="11"/>
  <c r="Q247" i="11"/>
  <c r="J247" i="11"/>
  <c r="I247" i="11"/>
  <c r="X246" i="11"/>
  <c r="Q246" i="11"/>
  <c r="J246" i="11"/>
  <c r="I246" i="11"/>
  <c r="X245" i="11"/>
  <c r="Q245" i="11"/>
  <c r="J245" i="11"/>
  <c r="I245" i="11"/>
  <c r="X244" i="11"/>
  <c r="Q244" i="11"/>
  <c r="J244" i="11"/>
  <c r="I244" i="11"/>
  <c r="X243" i="11"/>
  <c r="Q243" i="11"/>
  <c r="J243" i="11"/>
  <c r="I243" i="11"/>
  <c r="X242" i="11"/>
  <c r="Q242" i="11"/>
  <c r="J242" i="11"/>
  <c r="I242" i="11"/>
  <c r="X241" i="11"/>
  <c r="Q241" i="11"/>
  <c r="J241" i="11"/>
  <c r="I241" i="11"/>
  <c r="X240" i="11"/>
  <c r="Q240" i="11"/>
  <c r="J240" i="11"/>
  <c r="I240" i="11"/>
  <c r="X239" i="11"/>
  <c r="Q239" i="11"/>
  <c r="J239" i="11"/>
  <c r="I239" i="11"/>
  <c r="X238" i="11"/>
  <c r="Q238" i="11"/>
  <c r="J238" i="11"/>
  <c r="I238" i="11"/>
  <c r="X237" i="11"/>
  <c r="Q237" i="11"/>
  <c r="J237" i="11"/>
  <c r="I237" i="11"/>
  <c r="X236" i="11"/>
  <c r="Q236" i="11"/>
  <c r="J236" i="11"/>
  <c r="I236" i="11"/>
  <c r="W235" i="11"/>
  <c r="V235" i="11"/>
  <c r="U235" i="11"/>
  <c r="T235" i="11"/>
  <c r="S235" i="11"/>
  <c r="R235" i="11"/>
  <c r="P235" i="11"/>
  <c r="O235" i="11"/>
  <c r="N235" i="11"/>
  <c r="M235" i="11"/>
  <c r="L235" i="11"/>
  <c r="K235" i="11"/>
  <c r="X233" i="11"/>
  <c r="Q233" i="11"/>
  <c r="J233" i="11"/>
  <c r="I233" i="11"/>
  <c r="X232" i="11"/>
  <c r="Q232" i="11"/>
  <c r="J232" i="11"/>
  <c r="I232" i="11"/>
  <c r="X231" i="11"/>
  <c r="Q231" i="11"/>
  <c r="J231" i="11"/>
  <c r="I231" i="11"/>
  <c r="X230" i="11"/>
  <c r="Q230" i="11"/>
  <c r="J230" i="11"/>
  <c r="I230" i="11"/>
  <c r="X229" i="11"/>
  <c r="Q229" i="11"/>
  <c r="J229" i="11"/>
  <c r="I229" i="11"/>
  <c r="X228" i="11"/>
  <c r="Q228" i="11"/>
  <c r="J228" i="11"/>
  <c r="I228" i="11"/>
  <c r="X227" i="11"/>
  <c r="Q227" i="11"/>
  <c r="J227" i="11"/>
  <c r="I227" i="11"/>
  <c r="X226" i="11"/>
  <c r="Q226" i="11"/>
  <c r="J226" i="11"/>
  <c r="I226" i="11"/>
  <c r="X225" i="11"/>
  <c r="Q225" i="11"/>
  <c r="J225" i="11"/>
  <c r="I225" i="11"/>
  <c r="X224" i="11"/>
  <c r="Q224" i="11"/>
  <c r="J224" i="11"/>
  <c r="I224" i="11"/>
  <c r="X223" i="11"/>
  <c r="Q223" i="11"/>
  <c r="J223" i="11"/>
  <c r="I223" i="11"/>
  <c r="X222" i="11"/>
  <c r="Q222" i="11"/>
  <c r="J222" i="11"/>
  <c r="I222" i="11"/>
  <c r="X221" i="11"/>
  <c r="Q221" i="11"/>
  <c r="J221" i="11"/>
  <c r="I221" i="11"/>
  <c r="W220" i="11"/>
  <c r="V220" i="11"/>
  <c r="U220" i="11"/>
  <c r="T220" i="11"/>
  <c r="S220" i="11"/>
  <c r="R220" i="11"/>
  <c r="P220" i="11"/>
  <c r="O220" i="11"/>
  <c r="N220" i="11"/>
  <c r="M220" i="11"/>
  <c r="L220" i="11"/>
  <c r="K220" i="11"/>
  <c r="X218" i="11"/>
  <c r="Q218" i="11"/>
  <c r="J218" i="11"/>
  <c r="I218" i="11"/>
  <c r="X217" i="11"/>
  <c r="Q217" i="11"/>
  <c r="J217" i="11"/>
  <c r="I217" i="11"/>
  <c r="X216" i="11"/>
  <c r="Q216" i="11"/>
  <c r="J216" i="11"/>
  <c r="I216" i="11"/>
  <c r="X215" i="11"/>
  <c r="Q215" i="11"/>
  <c r="J215" i="11"/>
  <c r="I215" i="11"/>
  <c r="X214" i="11"/>
  <c r="Q214" i="11"/>
  <c r="J214" i="11"/>
  <c r="I214" i="11"/>
  <c r="X213" i="11"/>
  <c r="Q213" i="11"/>
  <c r="J213" i="11"/>
  <c r="I213" i="11"/>
  <c r="X212" i="11"/>
  <c r="Q212" i="11"/>
  <c r="J212" i="11"/>
  <c r="I212" i="11"/>
  <c r="X211" i="11"/>
  <c r="Q211" i="11"/>
  <c r="J211" i="11"/>
  <c r="I211" i="11"/>
  <c r="X210" i="11"/>
  <c r="Q210" i="11"/>
  <c r="J210" i="11"/>
  <c r="I210" i="11"/>
  <c r="X209" i="11"/>
  <c r="Q209" i="11"/>
  <c r="J209" i="11"/>
  <c r="I209" i="11"/>
  <c r="X208" i="11"/>
  <c r="Q208" i="11"/>
  <c r="J208" i="11"/>
  <c r="I208" i="11"/>
  <c r="X207" i="11"/>
  <c r="Q207" i="11"/>
  <c r="J207" i="11"/>
  <c r="I207" i="11"/>
  <c r="X206" i="11"/>
  <c r="Q206" i="11"/>
  <c r="J206" i="11"/>
  <c r="I206" i="11"/>
  <c r="W205" i="11"/>
  <c r="V205" i="11"/>
  <c r="U205" i="11"/>
  <c r="T205" i="11"/>
  <c r="S205" i="11"/>
  <c r="R205" i="11"/>
  <c r="P205" i="11"/>
  <c r="O205" i="11"/>
  <c r="N205" i="11"/>
  <c r="M205" i="11"/>
  <c r="L205" i="11"/>
  <c r="K205" i="11"/>
  <c r="X203" i="11"/>
  <c r="Q203" i="11"/>
  <c r="J203" i="11"/>
  <c r="I203" i="11"/>
  <c r="X202" i="11"/>
  <c r="Q202" i="11"/>
  <c r="J202" i="11"/>
  <c r="I202" i="11"/>
  <c r="X201" i="11"/>
  <c r="Q201" i="11"/>
  <c r="Y201" i="11" s="1"/>
  <c r="J201" i="11"/>
  <c r="I201" i="11"/>
  <c r="X200" i="11"/>
  <c r="Q200" i="11"/>
  <c r="J200" i="11"/>
  <c r="I200" i="11"/>
  <c r="X199" i="11"/>
  <c r="Q199" i="11"/>
  <c r="J199" i="11"/>
  <c r="I199" i="11"/>
  <c r="X198" i="11"/>
  <c r="Q198" i="11"/>
  <c r="J198" i="11"/>
  <c r="I198" i="11"/>
  <c r="X197" i="11"/>
  <c r="Q197" i="11"/>
  <c r="J197" i="11"/>
  <c r="I197" i="11"/>
  <c r="X196" i="11"/>
  <c r="Q196" i="11"/>
  <c r="J196" i="11"/>
  <c r="I196" i="11"/>
  <c r="W195" i="11"/>
  <c r="V195" i="11"/>
  <c r="U195" i="11"/>
  <c r="T195" i="11"/>
  <c r="S195" i="11"/>
  <c r="R195" i="11"/>
  <c r="P195" i="11"/>
  <c r="O195" i="11"/>
  <c r="N195" i="11"/>
  <c r="M195" i="11"/>
  <c r="L195" i="11"/>
  <c r="K195" i="11"/>
  <c r="X193" i="11"/>
  <c r="Q193" i="11"/>
  <c r="J193" i="11"/>
  <c r="I193" i="11"/>
  <c r="X192" i="11"/>
  <c r="Q192" i="11"/>
  <c r="J192" i="11"/>
  <c r="I192" i="11"/>
  <c r="X191" i="11"/>
  <c r="Q191" i="11"/>
  <c r="J191" i="11"/>
  <c r="I191" i="11"/>
  <c r="X190" i="11"/>
  <c r="Q190" i="11"/>
  <c r="Y190" i="11" s="1"/>
  <c r="J190" i="11"/>
  <c r="I190" i="11"/>
  <c r="X189" i="11"/>
  <c r="Q189" i="11"/>
  <c r="J189" i="11"/>
  <c r="I189" i="11"/>
  <c r="X188" i="11"/>
  <c r="Q188" i="11"/>
  <c r="J188" i="11"/>
  <c r="I188" i="11"/>
  <c r="X187" i="11"/>
  <c r="Q187" i="11"/>
  <c r="J187" i="11"/>
  <c r="I187" i="11"/>
  <c r="X186" i="11"/>
  <c r="Q186" i="11"/>
  <c r="J186" i="11"/>
  <c r="I186" i="11"/>
  <c r="I195" i="11" s="1"/>
  <c r="W185" i="11"/>
  <c r="V185" i="11"/>
  <c r="U185" i="11"/>
  <c r="T185" i="11"/>
  <c r="S185" i="11"/>
  <c r="R185" i="11"/>
  <c r="P185" i="11"/>
  <c r="O185" i="11"/>
  <c r="N185" i="11"/>
  <c r="M185" i="11"/>
  <c r="L185" i="11"/>
  <c r="K185" i="11"/>
  <c r="X183" i="11"/>
  <c r="Q183" i="11"/>
  <c r="J183" i="11"/>
  <c r="I183" i="11"/>
  <c r="X182" i="11"/>
  <c r="Q182" i="11"/>
  <c r="J182" i="11"/>
  <c r="I182" i="11"/>
  <c r="X181" i="11"/>
  <c r="Q181" i="11"/>
  <c r="J181" i="11"/>
  <c r="I181" i="11"/>
  <c r="X180" i="11"/>
  <c r="Q180" i="11"/>
  <c r="J180" i="11"/>
  <c r="I180" i="11"/>
  <c r="X179" i="11"/>
  <c r="Q179" i="11"/>
  <c r="Y179" i="11" s="1"/>
  <c r="J179" i="11"/>
  <c r="I179" i="11"/>
  <c r="X178" i="11"/>
  <c r="Q178" i="11"/>
  <c r="J178" i="11"/>
  <c r="I178" i="11"/>
  <c r="X177" i="11"/>
  <c r="Q177" i="11"/>
  <c r="J177" i="11"/>
  <c r="I177" i="11"/>
  <c r="X176" i="11"/>
  <c r="Q176" i="11"/>
  <c r="J176" i="11"/>
  <c r="I176" i="11"/>
  <c r="X175" i="11"/>
  <c r="Q175" i="11"/>
  <c r="J175" i="11"/>
  <c r="I175" i="11"/>
  <c r="X174" i="11"/>
  <c r="Q174" i="11"/>
  <c r="J174" i="11"/>
  <c r="I174" i="11"/>
  <c r="X173" i="11"/>
  <c r="Q173" i="11"/>
  <c r="J173" i="11"/>
  <c r="I173" i="11"/>
  <c r="X172" i="11"/>
  <c r="Q172" i="11"/>
  <c r="J172" i="11"/>
  <c r="I172" i="11"/>
  <c r="X171" i="11"/>
  <c r="Q171" i="11"/>
  <c r="J171" i="11"/>
  <c r="I171" i="11"/>
  <c r="W170" i="11"/>
  <c r="V170" i="11"/>
  <c r="U170" i="11"/>
  <c r="T170" i="11"/>
  <c r="S170" i="11"/>
  <c r="R170" i="11"/>
  <c r="P170" i="11"/>
  <c r="O170" i="11"/>
  <c r="N170" i="11"/>
  <c r="M170" i="11"/>
  <c r="L170" i="11"/>
  <c r="K170" i="11"/>
  <c r="X168" i="11"/>
  <c r="Q168" i="11"/>
  <c r="Y168" i="11" s="1"/>
  <c r="J168" i="11"/>
  <c r="I168" i="11"/>
  <c r="X167" i="11"/>
  <c r="Q167" i="11"/>
  <c r="J167" i="11"/>
  <c r="I167" i="11"/>
  <c r="X166" i="11"/>
  <c r="Q166" i="11"/>
  <c r="Y166" i="11" s="1"/>
  <c r="J166" i="11"/>
  <c r="I166" i="11"/>
  <c r="X165" i="11"/>
  <c r="Q165" i="11"/>
  <c r="J165" i="11"/>
  <c r="I165" i="11"/>
  <c r="X164" i="11"/>
  <c r="Q164" i="11"/>
  <c r="J164" i="11"/>
  <c r="I164" i="11"/>
  <c r="X163" i="11"/>
  <c r="Q163" i="11"/>
  <c r="J163" i="11"/>
  <c r="I163" i="11"/>
  <c r="X162" i="11"/>
  <c r="Q162" i="11"/>
  <c r="J162" i="11"/>
  <c r="I162" i="11"/>
  <c r="X161" i="11"/>
  <c r="Q161" i="11"/>
  <c r="J161" i="11"/>
  <c r="I161" i="11"/>
  <c r="X160" i="11"/>
  <c r="Q160" i="11"/>
  <c r="J160" i="11"/>
  <c r="I160" i="11"/>
  <c r="X159" i="11"/>
  <c r="Q159" i="11"/>
  <c r="J159" i="11"/>
  <c r="I159" i="11"/>
  <c r="X158" i="11"/>
  <c r="Q158" i="11"/>
  <c r="J158" i="11"/>
  <c r="I158" i="11"/>
  <c r="X157" i="11"/>
  <c r="Q157" i="11"/>
  <c r="J157" i="11"/>
  <c r="I157" i="11"/>
  <c r="X156" i="11"/>
  <c r="Q156" i="11"/>
  <c r="J156" i="11"/>
  <c r="I156" i="11"/>
  <c r="W155" i="11"/>
  <c r="V155" i="11"/>
  <c r="U155" i="11"/>
  <c r="T155" i="11"/>
  <c r="S155" i="11"/>
  <c r="R155" i="11"/>
  <c r="P155" i="11"/>
  <c r="O155" i="11"/>
  <c r="N155" i="11"/>
  <c r="M155" i="11"/>
  <c r="L155" i="11"/>
  <c r="K155" i="11"/>
  <c r="X153" i="11"/>
  <c r="Q153" i="11"/>
  <c r="J153" i="11"/>
  <c r="I153" i="11"/>
  <c r="X152" i="11"/>
  <c r="Q152" i="11"/>
  <c r="J152" i="11"/>
  <c r="I152" i="11"/>
  <c r="X151" i="11"/>
  <c r="Q151" i="11"/>
  <c r="J151" i="11"/>
  <c r="I151" i="11"/>
  <c r="X150" i="11"/>
  <c r="Q150" i="11"/>
  <c r="J150" i="11"/>
  <c r="I150" i="11"/>
  <c r="X149" i="11"/>
  <c r="Q149" i="11"/>
  <c r="J149" i="11"/>
  <c r="I149" i="11"/>
  <c r="X148" i="11"/>
  <c r="Q148" i="11"/>
  <c r="J148" i="11"/>
  <c r="I148" i="11"/>
  <c r="X147" i="11"/>
  <c r="Q147" i="11"/>
  <c r="J147" i="11"/>
  <c r="I147" i="11"/>
  <c r="X146" i="11"/>
  <c r="Q146" i="11"/>
  <c r="J146" i="11"/>
  <c r="I146" i="11"/>
  <c r="X145" i="11"/>
  <c r="Q145" i="11"/>
  <c r="J145" i="11"/>
  <c r="I145" i="11"/>
  <c r="X144" i="11"/>
  <c r="Q144" i="11"/>
  <c r="J144" i="11"/>
  <c r="I144" i="11"/>
  <c r="X143" i="11"/>
  <c r="Q143" i="11"/>
  <c r="J143" i="11"/>
  <c r="I143" i="11"/>
  <c r="X142" i="11"/>
  <c r="Q142" i="11"/>
  <c r="J142" i="11"/>
  <c r="I142" i="11"/>
  <c r="X141" i="11"/>
  <c r="Q141" i="11"/>
  <c r="J141" i="11"/>
  <c r="I141" i="11"/>
  <c r="W140" i="11"/>
  <c r="V140" i="11"/>
  <c r="U140" i="11"/>
  <c r="T140" i="11"/>
  <c r="S140" i="11"/>
  <c r="R140" i="11"/>
  <c r="P140" i="11"/>
  <c r="O140" i="11"/>
  <c r="N140" i="11"/>
  <c r="M140" i="11"/>
  <c r="L140" i="11"/>
  <c r="K140" i="11"/>
  <c r="X138" i="11"/>
  <c r="Q138" i="11"/>
  <c r="J138" i="11"/>
  <c r="I138" i="11"/>
  <c r="X137" i="11"/>
  <c r="Q137" i="11"/>
  <c r="J137" i="11"/>
  <c r="I137" i="11"/>
  <c r="X136" i="11"/>
  <c r="Q136" i="11"/>
  <c r="J136" i="11"/>
  <c r="I136" i="11"/>
  <c r="X135" i="11"/>
  <c r="Q135" i="11"/>
  <c r="J135" i="11"/>
  <c r="I135" i="11"/>
  <c r="X134" i="11"/>
  <c r="Q134" i="11"/>
  <c r="J134" i="11"/>
  <c r="I134" i="11"/>
  <c r="X133" i="11"/>
  <c r="Q133" i="11"/>
  <c r="J133" i="11"/>
  <c r="I133" i="11"/>
  <c r="X132" i="11"/>
  <c r="Q132" i="11"/>
  <c r="J132" i="11"/>
  <c r="I132" i="11"/>
  <c r="X131" i="11"/>
  <c r="Q131" i="11"/>
  <c r="J131" i="11"/>
  <c r="I131" i="11"/>
  <c r="X130" i="11"/>
  <c r="Q130" i="11"/>
  <c r="J130" i="11"/>
  <c r="I130" i="11"/>
  <c r="X129" i="11"/>
  <c r="Q129" i="11"/>
  <c r="J129" i="11"/>
  <c r="I129" i="11"/>
  <c r="X128" i="11"/>
  <c r="Q128" i="11"/>
  <c r="J128" i="11"/>
  <c r="I128" i="11"/>
  <c r="X127" i="11"/>
  <c r="Q127" i="11"/>
  <c r="J127" i="11"/>
  <c r="I127" i="11"/>
  <c r="X126" i="11"/>
  <c r="Q126" i="11"/>
  <c r="J126" i="11"/>
  <c r="I126" i="11"/>
  <c r="W125" i="11"/>
  <c r="V125" i="11"/>
  <c r="U125" i="11"/>
  <c r="T125" i="11"/>
  <c r="S125" i="11"/>
  <c r="R125" i="11"/>
  <c r="P125" i="11"/>
  <c r="O125" i="11"/>
  <c r="N125" i="11"/>
  <c r="M125" i="11"/>
  <c r="L125" i="11"/>
  <c r="K125" i="11"/>
  <c r="X123" i="11"/>
  <c r="Q123" i="11"/>
  <c r="J123" i="11"/>
  <c r="I123" i="11"/>
  <c r="X122" i="11"/>
  <c r="Q122" i="11"/>
  <c r="J122" i="11"/>
  <c r="I122" i="11"/>
  <c r="X121" i="11"/>
  <c r="Q121" i="11"/>
  <c r="J121" i="11"/>
  <c r="I121" i="11"/>
  <c r="X120" i="11"/>
  <c r="Q120" i="11"/>
  <c r="J120" i="11"/>
  <c r="I120" i="11"/>
  <c r="X119" i="11"/>
  <c r="Q119" i="11"/>
  <c r="J119" i="11"/>
  <c r="I119" i="11"/>
  <c r="X118" i="11"/>
  <c r="Q118" i="11"/>
  <c r="J118" i="11"/>
  <c r="I118" i="11"/>
  <c r="X117" i="11"/>
  <c r="Q117" i="11"/>
  <c r="J117" i="11"/>
  <c r="I117" i="11"/>
  <c r="X116" i="11"/>
  <c r="Q116" i="11"/>
  <c r="J116" i="11"/>
  <c r="I116" i="11"/>
  <c r="X115" i="11"/>
  <c r="Q115" i="11"/>
  <c r="J115" i="11"/>
  <c r="I115" i="11"/>
  <c r="X114" i="11"/>
  <c r="Q114" i="11"/>
  <c r="J114" i="11"/>
  <c r="I114" i="11"/>
  <c r="X113" i="11"/>
  <c r="Q113" i="11"/>
  <c r="J113" i="11"/>
  <c r="I113" i="11"/>
  <c r="X112" i="11"/>
  <c r="Q112" i="11"/>
  <c r="J112" i="11"/>
  <c r="I112" i="11"/>
  <c r="X111" i="11"/>
  <c r="Q111" i="11"/>
  <c r="J111" i="11"/>
  <c r="I111" i="11"/>
  <c r="W110" i="11"/>
  <c r="V110" i="11"/>
  <c r="U110" i="11"/>
  <c r="T110" i="11"/>
  <c r="S110" i="11"/>
  <c r="R110" i="11"/>
  <c r="P110" i="11"/>
  <c r="O110" i="11"/>
  <c r="N110" i="11"/>
  <c r="M110" i="11"/>
  <c r="L110" i="11"/>
  <c r="K110" i="11"/>
  <c r="X108" i="11"/>
  <c r="Q108" i="11"/>
  <c r="J108" i="11"/>
  <c r="I108" i="11"/>
  <c r="X107" i="11"/>
  <c r="Q107" i="11"/>
  <c r="J107" i="11"/>
  <c r="I107" i="11"/>
  <c r="X106" i="11"/>
  <c r="Q106" i="11"/>
  <c r="J106" i="11"/>
  <c r="I106" i="11"/>
  <c r="X105" i="11"/>
  <c r="Q105" i="11"/>
  <c r="J105" i="11"/>
  <c r="I105" i="11"/>
  <c r="X104" i="11"/>
  <c r="Q104" i="11"/>
  <c r="J104" i="11"/>
  <c r="I104" i="11"/>
  <c r="X103" i="11"/>
  <c r="Q103" i="11"/>
  <c r="J103" i="11"/>
  <c r="I103" i="11"/>
  <c r="X102" i="11"/>
  <c r="Q102" i="11"/>
  <c r="J102" i="11"/>
  <c r="I102" i="11"/>
  <c r="X101" i="11"/>
  <c r="Q101" i="11"/>
  <c r="J101" i="11"/>
  <c r="I101" i="11"/>
  <c r="W100" i="11"/>
  <c r="V100" i="11"/>
  <c r="U100" i="11"/>
  <c r="T100" i="11"/>
  <c r="S100" i="11"/>
  <c r="R100" i="11"/>
  <c r="P100" i="11"/>
  <c r="O100" i="11"/>
  <c r="N100" i="11"/>
  <c r="M100" i="11"/>
  <c r="L100" i="11"/>
  <c r="K100" i="11"/>
  <c r="X98" i="11"/>
  <c r="Q98" i="11"/>
  <c r="J98" i="11"/>
  <c r="I98" i="11"/>
  <c r="X97" i="11"/>
  <c r="Q97" i="11"/>
  <c r="J97" i="11"/>
  <c r="I97" i="11"/>
  <c r="X96" i="11"/>
  <c r="Q96" i="11"/>
  <c r="J96" i="11"/>
  <c r="I96" i="11"/>
  <c r="X95" i="11"/>
  <c r="Q95" i="11"/>
  <c r="J95" i="11"/>
  <c r="I95" i="11"/>
  <c r="X94" i="11"/>
  <c r="Q94" i="11"/>
  <c r="J94" i="11"/>
  <c r="I94" i="11"/>
  <c r="X93" i="11"/>
  <c r="Q93" i="11"/>
  <c r="J93" i="11"/>
  <c r="I93" i="11"/>
  <c r="X92" i="11"/>
  <c r="Q92" i="11"/>
  <c r="J92" i="11"/>
  <c r="I92" i="11"/>
  <c r="X91" i="11"/>
  <c r="Q91" i="11"/>
  <c r="J91" i="11"/>
  <c r="I91" i="11"/>
  <c r="W90" i="11"/>
  <c r="V90" i="11"/>
  <c r="U90" i="11"/>
  <c r="T90" i="11"/>
  <c r="S90" i="11"/>
  <c r="R90" i="11"/>
  <c r="P90" i="11"/>
  <c r="O90" i="11"/>
  <c r="N90" i="11"/>
  <c r="M90" i="11"/>
  <c r="L90" i="11"/>
  <c r="K90" i="11"/>
  <c r="X88" i="11"/>
  <c r="Q88" i="11"/>
  <c r="J88" i="11"/>
  <c r="I88" i="11"/>
  <c r="X87" i="11"/>
  <c r="Q87" i="11"/>
  <c r="J87" i="11"/>
  <c r="I87" i="11"/>
  <c r="X86" i="11"/>
  <c r="Q86" i="11"/>
  <c r="J86" i="11"/>
  <c r="I86" i="11"/>
  <c r="X85" i="11"/>
  <c r="Q85" i="11"/>
  <c r="J85" i="11"/>
  <c r="I85" i="11"/>
  <c r="X84" i="11"/>
  <c r="Q84" i="11"/>
  <c r="J84" i="11"/>
  <c r="I84" i="11"/>
  <c r="X83" i="11"/>
  <c r="Q83" i="11"/>
  <c r="J83" i="11"/>
  <c r="I83" i="11"/>
  <c r="X82" i="11"/>
  <c r="Q82" i="11"/>
  <c r="J82" i="11"/>
  <c r="I82" i="11"/>
  <c r="X81" i="11"/>
  <c r="Q81" i="11"/>
  <c r="J81" i="11"/>
  <c r="I81" i="11"/>
  <c r="X80" i="11"/>
  <c r="Q80" i="11"/>
  <c r="J80" i="11"/>
  <c r="I80" i="11"/>
  <c r="X79" i="11"/>
  <c r="Q79" i="11"/>
  <c r="J79" i="11"/>
  <c r="I79" i="11"/>
  <c r="X78" i="11"/>
  <c r="Q78" i="11"/>
  <c r="J78" i="11"/>
  <c r="I78" i="11"/>
  <c r="X77" i="11"/>
  <c r="Q77" i="11"/>
  <c r="J77" i="11"/>
  <c r="I77" i="11"/>
  <c r="X76" i="11"/>
  <c r="Q76" i="11"/>
  <c r="J76" i="11"/>
  <c r="I76" i="11"/>
  <c r="W75" i="11"/>
  <c r="V75" i="11"/>
  <c r="U75" i="11"/>
  <c r="T75" i="11"/>
  <c r="S75" i="11"/>
  <c r="R75" i="11"/>
  <c r="P75" i="11"/>
  <c r="O75" i="11"/>
  <c r="N75" i="11"/>
  <c r="M75" i="11"/>
  <c r="L75" i="11"/>
  <c r="K75" i="11"/>
  <c r="X73" i="11"/>
  <c r="Q73" i="11"/>
  <c r="J73" i="11"/>
  <c r="I73" i="11"/>
  <c r="X72" i="11"/>
  <c r="Q72" i="11"/>
  <c r="J72" i="11"/>
  <c r="I72" i="11"/>
  <c r="X71" i="11"/>
  <c r="Q71" i="11"/>
  <c r="J71" i="11"/>
  <c r="I71" i="11"/>
  <c r="X70" i="11"/>
  <c r="Q70" i="11"/>
  <c r="J70" i="11"/>
  <c r="I70" i="11"/>
  <c r="X69" i="11"/>
  <c r="Q69" i="11"/>
  <c r="J69" i="11"/>
  <c r="I69" i="11"/>
  <c r="X68" i="11"/>
  <c r="Q68" i="11"/>
  <c r="J68" i="11"/>
  <c r="I68" i="11"/>
  <c r="X67" i="11"/>
  <c r="Q67" i="11"/>
  <c r="J67" i="11"/>
  <c r="I67" i="11"/>
  <c r="X66" i="11"/>
  <c r="Q66" i="11"/>
  <c r="J66" i="11"/>
  <c r="I66" i="11"/>
  <c r="X65" i="11"/>
  <c r="Q65" i="11"/>
  <c r="J65" i="11"/>
  <c r="I65" i="11"/>
  <c r="X64" i="11"/>
  <c r="Q64" i="11"/>
  <c r="J64" i="11"/>
  <c r="I64" i="11"/>
  <c r="X63" i="11"/>
  <c r="Q63" i="11"/>
  <c r="J63" i="11"/>
  <c r="I63" i="11"/>
  <c r="X62" i="11"/>
  <c r="Q62" i="11"/>
  <c r="J62" i="11"/>
  <c r="I62" i="11"/>
  <c r="X61" i="11"/>
  <c r="Q61" i="11"/>
  <c r="J61" i="11"/>
  <c r="I61" i="11"/>
  <c r="W60" i="11"/>
  <c r="V60" i="11"/>
  <c r="U60" i="11"/>
  <c r="T60" i="11"/>
  <c r="S60" i="11"/>
  <c r="R60" i="11"/>
  <c r="P60" i="11"/>
  <c r="O60" i="11"/>
  <c r="N60" i="11"/>
  <c r="M60" i="11"/>
  <c r="L60" i="11"/>
  <c r="K60" i="11"/>
  <c r="X58" i="11"/>
  <c r="Q58" i="11"/>
  <c r="Y58" i="11" s="1"/>
  <c r="J58" i="11"/>
  <c r="I58" i="11"/>
  <c r="X57" i="11"/>
  <c r="Q57" i="11"/>
  <c r="J57" i="11"/>
  <c r="I57" i="11"/>
  <c r="X56" i="11"/>
  <c r="Q56" i="11"/>
  <c r="Y56" i="11" s="1"/>
  <c r="J56" i="11"/>
  <c r="I56" i="11"/>
  <c r="X55" i="11"/>
  <c r="Q55" i="11"/>
  <c r="J55" i="11"/>
  <c r="I55" i="11"/>
  <c r="X54" i="11"/>
  <c r="Q54" i="11"/>
  <c r="J54" i="11"/>
  <c r="I54" i="11"/>
  <c r="X53" i="11"/>
  <c r="Q53" i="11"/>
  <c r="J53" i="11"/>
  <c r="I53" i="11"/>
  <c r="X52" i="11"/>
  <c r="Q52" i="11"/>
  <c r="Y52" i="11" s="1"/>
  <c r="J52" i="11"/>
  <c r="I52" i="11"/>
  <c r="X51" i="11"/>
  <c r="Q51" i="11"/>
  <c r="J51" i="11"/>
  <c r="I51" i="11"/>
  <c r="X50" i="11"/>
  <c r="Q50" i="11"/>
  <c r="J50" i="11"/>
  <c r="I50" i="11"/>
  <c r="X49" i="11"/>
  <c r="Q49" i="11"/>
  <c r="J49" i="11"/>
  <c r="I49" i="11"/>
  <c r="X48" i="11"/>
  <c r="Q48" i="11"/>
  <c r="J48" i="11"/>
  <c r="X47" i="11"/>
  <c r="Q47" i="11"/>
  <c r="J47" i="11"/>
  <c r="I47" i="11"/>
  <c r="X46" i="11"/>
  <c r="Q46" i="11"/>
  <c r="J46" i="11"/>
  <c r="I46" i="11"/>
  <c r="W45" i="11"/>
  <c r="V45" i="11"/>
  <c r="U45" i="11"/>
  <c r="T45" i="11"/>
  <c r="S45" i="11"/>
  <c r="R45" i="11"/>
  <c r="P45" i="11"/>
  <c r="O45" i="11"/>
  <c r="N45" i="11"/>
  <c r="M45" i="11"/>
  <c r="L45" i="11"/>
  <c r="K45" i="11"/>
  <c r="X43" i="11"/>
  <c r="Q43" i="11"/>
  <c r="J43" i="11"/>
  <c r="I43" i="11"/>
  <c r="X42" i="11"/>
  <c r="Q42" i="11"/>
  <c r="J42" i="11"/>
  <c r="I42" i="11"/>
  <c r="X41" i="11"/>
  <c r="Q41" i="11"/>
  <c r="J41" i="11"/>
  <c r="I41" i="11"/>
  <c r="X40" i="11"/>
  <c r="Q40" i="11"/>
  <c r="J40" i="11"/>
  <c r="I40" i="11"/>
  <c r="X39" i="11"/>
  <c r="Q39" i="11"/>
  <c r="J39" i="11"/>
  <c r="I39" i="11"/>
  <c r="X38" i="11"/>
  <c r="Q38" i="11"/>
  <c r="J38" i="11"/>
  <c r="I38" i="11"/>
  <c r="X37" i="11"/>
  <c r="Q37" i="11"/>
  <c r="J37" i="11"/>
  <c r="I37" i="11"/>
  <c r="X36" i="11"/>
  <c r="Q36" i="11"/>
  <c r="J36" i="11"/>
  <c r="I36" i="11"/>
  <c r="X35" i="11"/>
  <c r="Q35" i="11"/>
  <c r="J35" i="11"/>
  <c r="I35" i="11"/>
  <c r="X34" i="11"/>
  <c r="Q34" i="11"/>
  <c r="J34" i="11"/>
  <c r="I34" i="11"/>
  <c r="X33" i="11"/>
  <c r="Q33" i="11"/>
  <c r="J33" i="11"/>
  <c r="I33" i="11"/>
  <c r="X32" i="11"/>
  <c r="Q32" i="11"/>
  <c r="Q488" i="11" s="1"/>
  <c r="J32" i="11"/>
  <c r="I32" i="11"/>
  <c r="X31" i="11"/>
  <c r="Q31" i="11"/>
  <c r="J31" i="11"/>
  <c r="I31" i="11"/>
  <c r="W30" i="11"/>
  <c r="V30" i="11"/>
  <c r="U30" i="11"/>
  <c r="T30" i="11"/>
  <c r="S30" i="11"/>
  <c r="R30" i="11"/>
  <c r="P30" i="11"/>
  <c r="O30" i="11"/>
  <c r="N30" i="11"/>
  <c r="M30" i="11"/>
  <c r="L30" i="11"/>
  <c r="K30" i="11"/>
  <c r="X28" i="11"/>
  <c r="Q28" i="11"/>
  <c r="J28" i="11"/>
  <c r="I28" i="11"/>
  <c r="X27" i="11"/>
  <c r="Q27" i="11"/>
  <c r="J27" i="11"/>
  <c r="I27" i="11"/>
  <c r="X26" i="11"/>
  <c r="Q26" i="11"/>
  <c r="J26" i="11"/>
  <c r="I26" i="11"/>
  <c r="X25" i="11"/>
  <c r="Q25" i="11"/>
  <c r="J25" i="11"/>
  <c r="I25" i="11"/>
  <c r="X24" i="11"/>
  <c r="Q24" i="11"/>
  <c r="J24" i="11"/>
  <c r="I24" i="11"/>
  <c r="Q23" i="11"/>
  <c r="J23" i="11"/>
  <c r="I23" i="11"/>
  <c r="Q22" i="11"/>
  <c r="J22" i="11"/>
  <c r="I22" i="11"/>
  <c r="Q21" i="11"/>
  <c r="J21" i="11"/>
  <c r="I21" i="11"/>
  <c r="Q20" i="11"/>
  <c r="J20" i="11"/>
  <c r="I20" i="11"/>
  <c r="Q19" i="11"/>
  <c r="J19" i="11"/>
  <c r="I19" i="11"/>
  <c r="Q18" i="11"/>
  <c r="J18" i="11"/>
  <c r="I18" i="11"/>
  <c r="Q17" i="11"/>
  <c r="J17" i="11"/>
  <c r="I17" i="11"/>
  <c r="Q16" i="11"/>
  <c r="J16" i="11"/>
  <c r="I16" i="11"/>
  <c r="W15" i="11"/>
  <c r="V15" i="11"/>
  <c r="U15" i="11"/>
  <c r="T15" i="11"/>
  <c r="S15" i="11"/>
  <c r="R15" i="11"/>
  <c r="P15" i="11"/>
  <c r="O15" i="11"/>
  <c r="N15" i="11"/>
  <c r="M15" i="11"/>
  <c r="L15" i="11"/>
  <c r="K15" i="11"/>
  <c r="X13" i="11"/>
  <c r="Q13" i="11"/>
  <c r="J13" i="11"/>
  <c r="I13" i="11"/>
  <c r="X12" i="11"/>
  <c r="Q12" i="11"/>
  <c r="J12" i="11"/>
  <c r="I12" i="11"/>
  <c r="X11" i="11"/>
  <c r="Q11" i="11"/>
  <c r="J11" i="11"/>
  <c r="I11" i="11"/>
  <c r="X10" i="11"/>
  <c r="Q10" i="11"/>
  <c r="J10" i="11"/>
  <c r="I10" i="11"/>
  <c r="X9" i="11"/>
  <c r="Q9" i="11"/>
  <c r="J9" i="11"/>
  <c r="I9" i="11"/>
  <c r="X8" i="11"/>
  <c r="Q8" i="11"/>
  <c r="J8" i="11"/>
  <c r="I8" i="11"/>
  <c r="X7" i="11"/>
  <c r="Q7" i="11"/>
  <c r="J7" i="11"/>
  <c r="I7" i="11"/>
  <c r="X6" i="11"/>
  <c r="Q6" i="11"/>
  <c r="J6" i="11"/>
  <c r="I6" i="11"/>
  <c r="W480" i="10"/>
  <c r="V480" i="10"/>
  <c r="U480" i="10"/>
  <c r="T480" i="10"/>
  <c r="S480" i="10"/>
  <c r="R480" i="10"/>
  <c r="P480" i="10"/>
  <c r="O480" i="10"/>
  <c r="N480" i="10"/>
  <c r="M480" i="10"/>
  <c r="L480" i="10"/>
  <c r="K480" i="10"/>
  <c r="X478" i="10"/>
  <c r="Q478" i="10"/>
  <c r="J478" i="10"/>
  <c r="I478" i="10"/>
  <c r="X477" i="10"/>
  <c r="Q477" i="10"/>
  <c r="Y477" i="10" s="1"/>
  <c r="J477" i="10"/>
  <c r="I477" i="10"/>
  <c r="X476" i="10"/>
  <c r="Y476" i="10" s="1"/>
  <c r="Q476" i="10"/>
  <c r="J476" i="10"/>
  <c r="I476" i="10"/>
  <c r="X475" i="10"/>
  <c r="Q475" i="10"/>
  <c r="J475" i="10"/>
  <c r="I475" i="10"/>
  <c r="X474" i="10"/>
  <c r="Q474" i="10"/>
  <c r="J474" i="10"/>
  <c r="I474" i="10"/>
  <c r="X473" i="10"/>
  <c r="Q473" i="10"/>
  <c r="Y473" i="10" s="1"/>
  <c r="J473" i="10"/>
  <c r="I473" i="10"/>
  <c r="X472" i="10"/>
  <c r="Q472" i="10"/>
  <c r="J472" i="10"/>
  <c r="I472" i="10"/>
  <c r="X471" i="10"/>
  <c r="Q471" i="10"/>
  <c r="J471" i="10"/>
  <c r="I471" i="10"/>
  <c r="W470" i="10"/>
  <c r="V470" i="10"/>
  <c r="U470" i="10"/>
  <c r="T470" i="10"/>
  <c r="S470" i="10"/>
  <c r="R470" i="10"/>
  <c r="P470" i="10"/>
  <c r="O470" i="10"/>
  <c r="N470" i="10"/>
  <c r="M470" i="10"/>
  <c r="L470" i="10"/>
  <c r="K470" i="10"/>
  <c r="X468" i="10"/>
  <c r="Q468" i="10"/>
  <c r="Y468" i="10" s="1"/>
  <c r="J468" i="10"/>
  <c r="I468" i="10"/>
  <c r="X467" i="10"/>
  <c r="Y467" i="10" s="1"/>
  <c r="Q467" i="10"/>
  <c r="J467" i="10"/>
  <c r="I467" i="10"/>
  <c r="X466" i="10"/>
  <c r="Q466" i="10"/>
  <c r="J466" i="10"/>
  <c r="I466" i="10"/>
  <c r="X465" i="10"/>
  <c r="Q465" i="10"/>
  <c r="J465" i="10"/>
  <c r="I465" i="10"/>
  <c r="X464" i="10"/>
  <c r="Y464" i="10" s="1"/>
  <c r="Q464" i="10"/>
  <c r="J464" i="10"/>
  <c r="I464" i="10"/>
  <c r="X463" i="10"/>
  <c r="Q463" i="10"/>
  <c r="J463" i="10"/>
  <c r="I463" i="10"/>
  <c r="X462" i="10"/>
  <c r="Q462" i="10"/>
  <c r="J462" i="10"/>
  <c r="I462" i="10"/>
  <c r="X461" i="10"/>
  <c r="Q461" i="10"/>
  <c r="J461" i="10"/>
  <c r="I461" i="10"/>
  <c r="X460" i="10"/>
  <c r="Q460" i="10"/>
  <c r="J460" i="10"/>
  <c r="I460" i="10"/>
  <c r="X459" i="10"/>
  <c r="Q459" i="10"/>
  <c r="J459" i="10"/>
  <c r="I459" i="10"/>
  <c r="X458" i="10"/>
  <c r="Q458" i="10"/>
  <c r="J458" i="10"/>
  <c r="I458" i="10"/>
  <c r="X457" i="10"/>
  <c r="Q457" i="10"/>
  <c r="J457" i="10"/>
  <c r="I457" i="10"/>
  <c r="X456" i="10"/>
  <c r="Q456" i="10"/>
  <c r="J456" i="10"/>
  <c r="I456" i="10"/>
  <c r="W455" i="10"/>
  <c r="V455" i="10"/>
  <c r="U455" i="10"/>
  <c r="T455" i="10"/>
  <c r="S455" i="10"/>
  <c r="R455" i="10"/>
  <c r="P455" i="10"/>
  <c r="O455" i="10"/>
  <c r="N455" i="10"/>
  <c r="M455" i="10"/>
  <c r="L455" i="10"/>
  <c r="K455" i="10"/>
  <c r="X453" i="10"/>
  <c r="Q453" i="10"/>
  <c r="J453" i="10"/>
  <c r="I453" i="10"/>
  <c r="X452" i="10"/>
  <c r="Q452" i="10"/>
  <c r="J452" i="10"/>
  <c r="I452" i="10"/>
  <c r="X451" i="10"/>
  <c r="Q451" i="10"/>
  <c r="J451" i="10"/>
  <c r="I451" i="10"/>
  <c r="X450" i="10"/>
  <c r="Q450" i="10"/>
  <c r="J450" i="10"/>
  <c r="I450" i="10"/>
  <c r="X449" i="10"/>
  <c r="Q449" i="10"/>
  <c r="J449" i="10"/>
  <c r="I449" i="10"/>
  <c r="X448" i="10"/>
  <c r="Q448" i="10"/>
  <c r="J448" i="10"/>
  <c r="I448" i="10"/>
  <c r="X447" i="10"/>
  <c r="Q447" i="10"/>
  <c r="J447" i="10"/>
  <c r="I447" i="10"/>
  <c r="X446" i="10"/>
  <c r="Q446" i="10"/>
  <c r="J446" i="10"/>
  <c r="I446" i="10"/>
  <c r="X445" i="10"/>
  <c r="Q445" i="10"/>
  <c r="J445" i="10"/>
  <c r="I445" i="10"/>
  <c r="X444" i="10"/>
  <c r="Q444" i="10"/>
  <c r="J444" i="10"/>
  <c r="I444" i="10"/>
  <c r="X443" i="10"/>
  <c r="Q443" i="10"/>
  <c r="J443" i="10"/>
  <c r="I443" i="10"/>
  <c r="X442" i="10"/>
  <c r="Q442" i="10"/>
  <c r="J442" i="10"/>
  <c r="I442" i="10"/>
  <c r="X441" i="10"/>
  <c r="Q441" i="10"/>
  <c r="J441" i="10"/>
  <c r="I441" i="10"/>
  <c r="W440" i="10"/>
  <c r="V440" i="10"/>
  <c r="U440" i="10"/>
  <c r="T440" i="10"/>
  <c r="S440" i="10"/>
  <c r="R440" i="10"/>
  <c r="P440" i="10"/>
  <c r="O440" i="10"/>
  <c r="N440" i="10"/>
  <c r="M440" i="10"/>
  <c r="L440" i="10"/>
  <c r="K440" i="10"/>
  <c r="X438" i="10"/>
  <c r="Q438" i="10"/>
  <c r="J438" i="10"/>
  <c r="I438" i="10"/>
  <c r="X437" i="10"/>
  <c r="Y437" i="10" s="1"/>
  <c r="Q437" i="10"/>
  <c r="J437" i="10"/>
  <c r="I437" i="10"/>
  <c r="X436" i="10"/>
  <c r="Q436" i="10"/>
  <c r="J436" i="10"/>
  <c r="I436" i="10"/>
  <c r="X435" i="10"/>
  <c r="Q435" i="10"/>
  <c r="J435" i="10"/>
  <c r="I435" i="10"/>
  <c r="X434" i="10"/>
  <c r="Q434" i="10"/>
  <c r="J434" i="10"/>
  <c r="I434" i="10"/>
  <c r="X433" i="10"/>
  <c r="Q433" i="10"/>
  <c r="J433" i="10"/>
  <c r="I433" i="10"/>
  <c r="X432" i="10"/>
  <c r="Q432" i="10"/>
  <c r="J432" i="10"/>
  <c r="I432" i="10"/>
  <c r="X431" i="10"/>
  <c r="Q431" i="10"/>
  <c r="J431" i="10"/>
  <c r="I431" i="10"/>
  <c r="X430" i="10"/>
  <c r="Q430" i="10"/>
  <c r="J430" i="10"/>
  <c r="I430" i="10"/>
  <c r="X429" i="10"/>
  <c r="Q429" i="10"/>
  <c r="J429" i="10"/>
  <c r="I429" i="10"/>
  <c r="X428" i="10"/>
  <c r="Q428" i="10"/>
  <c r="J428" i="10"/>
  <c r="I428" i="10"/>
  <c r="X427" i="10"/>
  <c r="Q427" i="10"/>
  <c r="J427" i="10"/>
  <c r="I427" i="10"/>
  <c r="X426" i="10"/>
  <c r="Q426" i="10"/>
  <c r="J426" i="10"/>
  <c r="I426" i="10"/>
  <c r="W425" i="10"/>
  <c r="V425" i="10"/>
  <c r="U425" i="10"/>
  <c r="T425" i="10"/>
  <c r="S425" i="10"/>
  <c r="R425" i="10"/>
  <c r="P425" i="10"/>
  <c r="O425" i="10"/>
  <c r="N425" i="10"/>
  <c r="M425" i="10"/>
  <c r="L425" i="10"/>
  <c r="K425" i="10"/>
  <c r="X423" i="10"/>
  <c r="Q423" i="10"/>
  <c r="J423" i="10"/>
  <c r="I423" i="10"/>
  <c r="X422" i="10"/>
  <c r="Q422" i="10"/>
  <c r="J422" i="10"/>
  <c r="I422" i="10"/>
  <c r="X421" i="10"/>
  <c r="Y421" i="10" s="1"/>
  <c r="Q421" i="10"/>
  <c r="J421" i="10"/>
  <c r="I421" i="10"/>
  <c r="X420" i="10"/>
  <c r="Q420" i="10"/>
  <c r="J420" i="10"/>
  <c r="I420" i="10"/>
  <c r="X419" i="10"/>
  <c r="Q419" i="10"/>
  <c r="J419" i="10"/>
  <c r="I419" i="10"/>
  <c r="X418" i="10"/>
  <c r="Q418" i="10"/>
  <c r="J418" i="10"/>
  <c r="I418" i="10"/>
  <c r="X417" i="10"/>
  <c r="Q417" i="10"/>
  <c r="J417" i="10"/>
  <c r="I417" i="10"/>
  <c r="X416" i="10"/>
  <c r="Q416" i="10"/>
  <c r="J416" i="10"/>
  <c r="I416" i="10"/>
  <c r="X415" i="10"/>
  <c r="Q415" i="10"/>
  <c r="J415" i="10"/>
  <c r="I415" i="10"/>
  <c r="X414" i="10"/>
  <c r="Q414" i="10"/>
  <c r="J414" i="10"/>
  <c r="I414" i="10"/>
  <c r="X413" i="10"/>
  <c r="Q413" i="10"/>
  <c r="J413" i="10"/>
  <c r="I413" i="10"/>
  <c r="X412" i="10"/>
  <c r="Q412" i="10"/>
  <c r="J412" i="10"/>
  <c r="I412" i="10"/>
  <c r="X411" i="10"/>
  <c r="Q411" i="10"/>
  <c r="J411" i="10"/>
  <c r="I411" i="10"/>
  <c r="W410" i="10"/>
  <c r="V410" i="10"/>
  <c r="U410" i="10"/>
  <c r="T410" i="10"/>
  <c r="S410" i="10"/>
  <c r="R410" i="10"/>
  <c r="P410" i="10"/>
  <c r="O410" i="10"/>
  <c r="N410" i="10"/>
  <c r="M410" i="10"/>
  <c r="L410" i="10"/>
  <c r="K410" i="10"/>
  <c r="X408" i="10"/>
  <c r="Q408" i="10"/>
  <c r="J408" i="10"/>
  <c r="I408" i="10"/>
  <c r="X407" i="10"/>
  <c r="Q407" i="10"/>
  <c r="J407" i="10"/>
  <c r="I407" i="10"/>
  <c r="X406" i="10"/>
  <c r="Q406" i="10"/>
  <c r="J406" i="10"/>
  <c r="I406" i="10"/>
  <c r="X405" i="10"/>
  <c r="Q405" i="10"/>
  <c r="J405" i="10"/>
  <c r="I405" i="10"/>
  <c r="X404" i="10"/>
  <c r="Q404" i="10"/>
  <c r="J404" i="10"/>
  <c r="I404" i="10"/>
  <c r="X403" i="10"/>
  <c r="Q403" i="10"/>
  <c r="J403" i="10"/>
  <c r="I403" i="10"/>
  <c r="X402" i="10"/>
  <c r="Q402" i="10"/>
  <c r="J402" i="10"/>
  <c r="I402" i="10"/>
  <c r="X401" i="10"/>
  <c r="Q401" i="10"/>
  <c r="J401" i="10"/>
  <c r="I401" i="10"/>
  <c r="X400" i="10"/>
  <c r="Q400" i="10"/>
  <c r="J400" i="10"/>
  <c r="I400" i="10"/>
  <c r="X399" i="10"/>
  <c r="Q399" i="10"/>
  <c r="J399" i="10"/>
  <c r="I399" i="10"/>
  <c r="X398" i="10"/>
  <c r="Q398" i="10"/>
  <c r="J398" i="10"/>
  <c r="I398" i="10"/>
  <c r="X397" i="10"/>
  <c r="Q397" i="10"/>
  <c r="J397" i="10"/>
  <c r="I397" i="10"/>
  <c r="X396" i="10"/>
  <c r="Q396" i="10"/>
  <c r="J396" i="10"/>
  <c r="I396" i="10"/>
  <c r="W395" i="10"/>
  <c r="V395" i="10"/>
  <c r="U395" i="10"/>
  <c r="T395" i="10"/>
  <c r="S395" i="10"/>
  <c r="R395" i="10"/>
  <c r="P395" i="10"/>
  <c r="O395" i="10"/>
  <c r="N395" i="10"/>
  <c r="M395" i="10"/>
  <c r="L395" i="10"/>
  <c r="K395" i="10"/>
  <c r="X393" i="10"/>
  <c r="Q393" i="10"/>
  <c r="J393" i="10"/>
  <c r="I393" i="10"/>
  <c r="X392" i="10"/>
  <c r="Q392" i="10"/>
  <c r="J392" i="10"/>
  <c r="I392" i="10"/>
  <c r="X391" i="10"/>
  <c r="Y391" i="10" s="1"/>
  <c r="Q391" i="10"/>
  <c r="J391" i="10"/>
  <c r="I391" i="10"/>
  <c r="X390" i="10"/>
  <c r="Q390" i="10"/>
  <c r="J390" i="10"/>
  <c r="I390" i="10"/>
  <c r="X389" i="10"/>
  <c r="Q389" i="10"/>
  <c r="J389" i="10"/>
  <c r="I389" i="10"/>
  <c r="X388" i="10"/>
  <c r="Q388" i="10"/>
  <c r="J388" i="10"/>
  <c r="I388" i="10"/>
  <c r="X387" i="10"/>
  <c r="Q387" i="10"/>
  <c r="J387" i="10"/>
  <c r="I387" i="10"/>
  <c r="X386" i="10"/>
  <c r="Q386" i="10"/>
  <c r="J386" i="10"/>
  <c r="I386" i="10"/>
  <c r="W385" i="10"/>
  <c r="V385" i="10"/>
  <c r="U385" i="10"/>
  <c r="T385" i="10"/>
  <c r="S385" i="10"/>
  <c r="R385" i="10"/>
  <c r="P385" i="10"/>
  <c r="O385" i="10"/>
  <c r="N385" i="10"/>
  <c r="M385" i="10"/>
  <c r="L385" i="10"/>
  <c r="K385" i="10"/>
  <c r="X383" i="10"/>
  <c r="Q383" i="10"/>
  <c r="J383" i="10"/>
  <c r="I383" i="10"/>
  <c r="X382" i="10"/>
  <c r="Q382" i="10"/>
  <c r="J382" i="10"/>
  <c r="I382" i="10"/>
  <c r="X381" i="10"/>
  <c r="Q381" i="10"/>
  <c r="J381" i="10"/>
  <c r="I381" i="10"/>
  <c r="X380" i="10"/>
  <c r="Q380" i="10"/>
  <c r="J380" i="10"/>
  <c r="I380" i="10"/>
  <c r="X379" i="10"/>
  <c r="Q379" i="10"/>
  <c r="J379" i="10"/>
  <c r="I379" i="10"/>
  <c r="X378" i="10"/>
  <c r="Q378" i="10"/>
  <c r="J378" i="10"/>
  <c r="I378" i="10"/>
  <c r="X377" i="10"/>
  <c r="Q377" i="10"/>
  <c r="J377" i="10"/>
  <c r="I377" i="10"/>
  <c r="X376" i="10"/>
  <c r="Q376" i="10"/>
  <c r="Q385" i="10" s="1"/>
  <c r="J376" i="10"/>
  <c r="I376" i="10"/>
  <c r="W375" i="10"/>
  <c r="V375" i="10"/>
  <c r="U375" i="10"/>
  <c r="T375" i="10"/>
  <c r="S375" i="10"/>
  <c r="R375" i="10"/>
  <c r="P375" i="10"/>
  <c r="O375" i="10"/>
  <c r="N375" i="10"/>
  <c r="M375" i="10"/>
  <c r="L375" i="10"/>
  <c r="K375" i="10"/>
  <c r="X373" i="10"/>
  <c r="Y373" i="10" s="1"/>
  <c r="Q373" i="10"/>
  <c r="J373" i="10"/>
  <c r="I373" i="10"/>
  <c r="X372" i="10"/>
  <c r="Q372" i="10"/>
  <c r="J372" i="10"/>
  <c r="I372" i="10"/>
  <c r="X371" i="10"/>
  <c r="Q371" i="10"/>
  <c r="J371" i="10"/>
  <c r="I371" i="10"/>
  <c r="X370" i="10"/>
  <c r="Q370" i="10"/>
  <c r="J370" i="10"/>
  <c r="I370" i="10"/>
  <c r="X369" i="10"/>
  <c r="Q369" i="10"/>
  <c r="J369" i="10"/>
  <c r="I369" i="10"/>
  <c r="X368" i="10"/>
  <c r="Q368" i="10"/>
  <c r="J368" i="10"/>
  <c r="I368" i="10"/>
  <c r="X367" i="10"/>
  <c r="Q367" i="10"/>
  <c r="J367" i="10"/>
  <c r="I367" i="10"/>
  <c r="X366" i="10"/>
  <c r="Q366" i="10"/>
  <c r="J366" i="10"/>
  <c r="I366" i="10"/>
  <c r="X365" i="10"/>
  <c r="Q365" i="10"/>
  <c r="J365" i="10"/>
  <c r="I365" i="10"/>
  <c r="X364" i="10"/>
  <c r="Q364" i="10"/>
  <c r="J364" i="10"/>
  <c r="I364" i="10"/>
  <c r="X363" i="10"/>
  <c r="Q363" i="10"/>
  <c r="J363" i="10"/>
  <c r="I363" i="10"/>
  <c r="X362" i="10"/>
  <c r="Q362" i="10"/>
  <c r="J362" i="10"/>
  <c r="I362" i="10"/>
  <c r="X361" i="10"/>
  <c r="Q361" i="10"/>
  <c r="J361" i="10"/>
  <c r="I361" i="10"/>
  <c r="W360" i="10"/>
  <c r="V360" i="10"/>
  <c r="U360" i="10"/>
  <c r="T360" i="10"/>
  <c r="S360" i="10"/>
  <c r="R360" i="10"/>
  <c r="P360" i="10"/>
  <c r="O360" i="10"/>
  <c r="N360" i="10"/>
  <c r="M360" i="10"/>
  <c r="L360" i="10"/>
  <c r="K360" i="10"/>
  <c r="X358" i="10"/>
  <c r="Q358" i="10"/>
  <c r="J358" i="10"/>
  <c r="I358" i="10"/>
  <c r="X357" i="10"/>
  <c r="Q357" i="10"/>
  <c r="J357" i="10"/>
  <c r="I357" i="10"/>
  <c r="X356" i="10"/>
  <c r="Q356" i="10"/>
  <c r="J356" i="10"/>
  <c r="I356" i="10"/>
  <c r="X355" i="10"/>
  <c r="Q355" i="10"/>
  <c r="J355" i="10"/>
  <c r="I355" i="10"/>
  <c r="X354" i="10"/>
  <c r="Q354" i="10"/>
  <c r="J354" i="10"/>
  <c r="I354" i="10"/>
  <c r="X353" i="10"/>
  <c r="Q353" i="10"/>
  <c r="J353" i="10"/>
  <c r="I353" i="10"/>
  <c r="X352" i="10"/>
  <c r="Q352" i="10"/>
  <c r="J352" i="10"/>
  <c r="I352" i="10"/>
  <c r="X351" i="10"/>
  <c r="Q351" i="10"/>
  <c r="J351" i="10"/>
  <c r="I351" i="10"/>
  <c r="X350" i="10"/>
  <c r="Q350" i="10"/>
  <c r="J350" i="10"/>
  <c r="I350" i="10"/>
  <c r="X349" i="10"/>
  <c r="Q349" i="10"/>
  <c r="J349" i="10"/>
  <c r="I349" i="10"/>
  <c r="X348" i="10"/>
  <c r="Q348" i="10"/>
  <c r="J348" i="10"/>
  <c r="I348" i="10"/>
  <c r="X347" i="10"/>
  <c r="Q347" i="10"/>
  <c r="J347" i="10"/>
  <c r="I347" i="10"/>
  <c r="X346" i="10"/>
  <c r="Q346" i="10"/>
  <c r="J346" i="10"/>
  <c r="I346" i="10"/>
  <c r="W345" i="10"/>
  <c r="V345" i="10"/>
  <c r="U345" i="10"/>
  <c r="T345" i="10"/>
  <c r="S345" i="10"/>
  <c r="R345" i="10"/>
  <c r="P345" i="10"/>
  <c r="O345" i="10"/>
  <c r="N345" i="10"/>
  <c r="M345" i="10"/>
  <c r="L345" i="10"/>
  <c r="K345" i="10"/>
  <c r="X343" i="10"/>
  <c r="Q343" i="10"/>
  <c r="J343" i="10"/>
  <c r="I343" i="10"/>
  <c r="X342" i="10"/>
  <c r="Q342" i="10"/>
  <c r="J342" i="10"/>
  <c r="I342" i="10"/>
  <c r="X341" i="10"/>
  <c r="Q341" i="10"/>
  <c r="J341" i="10"/>
  <c r="I341" i="10"/>
  <c r="X340" i="10"/>
  <c r="Q340" i="10"/>
  <c r="J340" i="10"/>
  <c r="I340" i="10"/>
  <c r="X339" i="10"/>
  <c r="Q339" i="10"/>
  <c r="J339" i="10"/>
  <c r="I339" i="10"/>
  <c r="X338" i="10"/>
  <c r="Q338" i="10"/>
  <c r="J338" i="10"/>
  <c r="I338" i="10"/>
  <c r="X337" i="10"/>
  <c r="Q337" i="10"/>
  <c r="J337" i="10"/>
  <c r="I337" i="10"/>
  <c r="X336" i="10"/>
  <c r="Q336" i="10"/>
  <c r="J336" i="10"/>
  <c r="I336" i="10"/>
  <c r="X335" i="10"/>
  <c r="Q335" i="10"/>
  <c r="J335" i="10"/>
  <c r="I335" i="10"/>
  <c r="X334" i="10"/>
  <c r="Q334" i="10"/>
  <c r="J334" i="10"/>
  <c r="I334" i="10"/>
  <c r="X333" i="10"/>
  <c r="Q333" i="10"/>
  <c r="J333" i="10"/>
  <c r="I333" i="10"/>
  <c r="X332" i="10"/>
  <c r="Q332" i="10"/>
  <c r="J332" i="10"/>
  <c r="I332" i="10"/>
  <c r="X331" i="10"/>
  <c r="Q331" i="10"/>
  <c r="J331" i="10"/>
  <c r="I331" i="10"/>
  <c r="W330" i="10"/>
  <c r="V330" i="10"/>
  <c r="U330" i="10"/>
  <c r="T330" i="10"/>
  <c r="S330" i="10"/>
  <c r="R330" i="10"/>
  <c r="P330" i="10"/>
  <c r="O330" i="10"/>
  <c r="N330" i="10"/>
  <c r="M330" i="10"/>
  <c r="L330" i="10"/>
  <c r="K330" i="10"/>
  <c r="X328" i="10"/>
  <c r="Q328" i="10"/>
  <c r="J328" i="10"/>
  <c r="I328" i="10"/>
  <c r="X327" i="10"/>
  <c r="Q327" i="10"/>
  <c r="J327" i="10"/>
  <c r="I327" i="10"/>
  <c r="X326" i="10"/>
  <c r="Y326" i="10" s="1"/>
  <c r="Q326" i="10"/>
  <c r="J326" i="10"/>
  <c r="I326" i="10"/>
  <c r="X325" i="10"/>
  <c r="Q325" i="10"/>
  <c r="J325" i="10"/>
  <c r="I325" i="10"/>
  <c r="X324" i="10"/>
  <c r="Q324" i="10"/>
  <c r="J324" i="10"/>
  <c r="I324" i="10"/>
  <c r="X323" i="10"/>
  <c r="Q323" i="10"/>
  <c r="J323" i="10"/>
  <c r="I323" i="10"/>
  <c r="X322" i="10"/>
  <c r="Q322" i="10"/>
  <c r="J322" i="10"/>
  <c r="I322" i="10"/>
  <c r="X321" i="10"/>
  <c r="Q321" i="10"/>
  <c r="J321" i="10"/>
  <c r="I321" i="10"/>
  <c r="X320" i="10"/>
  <c r="Q320" i="10"/>
  <c r="J320" i="10"/>
  <c r="I320" i="10"/>
  <c r="X319" i="10"/>
  <c r="Q319" i="10"/>
  <c r="J319" i="10"/>
  <c r="I319" i="10"/>
  <c r="X318" i="10"/>
  <c r="Q318" i="10"/>
  <c r="J318" i="10"/>
  <c r="I318" i="10"/>
  <c r="X317" i="10"/>
  <c r="Q317" i="10"/>
  <c r="J317" i="10"/>
  <c r="I317" i="10"/>
  <c r="X316" i="10"/>
  <c r="Q316" i="10"/>
  <c r="J316" i="10"/>
  <c r="I316" i="10"/>
  <c r="W315" i="10"/>
  <c r="V315" i="10"/>
  <c r="U315" i="10"/>
  <c r="T315" i="10"/>
  <c r="S315" i="10"/>
  <c r="R315" i="10"/>
  <c r="P315" i="10"/>
  <c r="O315" i="10"/>
  <c r="N315" i="10"/>
  <c r="M315" i="10"/>
  <c r="L315" i="10"/>
  <c r="K315" i="10"/>
  <c r="X313" i="10"/>
  <c r="Q313" i="10"/>
  <c r="J313" i="10"/>
  <c r="I313" i="10"/>
  <c r="X312" i="10"/>
  <c r="Y312" i="10" s="1"/>
  <c r="Q312" i="10"/>
  <c r="J312" i="10"/>
  <c r="I312" i="10"/>
  <c r="X311" i="10"/>
  <c r="Q311" i="10"/>
  <c r="J311" i="10"/>
  <c r="I311" i="10"/>
  <c r="X310" i="10"/>
  <c r="Q310" i="10"/>
  <c r="J310" i="10"/>
  <c r="I310" i="10"/>
  <c r="X309" i="10"/>
  <c r="Q309" i="10"/>
  <c r="Y309" i="10" s="1"/>
  <c r="J309" i="10"/>
  <c r="I309" i="10"/>
  <c r="X308" i="10"/>
  <c r="Q308" i="10"/>
  <c r="Y308" i="10" s="1"/>
  <c r="J308" i="10"/>
  <c r="I308" i="10"/>
  <c r="X307" i="10"/>
  <c r="Q307" i="10"/>
  <c r="J307" i="10"/>
  <c r="I307" i="10"/>
  <c r="X306" i="10"/>
  <c r="Q306" i="10"/>
  <c r="J306" i="10"/>
  <c r="I306" i="10"/>
  <c r="X305" i="10"/>
  <c r="Q305" i="10"/>
  <c r="J305" i="10"/>
  <c r="I305" i="10"/>
  <c r="X304" i="10"/>
  <c r="Q304" i="10"/>
  <c r="Y304" i="10" s="1"/>
  <c r="J304" i="10"/>
  <c r="I304" i="10"/>
  <c r="X303" i="10"/>
  <c r="Q303" i="10"/>
  <c r="J303" i="10"/>
  <c r="I303" i="10"/>
  <c r="X302" i="10"/>
  <c r="Q302" i="10"/>
  <c r="J302" i="10"/>
  <c r="I302" i="10"/>
  <c r="X301" i="10"/>
  <c r="Q301" i="10"/>
  <c r="J301" i="10"/>
  <c r="I301" i="10"/>
  <c r="W300" i="10"/>
  <c r="V300" i="10"/>
  <c r="U300" i="10"/>
  <c r="T300" i="10"/>
  <c r="S300" i="10"/>
  <c r="R300" i="10"/>
  <c r="P300" i="10"/>
  <c r="O300" i="10"/>
  <c r="N300" i="10"/>
  <c r="M300" i="10"/>
  <c r="L300" i="10"/>
  <c r="K300" i="10"/>
  <c r="X298" i="10"/>
  <c r="Q298" i="10"/>
  <c r="J298" i="10"/>
  <c r="I298" i="10"/>
  <c r="X297" i="10"/>
  <c r="Q297" i="10"/>
  <c r="J297" i="10"/>
  <c r="I297" i="10"/>
  <c r="X296" i="10"/>
  <c r="Q296" i="10"/>
  <c r="Y296" i="10" s="1"/>
  <c r="J296" i="10"/>
  <c r="I296" i="10"/>
  <c r="X295" i="10"/>
  <c r="Q295" i="10"/>
  <c r="J295" i="10"/>
  <c r="I295" i="10"/>
  <c r="X294" i="10"/>
  <c r="Q294" i="10"/>
  <c r="Y294" i="10" s="1"/>
  <c r="J294" i="10"/>
  <c r="I294" i="10"/>
  <c r="X293" i="10"/>
  <c r="Q293" i="10"/>
  <c r="Y293" i="10" s="1"/>
  <c r="J293" i="10"/>
  <c r="I293" i="10"/>
  <c r="X292" i="10"/>
  <c r="Q292" i="10"/>
  <c r="J292" i="10"/>
  <c r="I292" i="10"/>
  <c r="X291" i="10"/>
  <c r="Q291" i="10"/>
  <c r="J291" i="10"/>
  <c r="I291" i="10"/>
  <c r="W290" i="10"/>
  <c r="V290" i="10"/>
  <c r="U290" i="10"/>
  <c r="T290" i="10"/>
  <c r="S290" i="10"/>
  <c r="R290" i="10"/>
  <c r="P290" i="10"/>
  <c r="O290" i="10"/>
  <c r="N290" i="10"/>
  <c r="M290" i="10"/>
  <c r="L290" i="10"/>
  <c r="K290" i="10"/>
  <c r="X288" i="10"/>
  <c r="Q288" i="10"/>
  <c r="J288" i="10"/>
  <c r="I288" i="10"/>
  <c r="X287" i="10"/>
  <c r="Q287" i="10"/>
  <c r="Y287" i="10" s="1"/>
  <c r="J287" i="10"/>
  <c r="I287" i="10"/>
  <c r="X286" i="10"/>
  <c r="Q286" i="10"/>
  <c r="Y286" i="10" s="1"/>
  <c r="J286" i="10"/>
  <c r="I286" i="10"/>
  <c r="X285" i="10"/>
  <c r="Q285" i="10"/>
  <c r="J285" i="10"/>
  <c r="I285" i="10"/>
  <c r="X284" i="10"/>
  <c r="Q284" i="10"/>
  <c r="Y284" i="10" s="1"/>
  <c r="J284" i="10"/>
  <c r="I284" i="10"/>
  <c r="X283" i="10"/>
  <c r="Q283" i="10"/>
  <c r="Y283" i="10" s="1"/>
  <c r="J283" i="10"/>
  <c r="I283" i="10"/>
  <c r="X282" i="10"/>
  <c r="Q282" i="10"/>
  <c r="J282" i="10"/>
  <c r="I282" i="10"/>
  <c r="X281" i="10"/>
  <c r="Q281" i="10"/>
  <c r="J281" i="10"/>
  <c r="I281" i="10"/>
  <c r="W280" i="10"/>
  <c r="V280" i="10"/>
  <c r="U280" i="10"/>
  <c r="T280" i="10"/>
  <c r="S280" i="10"/>
  <c r="R280" i="10"/>
  <c r="P280" i="10"/>
  <c r="O280" i="10"/>
  <c r="N280" i="10"/>
  <c r="M280" i="10"/>
  <c r="L280" i="10"/>
  <c r="K280" i="10"/>
  <c r="X278" i="10"/>
  <c r="Q278" i="10"/>
  <c r="Y278" i="10" s="1"/>
  <c r="J278" i="10"/>
  <c r="I278" i="10"/>
  <c r="X277" i="10"/>
  <c r="Q277" i="10"/>
  <c r="J277" i="10"/>
  <c r="I277" i="10"/>
  <c r="X276" i="10"/>
  <c r="Q276" i="10"/>
  <c r="J276" i="10"/>
  <c r="I276" i="10"/>
  <c r="X275" i="10"/>
  <c r="Q275" i="10"/>
  <c r="J275" i="10"/>
  <c r="I275" i="10"/>
  <c r="X274" i="10"/>
  <c r="Q274" i="10"/>
  <c r="Y274" i="10" s="1"/>
  <c r="J274" i="10"/>
  <c r="I274" i="10"/>
  <c r="X273" i="10"/>
  <c r="Q273" i="10"/>
  <c r="J273" i="10"/>
  <c r="I273" i="10"/>
  <c r="X272" i="10"/>
  <c r="Q272" i="10"/>
  <c r="J272" i="10"/>
  <c r="I272" i="10"/>
  <c r="X271" i="10"/>
  <c r="Q271" i="10"/>
  <c r="J271" i="10"/>
  <c r="I271" i="10"/>
  <c r="X270" i="10"/>
  <c r="Q270" i="10"/>
  <c r="J270" i="10"/>
  <c r="I270" i="10"/>
  <c r="X269" i="10"/>
  <c r="Q269" i="10"/>
  <c r="J269" i="10"/>
  <c r="I269" i="10"/>
  <c r="X268" i="10"/>
  <c r="Q268" i="10"/>
  <c r="J268" i="10"/>
  <c r="I268" i="10"/>
  <c r="X267" i="10"/>
  <c r="Q267" i="10"/>
  <c r="J267" i="10"/>
  <c r="I267" i="10"/>
  <c r="X266" i="10"/>
  <c r="Q266" i="10"/>
  <c r="J266" i="10"/>
  <c r="I266" i="10"/>
  <c r="W265" i="10"/>
  <c r="V265" i="10"/>
  <c r="U265" i="10"/>
  <c r="T265" i="10"/>
  <c r="S265" i="10"/>
  <c r="R265" i="10"/>
  <c r="P265" i="10"/>
  <c r="O265" i="10"/>
  <c r="N265" i="10"/>
  <c r="M265" i="10"/>
  <c r="L265" i="10"/>
  <c r="K265" i="10"/>
  <c r="X263" i="10"/>
  <c r="Q263" i="10"/>
  <c r="J263" i="10"/>
  <c r="I263" i="10"/>
  <c r="X262" i="10"/>
  <c r="Q262" i="10"/>
  <c r="J262" i="10"/>
  <c r="I262" i="10"/>
  <c r="X261" i="10"/>
  <c r="Q261" i="10"/>
  <c r="Y261" i="10" s="1"/>
  <c r="J261" i="10"/>
  <c r="I261" i="10"/>
  <c r="X260" i="10"/>
  <c r="Q260" i="10"/>
  <c r="J260" i="10"/>
  <c r="I260" i="10"/>
  <c r="X259" i="10"/>
  <c r="Q259" i="10"/>
  <c r="Y259" i="10" s="1"/>
  <c r="J259" i="10"/>
  <c r="I259" i="10"/>
  <c r="X258" i="10"/>
  <c r="Q258" i="10"/>
  <c r="Y258" i="10" s="1"/>
  <c r="J258" i="10"/>
  <c r="I258" i="10"/>
  <c r="X257" i="10"/>
  <c r="Q257" i="10"/>
  <c r="J257" i="10"/>
  <c r="I257" i="10"/>
  <c r="X256" i="10"/>
  <c r="Q256" i="10"/>
  <c r="J256" i="10"/>
  <c r="I256" i="10"/>
  <c r="X255" i="10"/>
  <c r="Q255" i="10"/>
  <c r="J255" i="10"/>
  <c r="I255" i="10"/>
  <c r="X254" i="10"/>
  <c r="Q254" i="10"/>
  <c r="J254" i="10"/>
  <c r="I254" i="10"/>
  <c r="X253" i="10"/>
  <c r="Q253" i="10"/>
  <c r="J253" i="10"/>
  <c r="I253" i="10"/>
  <c r="X252" i="10"/>
  <c r="Q252" i="10"/>
  <c r="J252" i="10"/>
  <c r="I252" i="10"/>
  <c r="X251" i="10"/>
  <c r="Q251" i="10"/>
  <c r="J251" i="10"/>
  <c r="I251" i="10"/>
  <c r="W250" i="10"/>
  <c r="V250" i="10"/>
  <c r="U250" i="10"/>
  <c r="T250" i="10"/>
  <c r="S250" i="10"/>
  <c r="R250" i="10"/>
  <c r="P250" i="10"/>
  <c r="O250" i="10"/>
  <c r="N250" i="10"/>
  <c r="M250" i="10"/>
  <c r="L250" i="10"/>
  <c r="K250" i="10"/>
  <c r="X248" i="10"/>
  <c r="Q248" i="10"/>
  <c r="J248" i="10"/>
  <c r="I248" i="10"/>
  <c r="X247" i="10"/>
  <c r="Q247" i="10"/>
  <c r="J247" i="10"/>
  <c r="I247" i="10"/>
  <c r="X246" i="10"/>
  <c r="Q246" i="10"/>
  <c r="J246" i="10"/>
  <c r="I246" i="10"/>
  <c r="X245" i="10"/>
  <c r="Q245" i="10"/>
  <c r="J245" i="10"/>
  <c r="I245" i="10"/>
  <c r="X244" i="10"/>
  <c r="Q244" i="10"/>
  <c r="Y244" i="10" s="1"/>
  <c r="J244" i="10"/>
  <c r="I244" i="10"/>
  <c r="X243" i="10"/>
  <c r="Q243" i="10"/>
  <c r="Y243" i="10" s="1"/>
  <c r="J243" i="10"/>
  <c r="I243" i="10"/>
  <c r="X242" i="10"/>
  <c r="Q242" i="10"/>
  <c r="J242" i="10"/>
  <c r="I242" i="10"/>
  <c r="X241" i="10"/>
  <c r="Q241" i="10"/>
  <c r="J241" i="10"/>
  <c r="I241" i="10"/>
  <c r="X240" i="10"/>
  <c r="Q240" i="10"/>
  <c r="J240" i="10"/>
  <c r="I240" i="10"/>
  <c r="X239" i="10"/>
  <c r="Q239" i="10"/>
  <c r="J239" i="10"/>
  <c r="I239" i="10"/>
  <c r="X238" i="10"/>
  <c r="Q238" i="10"/>
  <c r="J238" i="10"/>
  <c r="I238" i="10"/>
  <c r="X237" i="10"/>
  <c r="Q237" i="10"/>
  <c r="J237" i="10"/>
  <c r="I237" i="10"/>
  <c r="X236" i="10"/>
  <c r="Q236" i="10"/>
  <c r="J236" i="10"/>
  <c r="I236" i="10"/>
  <c r="W235" i="10"/>
  <c r="V235" i="10"/>
  <c r="U235" i="10"/>
  <c r="T235" i="10"/>
  <c r="S235" i="10"/>
  <c r="R235" i="10"/>
  <c r="P235" i="10"/>
  <c r="O235" i="10"/>
  <c r="N235" i="10"/>
  <c r="M235" i="10"/>
  <c r="L235" i="10"/>
  <c r="K235" i="10"/>
  <c r="X233" i="10"/>
  <c r="Q233" i="10"/>
  <c r="J233" i="10"/>
  <c r="I233" i="10"/>
  <c r="X232" i="10"/>
  <c r="Q232" i="10"/>
  <c r="J232" i="10"/>
  <c r="I232" i="10"/>
  <c r="X231" i="10"/>
  <c r="Q231" i="10"/>
  <c r="J231" i="10"/>
  <c r="I231" i="10"/>
  <c r="X230" i="10"/>
  <c r="Q230" i="10"/>
  <c r="J230" i="10"/>
  <c r="I230" i="10"/>
  <c r="X229" i="10"/>
  <c r="Q229" i="10"/>
  <c r="J229" i="10"/>
  <c r="I229" i="10"/>
  <c r="X228" i="10"/>
  <c r="Q228" i="10"/>
  <c r="Y228" i="10" s="1"/>
  <c r="J228" i="10"/>
  <c r="I228" i="10"/>
  <c r="X227" i="10"/>
  <c r="Q227" i="10"/>
  <c r="J227" i="10"/>
  <c r="I227" i="10"/>
  <c r="X226" i="10"/>
  <c r="Q226" i="10"/>
  <c r="J226" i="10"/>
  <c r="I226" i="10"/>
  <c r="X225" i="10"/>
  <c r="Q225" i="10"/>
  <c r="J225" i="10"/>
  <c r="I225" i="10"/>
  <c r="X224" i="10"/>
  <c r="Q224" i="10"/>
  <c r="J224" i="10"/>
  <c r="I224" i="10"/>
  <c r="X223" i="10"/>
  <c r="Q223" i="10"/>
  <c r="J223" i="10"/>
  <c r="I223" i="10"/>
  <c r="X222" i="10"/>
  <c r="Q222" i="10"/>
  <c r="J222" i="10"/>
  <c r="I222" i="10"/>
  <c r="X221" i="10"/>
  <c r="Q221" i="10"/>
  <c r="J221" i="10"/>
  <c r="I221" i="10"/>
  <c r="W220" i="10"/>
  <c r="V220" i="10"/>
  <c r="U220" i="10"/>
  <c r="T220" i="10"/>
  <c r="S220" i="10"/>
  <c r="R220" i="10"/>
  <c r="P220" i="10"/>
  <c r="O220" i="10"/>
  <c r="N220" i="10"/>
  <c r="M220" i="10"/>
  <c r="L220" i="10"/>
  <c r="K220" i="10"/>
  <c r="X218" i="10"/>
  <c r="Q218" i="10"/>
  <c r="J218" i="10"/>
  <c r="I218" i="10"/>
  <c r="X217" i="10"/>
  <c r="Q217" i="10"/>
  <c r="J217" i="10"/>
  <c r="I217" i="10"/>
  <c r="X216" i="10"/>
  <c r="Q216" i="10"/>
  <c r="J216" i="10"/>
  <c r="I216" i="10"/>
  <c r="X215" i="10"/>
  <c r="Q215" i="10"/>
  <c r="J215" i="10"/>
  <c r="I215" i="10"/>
  <c r="Y214" i="10"/>
  <c r="X214" i="10"/>
  <c r="Q214" i="10"/>
  <c r="J214" i="10"/>
  <c r="I214" i="10"/>
  <c r="X213" i="10"/>
  <c r="Q213" i="10"/>
  <c r="J213" i="10"/>
  <c r="I213" i="10"/>
  <c r="X212" i="10"/>
  <c r="Q212" i="10"/>
  <c r="J212" i="10"/>
  <c r="I212" i="10"/>
  <c r="X211" i="10"/>
  <c r="Q211" i="10"/>
  <c r="J211" i="10"/>
  <c r="I211" i="10"/>
  <c r="X210" i="10"/>
  <c r="Q210" i="10"/>
  <c r="J210" i="10"/>
  <c r="I210" i="10"/>
  <c r="X209" i="10"/>
  <c r="Q209" i="10"/>
  <c r="J209" i="10"/>
  <c r="I209" i="10"/>
  <c r="X208" i="10"/>
  <c r="Q208" i="10"/>
  <c r="J208" i="10"/>
  <c r="I208" i="10"/>
  <c r="X207" i="10"/>
  <c r="Q207" i="10"/>
  <c r="J207" i="10"/>
  <c r="I207" i="10"/>
  <c r="X206" i="10"/>
  <c r="Q206" i="10"/>
  <c r="J206" i="10"/>
  <c r="I206" i="10"/>
  <c r="W205" i="10"/>
  <c r="V205" i="10"/>
  <c r="U205" i="10"/>
  <c r="T205" i="10"/>
  <c r="S205" i="10"/>
  <c r="R205" i="10"/>
  <c r="P205" i="10"/>
  <c r="O205" i="10"/>
  <c r="N205" i="10"/>
  <c r="M205" i="10"/>
  <c r="L205" i="10"/>
  <c r="K205" i="10"/>
  <c r="X203" i="10"/>
  <c r="Q203" i="10"/>
  <c r="J203" i="10"/>
  <c r="I203" i="10"/>
  <c r="X202" i="10"/>
  <c r="Q202" i="10"/>
  <c r="J202" i="10"/>
  <c r="I202" i="10"/>
  <c r="X201" i="10"/>
  <c r="Q201" i="10"/>
  <c r="J201" i="10"/>
  <c r="I201" i="10"/>
  <c r="X200" i="10"/>
  <c r="Q200" i="10"/>
  <c r="J200" i="10"/>
  <c r="I200" i="10"/>
  <c r="X199" i="10"/>
  <c r="Q199" i="10"/>
  <c r="J199" i="10"/>
  <c r="I199" i="10"/>
  <c r="X198" i="10"/>
  <c r="Q198" i="10"/>
  <c r="J198" i="10"/>
  <c r="I198" i="10"/>
  <c r="X197" i="10"/>
  <c r="Y197" i="10" s="1"/>
  <c r="Q197" i="10"/>
  <c r="J197" i="10"/>
  <c r="I197" i="10"/>
  <c r="X196" i="10"/>
  <c r="Q196" i="10"/>
  <c r="J196" i="10"/>
  <c r="I196" i="10"/>
  <c r="W195" i="10"/>
  <c r="V195" i="10"/>
  <c r="U195" i="10"/>
  <c r="T195" i="10"/>
  <c r="S195" i="10"/>
  <c r="R195" i="10"/>
  <c r="P195" i="10"/>
  <c r="O195" i="10"/>
  <c r="N195" i="10"/>
  <c r="M195" i="10"/>
  <c r="L195" i="10"/>
  <c r="K195" i="10"/>
  <c r="X193" i="10"/>
  <c r="Q193" i="10"/>
  <c r="J193" i="10"/>
  <c r="I193" i="10"/>
  <c r="X192" i="10"/>
  <c r="Q192" i="10"/>
  <c r="J192" i="10"/>
  <c r="I192" i="10"/>
  <c r="X191" i="10"/>
  <c r="Q191" i="10"/>
  <c r="J191" i="10"/>
  <c r="I191" i="10"/>
  <c r="X190" i="10"/>
  <c r="Q190" i="10"/>
  <c r="J190" i="10"/>
  <c r="I190" i="10"/>
  <c r="X189" i="10"/>
  <c r="Q189" i="10"/>
  <c r="J189" i="10"/>
  <c r="I189" i="10"/>
  <c r="X188" i="10"/>
  <c r="Q188" i="10"/>
  <c r="J188" i="10"/>
  <c r="I188" i="10"/>
  <c r="X187" i="10"/>
  <c r="Q187" i="10"/>
  <c r="J187" i="10"/>
  <c r="I187" i="10"/>
  <c r="X186" i="10"/>
  <c r="Q186" i="10"/>
  <c r="J186" i="10"/>
  <c r="I186" i="10"/>
  <c r="W185" i="10"/>
  <c r="V185" i="10"/>
  <c r="U185" i="10"/>
  <c r="T185" i="10"/>
  <c r="S185" i="10"/>
  <c r="R185" i="10"/>
  <c r="P185" i="10"/>
  <c r="O185" i="10"/>
  <c r="N185" i="10"/>
  <c r="M185" i="10"/>
  <c r="L185" i="10"/>
  <c r="K185" i="10"/>
  <c r="X183" i="10"/>
  <c r="Q183" i="10"/>
  <c r="J183" i="10"/>
  <c r="I183" i="10"/>
  <c r="X182" i="10"/>
  <c r="Q182" i="10"/>
  <c r="J182" i="10"/>
  <c r="I182" i="10"/>
  <c r="X181" i="10"/>
  <c r="Q181" i="10"/>
  <c r="J181" i="10"/>
  <c r="I181" i="10"/>
  <c r="X180" i="10"/>
  <c r="Q180" i="10"/>
  <c r="J180" i="10"/>
  <c r="I180" i="10"/>
  <c r="X179" i="10"/>
  <c r="Q179" i="10"/>
  <c r="J179" i="10"/>
  <c r="I179" i="10"/>
  <c r="X178" i="10"/>
  <c r="Q178" i="10"/>
  <c r="Y178" i="10" s="1"/>
  <c r="J178" i="10"/>
  <c r="I178" i="10"/>
  <c r="X177" i="10"/>
  <c r="Q177" i="10"/>
  <c r="J177" i="10"/>
  <c r="I177" i="10"/>
  <c r="X176" i="10"/>
  <c r="Q176" i="10"/>
  <c r="J176" i="10"/>
  <c r="I176" i="10"/>
  <c r="X175" i="10"/>
  <c r="Q175" i="10"/>
  <c r="J175" i="10"/>
  <c r="I175" i="10"/>
  <c r="X174" i="10"/>
  <c r="Q174" i="10"/>
  <c r="J174" i="10"/>
  <c r="I174" i="10"/>
  <c r="X173" i="10"/>
  <c r="Q173" i="10"/>
  <c r="J173" i="10"/>
  <c r="I173" i="10"/>
  <c r="X172" i="10"/>
  <c r="Q172" i="10"/>
  <c r="J172" i="10"/>
  <c r="I172" i="10"/>
  <c r="X171" i="10"/>
  <c r="Q171" i="10"/>
  <c r="J171" i="10"/>
  <c r="I171" i="10"/>
  <c r="W170" i="10"/>
  <c r="V170" i="10"/>
  <c r="U170" i="10"/>
  <c r="T170" i="10"/>
  <c r="S170" i="10"/>
  <c r="R170" i="10"/>
  <c r="P170" i="10"/>
  <c r="O170" i="10"/>
  <c r="N170" i="10"/>
  <c r="M170" i="10"/>
  <c r="L170" i="10"/>
  <c r="K170" i="10"/>
  <c r="X168" i="10"/>
  <c r="Q168" i="10"/>
  <c r="J168" i="10"/>
  <c r="I168" i="10"/>
  <c r="X167" i="10"/>
  <c r="Q167" i="10"/>
  <c r="J167" i="10"/>
  <c r="I167" i="10"/>
  <c r="X166" i="10"/>
  <c r="Q166" i="10"/>
  <c r="Y166" i="10" s="1"/>
  <c r="J166" i="10"/>
  <c r="I166" i="10"/>
  <c r="X165" i="10"/>
  <c r="Q165" i="10"/>
  <c r="J165" i="10"/>
  <c r="I165" i="10"/>
  <c r="X164" i="10"/>
  <c r="Q164" i="10"/>
  <c r="J164" i="10"/>
  <c r="I164" i="10"/>
  <c r="X163" i="10"/>
  <c r="Q163" i="10"/>
  <c r="J163" i="10"/>
  <c r="I163" i="10"/>
  <c r="X162" i="10"/>
  <c r="Q162" i="10"/>
  <c r="Y162" i="10" s="1"/>
  <c r="J162" i="10"/>
  <c r="I162" i="10"/>
  <c r="X161" i="10"/>
  <c r="Q161" i="10"/>
  <c r="J161" i="10"/>
  <c r="I161" i="10"/>
  <c r="X160" i="10"/>
  <c r="Q160" i="10"/>
  <c r="J160" i="10"/>
  <c r="I160" i="10"/>
  <c r="X159" i="10"/>
  <c r="Q159" i="10"/>
  <c r="J159" i="10"/>
  <c r="I159" i="10"/>
  <c r="X158" i="10"/>
  <c r="Q158" i="10"/>
  <c r="J158" i="10"/>
  <c r="I158" i="10"/>
  <c r="X157" i="10"/>
  <c r="Q157" i="10"/>
  <c r="J157" i="10"/>
  <c r="I157" i="10"/>
  <c r="X156" i="10"/>
  <c r="Q156" i="10"/>
  <c r="J156" i="10"/>
  <c r="I156" i="10"/>
  <c r="W155" i="10"/>
  <c r="V155" i="10"/>
  <c r="U155" i="10"/>
  <c r="T155" i="10"/>
  <c r="S155" i="10"/>
  <c r="R155" i="10"/>
  <c r="P155" i="10"/>
  <c r="O155" i="10"/>
  <c r="N155" i="10"/>
  <c r="M155" i="10"/>
  <c r="L155" i="10"/>
  <c r="K155" i="10"/>
  <c r="X153" i="10"/>
  <c r="Q153" i="10"/>
  <c r="J153" i="10"/>
  <c r="I153" i="10"/>
  <c r="X152" i="10"/>
  <c r="Q152" i="10"/>
  <c r="J152" i="10"/>
  <c r="I152" i="10"/>
  <c r="X151" i="10"/>
  <c r="Q151" i="10"/>
  <c r="J151" i="10"/>
  <c r="I151" i="10"/>
  <c r="X150" i="10"/>
  <c r="Q150" i="10"/>
  <c r="J150" i="10"/>
  <c r="I150" i="10"/>
  <c r="X149" i="10"/>
  <c r="Q149" i="10"/>
  <c r="Y149" i="10" s="1"/>
  <c r="J149" i="10"/>
  <c r="I149" i="10"/>
  <c r="X148" i="10"/>
  <c r="Q148" i="10"/>
  <c r="J148" i="10"/>
  <c r="I148" i="10"/>
  <c r="X147" i="10"/>
  <c r="Q147" i="10"/>
  <c r="Y147" i="10" s="1"/>
  <c r="J147" i="10"/>
  <c r="I147" i="10"/>
  <c r="X146" i="10"/>
  <c r="Q146" i="10"/>
  <c r="J146" i="10"/>
  <c r="I146" i="10"/>
  <c r="X145" i="10"/>
  <c r="Q145" i="10"/>
  <c r="J145" i="10"/>
  <c r="I145" i="10"/>
  <c r="X144" i="10"/>
  <c r="Q144" i="10"/>
  <c r="J144" i="10"/>
  <c r="I144" i="10"/>
  <c r="X143" i="10"/>
  <c r="Q143" i="10"/>
  <c r="J143" i="10"/>
  <c r="I143" i="10"/>
  <c r="X142" i="10"/>
  <c r="Q142" i="10"/>
  <c r="J142" i="10"/>
  <c r="I142" i="10"/>
  <c r="X141" i="10"/>
  <c r="Q141" i="10"/>
  <c r="J141" i="10"/>
  <c r="I141" i="10"/>
  <c r="W140" i="10"/>
  <c r="V140" i="10"/>
  <c r="U140" i="10"/>
  <c r="T140" i="10"/>
  <c r="S140" i="10"/>
  <c r="R140" i="10"/>
  <c r="P140" i="10"/>
  <c r="O140" i="10"/>
  <c r="N140" i="10"/>
  <c r="M140" i="10"/>
  <c r="L140" i="10"/>
  <c r="K140" i="10"/>
  <c r="X138" i="10"/>
  <c r="Q138" i="10"/>
  <c r="J138" i="10"/>
  <c r="I138" i="10"/>
  <c r="X137" i="10"/>
  <c r="Q137" i="10"/>
  <c r="J137" i="10"/>
  <c r="I137" i="10"/>
  <c r="X136" i="10"/>
  <c r="Q136" i="10"/>
  <c r="Y136" i="10" s="1"/>
  <c r="J136" i="10"/>
  <c r="I136" i="10"/>
  <c r="X135" i="10"/>
  <c r="Q135" i="10"/>
  <c r="J135" i="10"/>
  <c r="I135" i="10"/>
  <c r="X134" i="10"/>
  <c r="Q134" i="10"/>
  <c r="Y134" i="10" s="1"/>
  <c r="J134" i="10"/>
  <c r="I134" i="10"/>
  <c r="X133" i="10"/>
  <c r="Q133" i="10"/>
  <c r="J133" i="10"/>
  <c r="I133" i="10"/>
  <c r="X132" i="10"/>
  <c r="Q132" i="10"/>
  <c r="J132" i="10"/>
  <c r="X131" i="10"/>
  <c r="Q131" i="10"/>
  <c r="J131" i="10"/>
  <c r="X130" i="10"/>
  <c r="Q130" i="10"/>
  <c r="J130" i="10"/>
  <c r="X129" i="10"/>
  <c r="Q129" i="10"/>
  <c r="J129" i="10"/>
  <c r="X128" i="10"/>
  <c r="Q128" i="10"/>
  <c r="J128" i="10"/>
  <c r="X127" i="10"/>
  <c r="Q127" i="10"/>
  <c r="Y127" i="10" s="1"/>
  <c r="J127" i="10"/>
  <c r="X126" i="10"/>
  <c r="Q126" i="10"/>
  <c r="J126" i="10"/>
  <c r="W125" i="10"/>
  <c r="V125" i="10"/>
  <c r="U125" i="10"/>
  <c r="T125" i="10"/>
  <c r="S125" i="10"/>
  <c r="R125" i="10"/>
  <c r="P125" i="10"/>
  <c r="O125" i="10"/>
  <c r="N125" i="10"/>
  <c r="M125" i="10"/>
  <c r="L125" i="10"/>
  <c r="K125" i="10"/>
  <c r="X123" i="10"/>
  <c r="Y123" i="10" s="1"/>
  <c r="Q123" i="10"/>
  <c r="J123" i="10"/>
  <c r="I123" i="10"/>
  <c r="X122" i="10"/>
  <c r="Q122" i="10"/>
  <c r="J122" i="10"/>
  <c r="I122" i="10"/>
  <c r="X121" i="10"/>
  <c r="Q121" i="10"/>
  <c r="J121" i="10"/>
  <c r="I121" i="10"/>
  <c r="X120" i="10"/>
  <c r="Q120" i="10"/>
  <c r="J120" i="10"/>
  <c r="I120" i="10"/>
  <c r="X119" i="10"/>
  <c r="Q119" i="10"/>
  <c r="J119" i="10"/>
  <c r="I119" i="10"/>
  <c r="X118" i="10"/>
  <c r="Q118" i="10"/>
  <c r="J118" i="10"/>
  <c r="I118" i="10"/>
  <c r="X117" i="10"/>
  <c r="Q117" i="10"/>
  <c r="J117" i="10"/>
  <c r="I117" i="10"/>
  <c r="X116" i="10"/>
  <c r="Q116" i="10"/>
  <c r="J116" i="10"/>
  <c r="I116" i="10"/>
  <c r="X115" i="10"/>
  <c r="Q115" i="10"/>
  <c r="J115" i="10"/>
  <c r="I115" i="10"/>
  <c r="X114" i="10"/>
  <c r="Q114" i="10"/>
  <c r="J114" i="10"/>
  <c r="I114" i="10"/>
  <c r="X113" i="10"/>
  <c r="Q113" i="10"/>
  <c r="J113" i="10"/>
  <c r="I113" i="10"/>
  <c r="X112" i="10"/>
  <c r="Q112" i="10"/>
  <c r="J112" i="10"/>
  <c r="I112" i="10"/>
  <c r="X111" i="10"/>
  <c r="Q111" i="10"/>
  <c r="J111" i="10"/>
  <c r="I111" i="10"/>
  <c r="W110" i="10"/>
  <c r="V110" i="10"/>
  <c r="U110" i="10"/>
  <c r="T110" i="10"/>
  <c r="S110" i="10"/>
  <c r="R110" i="10"/>
  <c r="P110" i="10"/>
  <c r="O110" i="10"/>
  <c r="N110" i="10"/>
  <c r="M110" i="10"/>
  <c r="L110" i="10"/>
  <c r="K110" i="10"/>
  <c r="X108" i="10"/>
  <c r="Q108" i="10"/>
  <c r="J108" i="10"/>
  <c r="I108" i="10"/>
  <c r="X107" i="10"/>
  <c r="Q107" i="10"/>
  <c r="J107" i="10"/>
  <c r="I107" i="10"/>
  <c r="X106" i="10"/>
  <c r="Q106" i="10"/>
  <c r="J106" i="10"/>
  <c r="I106" i="10"/>
  <c r="Y105" i="10"/>
  <c r="X105" i="10"/>
  <c r="Q105" i="10"/>
  <c r="J105" i="10"/>
  <c r="I105" i="10"/>
  <c r="X104" i="10"/>
  <c r="Q104" i="10"/>
  <c r="J104" i="10"/>
  <c r="I104" i="10"/>
  <c r="X103" i="10"/>
  <c r="Q103" i="10"/>
  <c r="J103" i="10"/>
  <c r="I103" i="10"/>
  <c r="X102" i="10"/>
  <c r="Q102" i="10"/>
  <c r="Y102" i="10" s="1"/>
  <c r="J102" i="10"/>
  <c r="I102" i="10"/>
  <c r="X101" i="10"/>
  <c r="Q101" i="10"/>
  <c r="J101" i="10"/>
  <c r="I101" i="10"/>
  <c r="W100" i="10"/>
  <c r="V100" i="10"/>
  <c r="U100" i="10"/>
  <c r="T100" i="10"/>
  <c r="S100" i="10"/>
  <c r="R100" i="10"/>
  <c r="P100" i="10"/>
  <c r="O100" i="10"/>
  <c r="N100" i="10"/>
  <c r="M100" i="10"/>
  <c r="L100" i="10"/>
  <c r="K100" i="10"/>
  <c r="X98" i="10"/>
  <c r="Q98" i="10"/>
  <c r="J98" i="10"/>
  <c r="I98" i="10"/>
  <c r="X97" i="10"/>
  <c r="Q97" i="10"/>
  <c r="Y97" i="10" s="1"/>
  <c r="J97" i="10"/>
  <c r="I97" i="10"/>
  <c r="X96" i="10"/>
  <c r="Y96" i="10" s="1"/>
  <c r="Q96" i="10"/>
  <c r="J96" i="10"/>
  <c r="I96" i="10"/>
  <c r="X95" i="10"/>
  <c r="Q95" i="10"/>
  <c r="J95" i="10"/>
  <c r="I95" i="10"/>
  <c r="X94" i="10"/>
  <c r="Q94" i="10"/>
  <c r="J94" i="10"/>
  <c r="I94" i="10"/>
  <c r="X93" i="10"/>
  <c r="Q93" i="10"/>
  <c r="Y93" i="10" s="1"/>
  <c r="J93" i="10"/>
  <c r="I93" i="10"/>
  <c r="X92" i="10"/>
  <c r="Q92" i="10"/>
  <c r="J92" i="10"/>
  <c r="I92" i="10"/>
  <c r="X91" i="10"/>
  <c r="Q91" i="10"/>
  <c r="J91" i="10"/>
  <c r="I91" i="10"/>
  <c r="W90" i="10"/>
  <c r="V90" i="10"/>
  <c r="U90" i="10"/>
  <c r="T90" i="10"/>
  <c r="S90" i="10"/>
  <c r="R90" i="10"/>
  <c r="P90" i="10"/>
  <c r="O90" i="10"/>
  <c r="N90" i="10"/>
  <c r="M90" i="10"/>
  <c r="L90" i="10"/>
  <c r="K90" i="10"/>
  <c r="X88" i="10"/>
  <c r="Q88" i="10"/>
  <c r="J88" i="10"/>
  <c r="I88" i="10"/>
  <c r="X87" i="10"/>
  <c r="Q87" i="10"/>
  <c r="J87" i="10"/>
  <c r="I87" i="10"/>
  <c r="X86" i="10"/>
  <c r="Q86" i="10"/>
  <c r="J86" i="10"/>
  <c r="I86" i="10"/>
  <c r="X85" i="10"/>
  <c r="Q85" i="10"/>
  <c r="J85" i="10"/>
  <c r="I85" i="10"/>
  <c r="X84" i="10"/>
  <c r="Q84" i="10"/>
  <c r="Y84" i="10" s="1"/>
  <c r="J84" i="10"/>
  <c r="I84" i="10"/>
  <c r="X83" i="10"/>
  <c r="Q83" i="10"/>
  <c r="Y83" i="10" s="1"/>
  <c r="J83" i="10"/>
  <c r="I83" i="10"/>
  <c r="X82" i="10"/>
  <c r="Q82" i="10"/>
  <c r="J82" i="10"/>
  <c r="I82" i="10"/>
  <c r="X81" i="10"/>
  <c r="Q81" i="10"/>
  <c r="J81" i="10"/>
  <c r="I81" i="10"/>
  <c r="X80" i="10"/>
  <c r="Q80" i="10"/>
  <c r="J80" i="10"/>
  <c r="I80" i="10"/>
  <c r="X79" i="10"/>
  <c r="Q79" i="10"/>
  <c r="Y79" i="10" s="1"/>
  <c r="J79" i="10"/>
  <c r="I79" i="10"/>
  <c r="X78" i="10"/>
  <c r="Q78" i="10"/>
  <c r="J78" i="10"/>
  <c r="I78" i="10"/>
  <c r="X77" i="10"/>
  <c r="Q77" i="10"/>
  <c r="J77" i="10"/>
  <c r="I77" i="10"/>
  <c r="X76" i="10"/>
  <c r="Q76" i="10"/>
  <c r="J76" i="10"/>
  <c r="I76" i="10"/>
  <c r="W75" i="10"/>
  <c r="V75" i="10"/>
  <c r="U75" i="10"/>
  <c r="T75" i="10"/>
  <c r="S75" i="10"/>
  <c r="R75" i="10"/>
  <c r="P75" i="10"/>
  <c r="O75" i="10"/>
  <c r="N75" i="10"/>
  <c r="M75" i="10"/>
  <c r="L75" i="10"/>
  <c r="K75" i="10"/>
  <c r="X73" i="10"/>
  <c r="Q73" i="10"/>
  <c r="J73" i="10"/>
  <c r="I73" i="10"/>
  <c r="X72" i="10"/>
  <c r="Q72" i="10"/>
  <c r="Y72" i="10" s="1"/>
  <c r="J72" i="10"/>
  <c r="I72" i="10"/>
  <c r="X71" i="10"/>
  <c r="Q71" i="10"/>
  <c r="J71" i="10"/>
  <c r="I71" i="10"/>
  <c r="X70" i="10"/>
  <c r="Q70" i="10"/>
  <c r="J70" i="10"/>
  <c r="I70" i="10"/>
  <c r="X69" i="10"/>
  <c r="Q69" i="10"/>
  <c r="J69" i="10"/>
  <c r="I69" i="10"/>
  <c r="X68" i="10"/>
  <c r="Q68" i="10"/>
  <c r="Y68" i="10" s="1"/>
  <c r="J68" i="10"/>
  <c r="I68" i="10"/>
  <c r="X67" i="10"/>
  <c r="Y67" i="10" s="1"/>
  <c r="Q67" i="10"/>
  <c r="J67" i="10"/>
  <c r="I67" i="10"/>
  <c r="X66" i="10"/>
  <c r="Q66" i="10"/>
  <c r="J66" i="10"/>
  <c r="I66" i="10"/>
  <c r="X65" i="10"/>
  <c r="Q65" i="10"/>
  <c r="J65" i="10"/>
  <c r="I65" i="10"/>
  <c r="X64" i="10"/>
  <c r="Q64" i="10"/>
  <c r="J64" i="10"/>
  <c r="I64" i="10"/>
  <c r="X63" i="10"/>
  <c r="Q63" i="10"/>
  <c r="J63" i="10"/>
  <c r="I63" i="10"/>
  <c r="X62" i="10"/>
  <c r="Q62" i="10"/>
  <c r="J62" i="10"/>
  <c r="I62" i="10"/>
  <c r="X61" i="10"/>
  <c r="Q61" i="10"/>
  <c r="J61" i="10"/>
  <c r="I61" i="10"/>
  <c r="W60" i="10"/>
  <c r="V60" i="10"/>
  <c r="U60" i="10"/>
  <c r="T60" i="10"/>
  <c r="S60" i="10"/>
  <c r="R60" i="10"/>
  <c r="P60" i="10"/>
  <c r="O60" i="10"/>
  <c r="N60" i="10"/>
  <c r="M60" i="10"/>
  <c r="L60" i="10"/>
  <c r="K60" i="10"/>
  <c r="X58" i="10"/>
  <c r="Q58" i="10"/>
  <c r="J58" i="10"/>
  <c r="I58" i="10"/>
  <c r="X57" i="10"/>
  <c r="Q57" i="10"/>
  <c r="Y57" i="10" s="1"/>
  <c r="J57" i="10"/>
  <c r="I57" i="10"/>
  <c r="X56" i="10"/>
  <c r="Q56" i="10"/>
  <c r="J56" i="10"/>
  <c r="I56" i="10"/>
  <c r="X55" i="10"/>
  <c r="Q55" i="10"/>
  <c r="J55" i="10"/>
  <c r="I55" i="10"/>
  <c r="X54" i="10"/>
  <c r="Q54" i="10"/>
  <c r="J54" i="10"/>
  <c r="I54" i="10"/>
  <c r="X53" i="10"/>
  <c r="Q53" i="10"/>
  <c r="J53" i="10"/>
  <c r="I53" i="10"/>
  <c r="X52" i="10"/>
  <c r="Q52" i="10"/>
  <c r="J52" i="10"/>
  <c r="I52" i="10"/>
  <c r="X51" i="10"/>
  <c r="Q51" i="10"/>
  <c r="J51" i="10"/>
  <c r="I51" i="10"/>
  <c r="X50" i="10"/>
  <c r="Y50" i="10" s="1"/>
  <c r="Q50" i="10"/>
  <c r="J50" i="10"/>
  <c r="I50" i="10"/>
  <c r="X49" i="10"/>
  <c r="Q49" i="10"/>
  <c r="J49" i="10"/>
  <c r="I49" i="10"/>
  <c r="X48" i="10"/>
  <c r="Q48" i="10"/>
  <c r="J48" i="10"/>
  <c r="I48" i="10"/>
  <c r="X47" i="10"/>
  <c r="Q47" i="10"/>
  <c r="Y47" i="10" s="1"/>
  <c r="J47" i="10"/>
  <c r="I47" i="10"/>
  <c r="X46" i="10"/>
  <c r="Q46" i="10"/>
  <c r="J46" i="10"/>
  <c r="I46" i="10"/>
  <c r="W45" i="10"/>
  <c r="V45" i="10"/>
  <c r="U45" i="10"/>
  <c r="T45" i="10"/>
  <c r="S45" i="10"/>
  <c r="R45" i="10"/>
  <c r="P45" i="10"/>
  <c r="O45" i="10"/>
  <c r="N45" i="10"/>
  <c r="M45" i="10"/>
  <c r="L45" i="10"/>
  <c r="K45" i="10"/>
  <c r="X43" i="10"/>
  <c r="Q43" i="10"/>
  <c r="J43" i="10"/>
  <c r="I43" i="10"/>
  <c r="X42" i="10"/>
  <c r="Q42" i="10"/>
  <c r="J42" i="10"/>
  <c r="I42" i="10"/>
  <c r="X41" i="10"/>
  <c r="Q41" i="10"/>
  <c r="J41" i="10"/>
  <c r="I41" i="10"/>
  <c r="X40" i="10"/>
  <c r="Q40" i="10"/>
  <c r="Y40" i="10" s="1"/>
  <c r="J40" i="10"/>
  <c r="I40" i="10"/>
  <c r="X39" i="10"/>
  <c r="Q39" i="10"/>
  <c r="J39" i="10"/>
  <c r="I39" i="10"/>
  <c r="X38" i="10"/>
  <c r="Q38" i="10"/>
  <c r="J38" i="10"/>
  <c r="I38" i="10"/>
  <c r="X37" i="10"/>
  <c r="Q37" i="10"/>
  <c r="J37" i="10"/>
  <c r="I37" i="10"/>
  <c r="X36" i="10"/>
  <c r="Q36" i="10"/>
  <c r="J36" i="10"/>
  <c r="I36" i="10"/>
  <c r="X35" i="10"/>
  <c r="Q35" i="10"/>
  <c r="J35" i="10"/>
  <c r="I35" i="10"/>
  <c r="X34" i="10"/>
  <c r="Q34" i="10"/>
  <c r="J34" i="10"/>
  <c r="I34" i="10"/>
  <c r="X33" i="10"/>
  <c r="Q33" i="10"/>
  <c r="J33" i="10"/>
  <c r="I33" i="10"/>
  <c r="X32" i="10"/>
  <c r="Q32" i="10"/>
  <c r="J32" i="10"/>
  <c r="I32" i="10"/>
  <c r="X31" i="10"/>
  <c r="Q31" i="10"/>
  <c r="J31" i="10"/>
  <c r="I31" i="10"/>
  <c r="W30" i="10"/>
  <c r="V30" i="10"/>
  <c r="U30" i="10"/>
  <c r="T30" i="10"/>
  <c r="S30" i="10"/>
  <c r="R30" i="10"/>
  <c r="P30" i="10"/>
  <c r="O30" i="10"/>
  <c r="N30" i="10"/>
  <c r="M30" i="10"/>
  <c r="L30" i="10"/>
  <c r="K30" i="10"/>
  <c r="X28" i="10"/>
  <c r="Y28" i="10" s="1"/>
  <c r="Q28" i="10"/>
  <c r="J28" i="10"/>
  <c r="I28" i="10"/>
  <c r="X27" i="10"/>
  <c r="Q27" i="10"/>
  <c r="Y27" i="10" s="1"/>
  <c r="J27" i="10"/>
  <c r="I27" i="10"/>
  <c r="X26" i="10"/>
  <c r="Q26" i="10"/>
  <c r="J26" i="10"/>
  <c r="I26" i="10"/>
  <c r="X25" i="10"/>
  <c r="Q25" i="10"/>
  <c r="J25" i="10"/>
  <c r="I25" i="10"/>
  <c r="X24" i="10"/>
  <c r="Q24" i="10"/>
  <c r="J24" i="10"/>
  <c r="I24" i="10"/>
  <c r="X23" i="10"/>
  <c r="Q23" i="10"/>
  <c r="J23" i="10"/>
  <c r="I23" i="10"/>
  <c r="X22" i="10"/>
  <c r="Q22" i="10"/>
  <c r="J22" i="10"/>
  <c r="I22" i="10"/>
  <c r="X21" i="10"/>
  <c r="Q21" i="10"/>
  <c r="J21" i="10"/>
  <c r="I21" i="10"/>
  <c r="Y20" i="10"/>
  <c r="X20" i="10"/>
  <c r="Q20" i="10"/>
  <c r="J20" i="10"/>
  <c r="I20" i="10"/>
  <c r="X19" i="10"/>
  <c r="Q19" i="10"/>
  <c r="J19" i="10"/>
  <c r="I19" i="10"/>
  <c r="X18" i="10"/>
  <c r="Q18" i="10"/>
  <c r="J18" i="10"/>
  <c r="I18" i="10"/>
  <c r="X17" i="10"/>
  <c r="Q17" i="10"/>
  <c r="J17" i="10"/>
  <c r="I17" i="10"/>
  <c r="X16" i="10"/>
  <c r="Q16" i="10"/>
  <c r="J16" i="10"/>
  <c r="I16" i="10"/>
  <c r="W15" i="10"/>
  <c r="V15" i="10"/>
  <c r="U15" i="10"/>
  <c r="T15" i="10"/>
  <c r="S15" i="10"/>
  <c r="R15" i="10"/>
  <c r="P15" i="10"/>
  <c r="O15" i="10"/>
  <c r="N15" i="10"/>
  <c r="M15" i="10"/>
  <c r="L15" i="10"/>
  <c r="K15" i="10"/>
  <c r="X13" i="10"/>
  <c r="Q13" i="10"/>
  <c r="J13" i="10"/>
  <c r="I13" i="10"/>
  <c r="X12" i="10"/>
  <c r="Q12" i="10"/>
  <c r="J12" i="10"/>
  <c r="I12" i="10"/>
  <c r="X11" i="10"/>
  <c r="Q11" i="10"/>
  <c r="J11" i="10"/>
  <c r="I11" i="10"/>
  <c r="X10" i="10"/>
  <c r="Q10" i="10"/>
  <c r="J10" i="10"/>
  <c r="I10" i="10"/>
  <c r="X9" i="10"/>
  <c r="Q9" i="10"/>
  <c r="J9" i="10"/>
  <c r="I9" i="10"/>
  <c r="X8" i="10"/>
  <c r="Q8" i="10"/>
  <c r="J8" i="10"/>
  <c r="I8" i="10"/>
  <c r="X7" i="10"/>
  <c r="Q7" i="10"/>
  <c r="J7" i="10"/>
  <c r="I7" i="10"/>
  <c r="X6" i="10"/>
  <c r="Q6" i="10"/>
  <c r="J6" i="10"/>
  <c r="I6" i="10"/>
  <c r="W400" i="8"/>
  <c r="V400" i="8"/>
  <c r="U400" i="8"/>
  <c r="T400" i="8"/>
  <c r="S400" i="8"/>
  <c r="R400" i="8"/>
  <c r="P400" i="8"/>
  <c r="O400" i="8"/>
  <c r="N400" i="8"/>
  <c r="M400" i="8"/>
  <c r="L400" i="8"/>
  <c r="K400" i="8"/>
  <c r="X399" i="8"/>
  <c r="Q399" i="8"/>
  <c r="J399" i="8"/>
  <c r="I399" i="8"/>
  <c r="V398" i="8"/>
  <c r="U398" i="8"/>
  <c r="T398" i="8"/>
  <c r="S398" i="8"/>
  <c r="R398" i="8"/>
  <c r="O398" i="8"/>
  <c r="N398" i="8"/>
  <c r="M398" i="8"/>
  <c r="L398" i="8"/>
  <c r="K398" i="8"/>
  <c r="X396" i="8"/>
  <c r="Q396" i="8"/>
  <c r="J396" i="8"/>
  <c r="I396" i="8"/>
  <c r="X395" i="8"/>
  <c r="Q395" i="8"/>
  <c r="J395" i="8"/>
  <c r="I395" i="8"/>
  <c r="X394" i="8"/>
  <c r="Q394" i="8"/>
  <c r="J394" i="8"/>
  <c r="I394" i="8"/>
  <c r="X393" i="8"/>
  <c r="Q393" i="8"/>
  <c r="J393" i="8"/>
  <c r="I393" i="8"/>
  <c r="X392" i="8"/>
  <c r="Q392" i="8"/>
  <c r="J392" i="8"/>
  <c r="I392" i="8"/>
  <c r="X391" i="8"/>
  <c r="Q391" i="8"/>
  <c r="J391" i="8"/>
  <c r="I391" i="8"/>
  <c r="X390" i="8"/>
  <c r="W398" i="8" s="1"/>
  <c r="Q390" i="8"/>
  <c r="P398" i="8" s="1"/>
  <c r="J390" i="8"/>
  <c r="I390" i="8"/>
  <c r="X389" i="8"/>
  <c r="Q389" i="8"/>
  <c r="J389" i="8"/>
  <c r="I389" i="8"/>
  <c r="X388" i="8"/>
  <c r="Q388" i="8"/>
  <c r="J388" i="8"/>
  <c r="I388" i="8"/>
  <c r="X387" i="8"/>
  <c r="Q387" i="8"/>
  <c r="J387" i="8"/>
  <c r="I387" i="8"/>
  <c r="X386" i="8"/>
  <c r="Q386" i="8"/>
  <c r="J386" i="8"/>
  <c r="I386" i="8"/>
  <c r="X385" i="8"/>
  <c r="Q385" i="8"/>
  <c r="J385" i="8"/>
  <c r="I385" i="8"/>
  <c r="X384" i="8"/>
  <c r="Q384" i="8"/>
  <c r="J384" i="8"/>
  <c r="I384" i="8"/>
  <c r="W383" i="8"/>
  <c r="V383" i="8"/>
  <c r="U383" i="8"/>
  <c r="T383" i="8"/>
  <c r="S383" i="8"/>
  <c r="R383" i="8"/>
  <c r="P383" i="8"/>
  <c r="O383" i="8"/>
  <c r="N383" i="8"/>
  <c r="M383" i="8"/>
  <c r="L383" i="8"/>
  <c r="K383" i="8"/>
  <c r="X381" i="8"/>
  <c r="Q381" i="8"/>
  <c r="J381" i="8"/>
  <c r="I381" i="8"/>
  <c r="X380" i="8"/>
  <c r="Q380" i="8"/>
  <c r="J380" i="8"/>
  <c r="I380" i="8"/>
  <c r="X379" i="8"/>
  <c r="Q379" i="8"/>
  <c r="J379" i="8"/>
  <c r="I379" i="8"/>
  <c r="X378" i="8"/>
  <c r="Q378" i="8"/>
  <c r="J378" i="8"/>
  <c r="I378" i="8"/>
  <c r="X377" i="8"/>
  <c r="Q377" i="8"/>
  <c r="J377" i="8"/>
  <c r="I377" i="8"/>
  <c r="X376" i="8"/>
  <c r="Q376" i="8"/>
  <c r="J376" i="8"/>
  <c r="I376" i="8"/>
  <c r="X375" i="8"/>
  <c r="Q375" i="8"/>
  <c r="J375" i="8"/>
  <c r="I375" i="8"/>
  <c r="X374" i="8"/>
  <c r="Q374" i="8"/>
  <c r="J374" i="8"/>
  <c r="I374" i="8"/>
  <c r="X373" i="8"/>
  <c r="Q373" i="8"/>
  <c r="J373" i="8"/>
  <c r="I373" i="8"/>
  <c r="X372" i="8"/>
  <c r="Q372" i="8"/>
  <c r="J372" i="8"/>
  <c r="I372" i="8"/>
  <c r="X371" i="8"/>
  <c r="Q371" i="8"/>
  <c r="J371" i="8"/>
  <c r="I371" i="8"/>
  <c r="X370" i="8"/>
  <c r="Q370" i="8"/>
  <c r="J370" i="8"/>
  <c r="I370" i="8"/>
  <c r="X369" i="8"/>
  <c r="Q369" i="8"/>
  <c r="J369" i="8"/>
  <c r="I369" i="8"/>
  <c r="W368" i="8"/>
  <c r="V368" i="8"/>
  <c r="U368" i="8"/>
  <c r="T368" i="8"/>
  <c r="S368" i="8"/>
  <c r="R368" i="8"/>
  <c r="P368" i="8"/>
  <c r="O368" i="8"/>
  <c r="N368" i="8"/>
  <c r="M368" i="8"/>
  <c r="L368" i="8"/>
  <c r="K368" i="8"/>
  <c r="X366" i="8"/>
  <c r="Q366" i="8"/>
  <c r="J366" i="8"/>
  <c r="I366" i="8"/>
  <c r="X365" i="8"/>
  <c r="Q365" i="8"/>
  <c r="J365" i="8"/>
  <c r="I365" i="8"/>
  <c r="X364" i="8"/>
  <c r="Q364" i="8"/>
  <c r="J364" i="8"/>
  <c r="I364" i="8"/>
  <c r="X363" i="8"/>
  <c r="Q363" i="8"/>
  <c r="J363" i="8"/>
  <c r="I363" i="8"/>
  <c r="X362" i="8"/>
  <c r="Q362" i="8"/>
  <c r="J362" i="8"/>
  <c r="I362" i="8"/>
  <c r="X361" i="8"/>
  <c r="Q361" i="8"/>
  <c r="J361" i="8"/>
  <c r="I361" i="8"/>
  <c r="X360" i="8"/>
  <c r="Q360" i="8"/>
  <c r="J360" i="8"/>
  <c r="I360" i="8"/>
  <c r="X359" i="8"/>
  <c r="Q359" i="8"/>
  <c r="J359" i="8"/>
  <c r="I359" i="8"/>
  <c r="X358" i="8"/>
  <c r="Q358" i="8"/>
  <c r="J358" i="8"/>
  <c r="I358" i="8"/>
  <c r="X357" i="8"/>
  <c r="Q357" i="8"/>
  <c r="J357" i="8"/>
  <c r="I357" i="8"/>
  <c r="X356" i="8"/>
  <c r="Q356" i="8"/>
  <c r="J356" i="8"/>
  <c r="I356" i="8"/>
  <c r="X355" i="8"/>
  <c r="Q355" i="8"/>
  <c r="J355" i="8"/>
  <c r="I355" i="8"/>
  <c r="X354" i="8"/>
  <c r="Q354" i="8"/>
  <c r="J354" i="8"/>
  <c r="I354" i="8"/>
  <c r="W353" i="8"/>
  <c r="V353" i="8"/>
  <c r="U353" i="8"/>
  <c r="T353" i="8"/>
  <c r="S353" i="8"/>
  <c r="R353" i="8"/>
  <c r="P353" i="8"/>
  <c r="O353" i="8"/>
  <c r="N353" i="8"/>
  <c r="M353" i="8"/>
  <c r="L353" i="8"/>
  <c r="K353" i="8"/>
  <c r="X351" i="8"/>
  <c r="Q351" i="8"/>
  <c r="J351" i="8"/>
  <c r="I351" i="8"/>
  <c r="X350" i="8"/>
  <c r="Q350" i="8"/>
  <c r="J350" i="8"/>
  <c r="I350" i="8"/>
  <c r="X349" i="8"/>
  <c r="Q349" i="8"/>
  <c r="J349" i="8"/>
  <c r="I349" i="8"/>
  <c r="X348" i="8"/>
  <c r="Q348" i="8"/>
  <c r="J348" i="8"/>
  <c r="I348" i="8"/>
  <c r="X347" i="8"/>
  <c r="Q347" i="8"/>
  <c r="J347" i="8"/>
  <c r="I347" i="8"/>
  <c r="X346" i="8"/>
  <c r="Q346" i="8"/>
  <c r="J346" i="8"/>
  <c r="I346" i="8"/>
  <c r="X345" i="8"/>
  <c r="Q345" i="8"/>
  <c r="J345" i="8"/>
  <c r="I345" i="8"/>
  <c r="X344" i="8"/>
  <c r="Q344" i="8"/>
  <c r="J344" i="8"/>
  <c r="I344" i="8"/>
  <c r="X343" i="8"/>
  <c r="Q343" i="8"/>
  <c r="J343" i="8"/>
  <c r="I343" i="8"/>
  <c r="X342" i="8"/>
  <c r="Q342" i="8"/>
  <c r="J342" i="8"/>
  <c r="I342" i="8"/>
  <c r="X341" i="8"/>
  <c r="Q341" i="8"/>
  <c r="J341" i="8"/>
  <c r="I341" i="8"/>
  <c r="X340" i="8"/>
  <c r="Q340" i="8"/>
  <c r="J340" i="8"/>
  <c r="I340" i="8"/>
  <c r="X339" i="8"/>
  <c r="Q339" i="8"/>
  <c r="J339" i="8"/>
  <c r="I339" i="8"/>
  <c r="W338" i="8"/>
  <c r="V338" i="8"/>
  <c r="U338" i="8"/>
  <c r="T338" i="8"/>
  <c r="S338" i="8"/>
  <c r="R338" i="8"/>
  <c r="P338" i="8"/>
  <c r="O338" i="8"/>
  <c r="N338" i="8"/>
  <c r="M338" i="8"/>
  <c r="L338" i="8"/>
  <c r="K338" i="8"/>
  <c r="X336" i="8"/>
  <c r="Q336" i="8"/>
  <c r="J336" i="8"/>
  <c r="I336" i="8"/>
  <c r="X335" i="8"/>
  <c r="Q335" i="8"/>
  <c r="J335" i="8"/>
  <c r="I335" i="8"/>
  <c r="X334" i="8"/>
  <c r="Q334" i="8"/>
  <c r="J334" i="8"/>
  <c r="I334" i="8"/>
  <c r="X333" i="8"/>
  <c r="Q333" i="8"/>
  <c r="J333" i="8"/>
  <c r="I333" i="8"/>
  <c r="X332" i="8"/>
  <c r="Q332" i="8"/>
  <c r="J332" i="8"/>
  <c r="I332" i="8"/>
  <c r="X331" i="8"/>
  <c r="Q331" i="8"/>
  <c r="J331" i="8"/>
  <c r="I331" i="8"/>
  <c r="X330" i="8"/>
  <c r="Q330" i="8"/>
  <c r="J330" i="8"/>
  <c r="I330" i="8"/>
  <c r="X329" i="8"/>
  <c r="Q329" i="8"/>
  <c r="J329" i="8"/>
  <c r="I329" i="8"/>
  <c r="X328" i="8"/>
  <c r="Q328" i="8"/>
  <c r="J328" i="8"/>
  <c r="I328" i="8"/>
  <c r="X327" i="8"/>
  <c r="Q327" i="8"/>
  <c r="J327" i="8"/>
  <c r="I327" i="8"/>
  <c r="X326" i="8"/>
  <c r="Q326" i="8"/>
  <c r="J326" i="8"/>
  <c r="I326" i="8"/>
  <c r="X325" i="8"/>
  <c r="Q325" i="8"/>
  <c r="J325" i="8"/>
  <c r="I325" i="8"/>
  <c r="X324" i="8"/>
  <c r="Q324" i="8"/>
  <c r="J324" i="8"/>
  <c r="I324" i="8"/>
  <c r="W323" i="8"/>
  <c r="V323" i="8"/>
  <c r="U323" i="8"/>
  <c r="T323" i="8"/>
  <c r="S323" i="8"/>
  <c r="R323" i="8"/>
  <c r="P323" i="8"/>
  <c r="O323" i="8"/>
  <c r="N323" i="8"/>
  <c r="M323" i="8"/>
  <c r="L323" i="8"/>
  <c r="K323" i="8"/>
  <c r="X322" i="8"/>
  <c r="Q322" i="8"/>
  <c r="J322" i="8"/>
  <c r="I322" i="8"/>
  <c r="W321" i="8"/>
  <c r="V321" i="8"/>
  <c r="U321" i="8"/>
  <c r="T321" i="8"/>
  <c r="S321" i="8"/>
  <c r="R321" i="8"/>
  <c r="P321" i="8"/>
  <c r="O321" i="8"/>
  <c r="N321" i="8"/>
  <c r="M321" i="8"/>
  <c r="L321" i="8"/>
  <c r="K321" i="8"/>
  <c r="X320" i="8"/>
  <c r="Q320" i="8"/>
  <c r="J320" i="8"/>
  <c r="I320" i="8"/>
  <c r="W319" i="8"/>
  <c r="V319" i="8"/>
  <c r="U319" i="8"/>
  <c r="T319" i="8"/>
  <c r="S319" i="8"/>
  <c r="R319" i="8"/>
  <c r="P319" i="8"/>
  <c r="O319" i="8"/>
  <c r="N319" i="8"/>
  <c r="M319" i="8"/>
  <c r="L319" i="8"/>
  <c r="K319" i="8"/>
  <c r="X317" i="8"/>
  <c r="Q317" i="8"/>
  <c r="J317" i="8"/>
  <c r="I317" i="8"/>
  <c r="X316" i="8"/>
  <c r="Q316" i="8"/>
  <c r="J316" i="8"/>
  <c r="I316" i="8"/>
  <c r="X315" i="8"/>
  <c r="Q315" i="8"/>
  <c r="J315" i="8"/>
  <c r="I315" i="8"/>
  <c r="X314" i="8"/>
  <c r="Q314" i="8"/>
  <c r="J314" i="8"/>
  <c r="I314" i="8"/>
  <c r="X313" i="8"/>
  <c r="Q313" i="8"/>
  <c r="J313" i="8"/>
  <c r="I313" i="8"/>
  <c r="X312" i="8"/>
  <c r="Q312" i="8"/>
  <c r="J312" i="8"/>
  <c r="I312" i="8"/>
  <c r="X311" i="8"/>
  <c r="Q311" i="8"/>
  <c r="J311" i="8"/>
  <c r="I311" i="8"/>
  <c r="X310" i="8"/>
  <c r="Q310" i="8"/>
  <c r="J310" i="8"/>
  <c r="I310" i="8"/>
  <c r="X309" i="8"/>
  <c r="Q309" i="8"/>
  <c r="J309" i="8"/>
  <c r="I309" i="8"/>
  <c r="X308" i="8"/>
  <c r="Q308" i="8"/>
  <c r="J308" i="8"/>
  <c r="I308" i="8"/>
  <c r="X307" i="8"/>
  <c r="Q307" i="8"/>
  <c r="J307" i="8"/>
  <c r="I307" i="8"/>
  <c r="X306" i="8"/>
  <c r="Q306" i="8"/>
  <c r="J306" i="8"/>
  <c r="I306" i="8"/>
  <c r="X305" i="8"/>
  <c r="Q305" i="8"/>
  <c r="J305" i="8"/>
  <c r="I305" i="8"/>
  <c r="W304" i="8"/>
  <c r="V304" i="8"/>
  <c r="U304" i="8"/>
  <c r="T304" i="8"/>
  <c r="S304" i="8"/>
  <c r="R304" i="8"/>
  <c r="P304" i="8"/>
  <c r="O304" i="8"/>
  <c r="N304" i="8"/>
  <c r="M304" i="8"/>
  <c r="L304" i="8"/>
  <c r="K304" i="8"/>
  <c r="X302" i="8"/>
  <c r="Q302" i="8"/>
  <c r="J302" i="8"/>
  <c r="I302" i="8"/>
  <c r="X301" i="8"/>
  <c r="Q301" i="8"/>
  <c r="J301" i="8"/>
  <c r="I301" i="8"/>
  <c r="X300" i="8"/>
  <c r="Q300" i="8"/>
  <c r="J300" i="8"/>
  <c r="I300" i="8"/>
  <c r="X299" i="8"/>
  <c r="Q299" i="8"/>
  <c r="J299" i="8"/>
  <c r="I299" i="8"/>
  <c r="X298" i="8"/>
  <c r="Q298" i="8"/>
  <c r="J298" i="8"/>
  <c r="I298" i="8"/>
  <c r="X297" i="8"/>
  <c r="Q297" i="8"/>
  <c r="J297" i="8"/>
  <c r="I297" i="8"/>
  <c r="X296" i="8"/>
  <c r="Q296" i="8"/>
  <c r="J296" i="8"/>
  <c r="I296" i="8"/>
  <c r="X295" i="8"/>
  <c r="Q295" i="8"/>
  <c r="J295" i="8"/>
  <c r="I295" i="8"/>
  <c r="X294" i="8"/>
  <c r="Q294" i="8"/>
  <c r="J294" i="8"/>
  <c r="I294" i="8"/>
  <c r="X293" i="8"/>
  <c r="Q293" i="8"/>
  <c r="J293" i="8"/>
  <c r="I293" i="8"/>
  <c r="X292" i="8"/>
  <c r="Q292" i="8"/>
  <c r="J292" i="8"/>
  <c r="I292" i="8"/>
  <c r="X291" i="8"/>
  <c r="Q291" i="8"/>
  <c r="J291" i="8"/>
  <c r="I291" i="8"/>
  <c r="X290" i="8"/>
  <c r="Q290" i="8"/>
  <c r="J290" i="8"/>
  <c r="I290" i="8"/>
  <c r="W289" i="8"/>
  <c r="V289" i="8"/>
  <c r="U289" i="8"/>
  <c r="T289" i="8"/>
  <c r="S289" i="8"/>
  <c r="R289" i="8"/>
  <c r="P289" i="8"/>
  <c r="O289" i="8"/>
  <c r="N289" i="8"/>
  <c r="M289" i="8"/>
  <c r="L289" i="8"/>
  <c r="K289" i="8"/>
  <c r="X287" i="8"/>
  <c r="Q287" i="8"/>
  <c r="J287" i="8"/>
  <c r="I287" i="8"/>
  <c r="X286" i="8"/>
  <c r="Q286" i="8"/>
  <c r="J286" i="8"/>
  <c r="I286" i="8"/>
  <c r="X285" i="8"/>
  <c r="Q285" i="8"/>
  <c r="J285" i="8"/>
  <c r="I285" i="8"/>
  <c r="X284" i="8"/>
  <c r="Q284" i="8"/>
  <c r="J284" i="8"/>
  <c r="I284" i="8"/>
  <c r="X283" i="8"/>
  <c r="Q283" i="8"/>
  <c r="J283" i="8"/>
  <c r="I283" i="8"/>
  <c r="X282" i="8"/>
  <c r="Q282" i="8"/>
  <c r="J282" i="8"/>
  <c r="I282" i="8"/>
  <c r="X281" i="8"/>
  <c r="Q281" i="8"/>
  <c r="J281" i="8"/>
  <c r="I281" i="8"/>
  <c r="X280" i="8"/>
  <c r="Q280" i="8"/>
  <c r="J280" i="8"/>
  <c r="I280" i="8"/>
  <c r="X279" i="8"/>
  <c r="Q279" i="8"/>
  <c r="J279" i="8"/>
  <c r="I279" i="8"/>
  <c r="X278" i="8"/>
  <c r="Q278" i="8"/>
  <c r="J278" i="8"/>
  <c r="I278" i="8"/>
  <c r="X277" i="8"/>
  <c r="Q277" i="8"/>
  <c r="J277" i="8"/>
  <c r="I277" i="8"/>
  <c r="X276" i="8"/>
  <c r="Q276" i="8"/>
  <c r="J276" i="8"/>
  <c r="I276" i="8"/>
  <c r="X275" i="8"/>
  <c r="Q275" i="8"/>
  <c r="J275" i="8"/>
  <c r="I275" i="8"/>
  <c r="W274" i="8"/>
  <c r="V274" i="8"/>
  <c r="U274" i="8"/>
  <c r="T274" i="8"/>
  <c r="S274" i="8"/>
  <c r="R274" i="8"/>
  <c r="P274" i="8"/>
  <c r="O274" i="8"/>
  <c r="N274" i="8"/>
  <c r="M274" i="8"/>
  <c r="L274" i="8"/>
  <c r="K274" i="8"/>
  <c r="X272" i="8"/>
  <c r="Q272" i="8"/>
  <c r="J272" i="8"/>
  <c r="I272" i="8"/>
  <c r="X271" i="8"/>
  <c r="Q271" i="8"/>
  <c r="J271" i="8"/>
  <c r="I271" i="8"/>
  <c r="X270" i="8"/>
  <c r="Q270" i="8"/>
  <c r="J270" i="8"/>
  <c r="I270" i="8"/>
  <c r="X269" i="8"/>
  <c r="Q269" i="8"/>
  <c r="J269" i="8"/>
  <c r="I269" i="8"/>
  <c r="X268" i="8"/>
  <c r="Q268" i="8"/>
  <c r="J268" i="8"/>
  <c r="I268" i="8"/>
  <c r="X267" i="8"/>
  <c r="Q267" i="8"/>
  <c r="J267" i="8"/>
  <c r="I267" i="8"/>
  <c r="X266" i="8"/>
  <c r="Q266" i="8"/>
  <c r="J266" i="8"/>
  <c r="I266" i="8"/>
  <c r="X265" i="8"/>
  <c r="Q265" i="8"/>
  <c r="J265" i="8"/>
  <c r="I265" i="8"/>
  <c r="X264" i="8"/>
  <c r="Q264" i="8"/>
  <c r="J264" i="8"/>
  <c r="I264" i="8"/>
  <c r="X263" i="8"/>
  <c r="Q263" i="8"/>
  <c r="J263" i="8"/>
  <c r="I263" i="8"/>
  <c r="X262" i="8"/>
  <c r="Q262" i="8"/>
  <c r="J262" i="8"/>
  <c r="I262" i="8"/>
  <c r="X261" i="8"/>
  <c r="Q261" i="8"/>
  <c r="J261" i="8"/>
  <c r="I261" i="8"/>
  <c r="X260" i="8"/>
  <c r="Q260" i="8"/>
  <c r="J260" i="8"/>
  <c r="I260" i="8"/>
  <c r="W259" i="8"/>
  <c r="V259" i="8"/>
  <c r="U259" i="8"/>
  <c r="T259" i="8"/>
  <c r="S259" i="8"/>
  <c r="R259" i="8"/>
  <c r="P259" i="8"/>
  <c r="O259" i="8"/>
  <c r="N259" i="8"/>
  <c r="M259" i="8"/>
  <c r="L259" i="8"/>
  <c r="K259" i="8"/>
  <c r="X257" i="8"/>
  <c r="Q257" i="8"/>
  <c r="J257" i="8"/>
  <c r="I257" i="8"/>
  <c r="X256" i="8"/>
  <c r="Q256" i="8"/>
  <c r="J256" i="8"/>
  <c r="I256" i="8"/>
  <c r="X255" i="8"/>
  <c r="Q255" i="8"/>
  <c r="J255" i="8"/>
  <c r="I255" i="8"/>
  <c r="X254" i="8"/>
  <c r="Q254" i="8"/>
  <c r="J254" i="8"/>
  <c r="I254" i="8"/>
  <c r="X253" i="8"/>
  <c r="Q253" i="8"/>
  <c r="J253" i="8"/>
  <c r="I253" i="8"/>
  <c r="X252" i="8"/>
  <c r="Q252" i="8"/>
  <c r="J252" i="8"/>
  <c r="I252" i="8"/>
  <c r="X251" i="8"/>
  <c r="Q251" i="8"/>
  <c r="J251" i="8"/>
  <c r="I251" i="8"/>
  <c r="X250" i="8"/>
  <c r="Q250" i="8"/>
  <c r="J250" i="8"/>
  <c r="I250" i="8"/>
  <c r="X249" i="8"/>
  <c r="Q249" i="8"/>
  <c r="J249" i="8"/>
  <c r="I249" i="8"/>
  <c r="X248" i="8"/>
  <c r="Q248" i="8"/>
  <c r="J248" i="8"/>
  <c r="I248" i="8"/>
  <c r="X247" i="8"/>
  <c r="Q247" i="8"/>
  <c r="J247" i="8"/>
  <c r="I247" i="8"/>
  <c r="X246" i="8"/>
  <c r="Q246" i="8"/>
  <c r="J246" i="8"/>
  <c r="I246" i="8"/>
  <c r="X245" i="8"/>
  <c r="Q245" i="8"/>
  <c r="J245" i="8"/>
  <c r="I245" i="8"/>
  <c r="W244" i="8"/>
  <c r="V244" i="8"/>
  <c r="U244" i="8"/>
  <c r="T244" i="8"/>
  <c r="S244" i="8"/>
  <c r="R244" i="8"/>
  <c r="P244" i="8"/>
  <c r="O244" i="8"/>
  <c r="N244" i="8"/>
  <c r="M244" i="8"/>
  <c r="L244" i="8"/>
  <c r="K244" i="8"/>
  <c r="X243" i="8"/>
  <c r="Q243" i="8"/>
  <c r="J243" i="8"/>
  <c r="I243" i="8"/>
  <c r="W242" i="8"/>
  <c r="V242" i="8"/>
  <c r="U242" i="8"/>
  <c r="T242" i="8"/>
  <c r="S242" i="8"/>
  <c r="R242" i="8"/>
  <c r="P242" i="8"/>
  <c r="O242" i="8"/>
  <c r="N242" i="8"/>
  <c r="M242" i="8"/>
  <c r="L242" i="8"/>
  <c r="K242" i="8"/>
  <c r="X241" i="8"/>
  <c r="Q241" i="8"/>
  <c r="J241" i="8"/>
  <c r="I241" i="8"/>
  <c r="W240" i="8"/>
  <c r="V240" i="8"/>
  <c r="U240" i="8"/>
  <c r="T240" i="8"/>
  <c r="S240" i="8"/>
  <c r="R240" i="8"/>
  <c r="P240" i="8"/>
  <c r="O240" i="8"/>
  <c r="N240" i="8"/>
  <c r="M240" i="8"/>
  <c r="L240" i="8"/>
  <c r="K240" i="8"/>
  <c r="X238" i="8"/>
  <c r="Q238" i="8"/>
  <c r="J238" i="8"/>
  <c r="I238" i="8"/>
  <c r="X237" i="8"/>
  <c r="Q237" i="8"/>
  <c r="J237" i="8"/>
  <c r="I237" i="8"/>
  <c r="X236" i="8"/>
  <c r="Q236" i="8"/>
  <c r="J236" i="8"/>
  <c r="I236" i="8"/>
  <c r="X235" i="8"/>
  <c r="Q235" i="8"/>
  <c r="J235" i="8"/>
  <c r="I235" i="8"/>
  <c r="X234" i="8"/>
  <c r="Q234" i="8"/>
  <c r="J234" i="8"/>
  <c r="I234" i="8"/>
  <c r="X233" i="8"/>
  <c r="Q233" i="8"/>
  <c r="J233" i="8"/>
  <c r="I233" i="8"/>
  <c r="X232" i="8"/>
  <c r="Q232" i="8"/>
  <c r="J232" i="8"/>
  <c r="I232" i="8"/>
  <c r="X231" i="8"/>
  <c r="Q231" i="8"/>
  <c r="J231" i="8"/>
  <c r="I231" i="8"/>
  <c r="X230" i="8"/>
  <c r="Q230" i="8"/>
  <c r="J230" i="8"/>
  <c r="I230" i="8"/>
  <c r="X229" i="8"/>
  <c r="Q229" i="8"/>
  <c r="J229" i="8"/>
  <c r="I229" i="8"/>
  <c r="X228" i="8"/>
  <c r="Q228" i="8"/>
  <c r="J228" i="8"/>
  <c r="I228" i="8"/>
  <c r="X227" i="8"/>
  <c r="Q227" i="8"/>
  <c r="J227" i="8"/>
  <c r="I227" i="8"/>
  <c r="X226" i="8"/>
  <c r="Q226" i="8"/>
  <c r="J226" i="8"/>
  <c r="I226" i="8"/>
  <c r="W225" i="8"/>
  <c r="V225" i="8"/>
  <c r="U225" i="8"/>
  <c r="T225" i="8"/>
  <c r="S225" i="8"/>
  <c r="R225" i="8"/>
  <c r="P225" i="8"/>
  <c r="O225" i="8"/>
  <c r="N225" i="8"/>
  <c r="M225" i="8"/>
  <c r="L225" i="8"/>
  <c r="K225" i="8"/>
  <c r="X223" i="8"/>
  <c r="Q223" i="8"/>
  <c r="J223" i="8"/>
  <c r="I223" i="8"/>
  <c r="X222" i="8"/>
  <c r="Q222" i="8"/>
  <c r="J222" i="8"/>
  <c r="I222" i="8"/>
  <c r="X221" i="8"/>
  <c r="Q221" i="8"/>
  <c r="J221" i="8"/>
  <c r="I221" i="8"/>
  <c r="X220" i="8"/>
  <c r="Q220" i="8"/>
  <c r="J220" i="8"/>
  <c r="I220" i="8"/>
  <c r="X219" i="8"/>
  <c r="Q219" i="8"/>
  <c r="J219" i="8"/>
  <c r="I219" i="8"/>
  <c r="X218" i="8"/>
  <c r="Q218" i="8"/>
  <c r="J218" i="8"/>
  <c r="I218" i="8"/>
  <c r="X217" i="8"/>
  <c r="Q217" i="8"/>
  <c r="J217" i="8"/>
  <c r="I217" i="8"/>
  <c r="X216" i="8"/>
  <c r="Q216" i="8"/>
  <c r="J216" i="8"/>
  <c r="I216" i="8"/>
  <c r="X215" i="8"/>
  <c r="Q215" i="8"/>
  <c r="J215" i="8"/>
  <c r="I215" i="8"/>
  <c r="X214" i="8"/>
  <c r="Q214" i="8"/>
  <c r="J214" i="8"/>
  <c r="I214" i="8"/>
  <c r="X213" i="8"/>
  <c r="Q213" i="8"/>
  <c r="J213" i="8"/>
  <c r="I213" i="8"/>
  <c r="X212" i="8"/>
  <c r="Q212" i="8"/>
  <c r="J212" i="8"/>
  <c r="I212" i="8"/>
  <c r="X211" i="8"/>
  <c r="Q211" i="8"/>
  <c r="J211" i="8"/>
  <c r="I211" i="8"/>
  <c r="W210" i="8"/>
  <c r="V210" i="8"/>
  <c r="U210" i="8"/>
  <c r="T210" i="8"/>
  <c r="S210" i="8"/>
  <c r="R210" i="8"/>
  <c r="P210" i="8"/>
  <c r="O210" i="8"/>
  <c r="N210" i="8"/>
  <c r="M210" i="8"/>
  <c r="L210" i="8"/>
  <c r="K210" i="8"/>
  <c r="X208" i="8"/>
  <c r="Q208" i="8"/>
  <c r="J208" i="8"/>
  <c r="I208" i="8"/>
  <c r="X207" i="8"/>
  <c r="Q207" i="8"/>
  <c r="J207" i="8"/>
  <c r="I207" i="8"/>
  <c r="X206" i="8"/>
  <c r="Q206" i="8"/>
  <c r="J206" i="8"/>
  <c r="I206" i="8"/>
  <c r="X205" i="8"/>
  <c r="Q205" i="8"/>
  <c r="J205" i="8"/>
  <c r="I205" i="8"/>
  <c r="X204" i="8"/>
  <c r="Q204" i="8"/>
  <c r="J204" i="8"/>
  <c r="I204" i="8"/>
  <c r="X203" i="8"/>
  <c r="Q203" i="8"/>
  <c r="J203" i="8"/>
  <c r="I203" i="8"/>
  <c r="X202" i="8"/>
  <c r="Q202" i="8"/>
  <c r="J202" i="8"/>
  <c r="I202" i="8"/>
  <c r="X201" i="8"/>
  <c r="Q201" i="8"/>
  <c r="J201" i="8"/>
  <c r="I201" i="8"/>
  <c r="X200" i="8"/>
  <c r="Q200" i="8"/>
  <c r="J200" i="8"/>
  <c r="I200" i="8"/>
  <c r="X199" i="8"/>
  <c r="Q199" i="8"/>
  <c r="J199" i="8"/>
  <c r="I199" i="8"/>
  <c r="X198" i="8"/>
  <c r="Q198" i="8"/>
  <c r="J198" i="8"/>
  <c r="I198" i="8"/>
  <c r="X197" i="8"/>
  <c r="Q197" i="8"/>
  <c r="J197" i="8"/>
  <c r="I197" i="8"/>
  <c r="X196" i="8"/>
  <c r="Q196" i="8"/>
  <c r="J196" i="8"/>
  <c r="I196" i="8"/>
  <c r="W195" i="8"/>
  <c r="V195" i="8"/>
  <c r="U195" i="8"/>
  <c r="T195" i="8"/>
  <c r="S195" i="8"/>
  <c r="R195" i="8"/>
  <c r="P195" i="8"/>
  <c r="O195" i="8"/>
  <c r="N195" i="8"/>
  <c r="M195" i="8"/>
  <c r="L195" i="8"/>
  <c r="K195" i="8"/>
  <c r="X193" i="8"/>
  <c r="Q193" i="8"/>
  <c r="J193" i="8"/>
  <c r="I193" i="8"/>
  <c r="X192" i="8"/>
  <c r="Q192" i="8"/>
  <c r="J192" i="8"/>
  <c r="I192" i="8"/>
  <c r="X191" i="8"/>
  <c r="Q191" i="8"/>
  <c r="J191" i="8"/>
  <c r="I191" i="8"/>
  <c r="X190" i="8"/>
  <c r="Q190" i="8"/>
  <c r="J190" i="8"/>
  <c r="I190" i="8"/>
  <c r="X189" i="8"/>
  <c r="Q189" i="8"/>
  <c r="J189" i="8"/>
  <c r="I189" i="8"/>
  <c r="X188" i="8"/>
  <c r="Q188" i="8"/>
  <c r="J188" i="8"/>
  <c r="I188" i="8"/>
  <c r="X187" i="8"/>
  <c r="Q187" i="8"/>
  <c r="J187" i="8"/>
  <c r="I187" i="8"/>
  <c r="X186" i="8"/>
  <c r="Q186" i="8"/>
  <c r="J186" i="8"/>
  <c r="I186" i="8"/>
  <c r="X185" i="8"/>
  <c r="Q185" i="8"/>
  <c r="J185" i="8"/>
  <c r="I185" i="8"/>
  <c r="X184" i="8"/>
  <c r="Q184" i="8"/>
  <c r="J184" i="8"/>
  <c r="I184" i="8"/>
  <c r="X183" i="8"/>
  <c r="Q183" i="8"/>
  <c r="J183" i="8"/>
  <c r="I183" i="8"/>
  <c r="X182" i="8"/>
  <c r="Q182" i="8"/>
  <c r="J182" i="8"/>
  <c r="I182" i="8"/>
  <c r="X181" i="8"/>
  <c r="Q181" i="8"/>
  <c r="J181" i="8"/>
  <c r="I181" i="8"/>
  <c r="W180" i="8"/>
  <c r="V180" i="8"/>
  <c r="U180" i="8"/>
  <c r="T180" i="8"/>
  <c r="S180" i="8"/>
  <c r="R180" i="8"/>
  <c r="P180" i="8"/>
  <c r="O180" i="8"/>
  <c r="N180" i="8"/>
  <c r="M180" i="8"/>
  <c r="L180" i="8"/>
  <c r="K180" i="8"/>
  <c r="X178" i="8"/>
  <c r="Q178" i="8"/>
  <c r="J178" i="8"/>
  <c r="I178" i="8"/>
  <c r="X177" i="8"/>
  <c r="Q177" i="8"/>
  <c r="J177" i="8"/>
  <c r="I177" i="8"/>
  <c r="X176" i="8"/>
  <c r="Q176" i="8"/>
  <c r="J176" i="8"/>
  <c r="I176" i="8"/>
  <c r="X175" i="8"/>
  <c r="Q175" i="8"/>
  <c r="J175" i="8"/>
  <c r="I175" i="8"/>
  <c r="X174" i="8"/>
  <c r="Q174" i="8"/>
  <c r="J174" i="8"/>
  <c r="I174" i="8"/>
  <c r="X173" i="8"/>
  <c r="Q173" i="8"/>
  <c r="J173" i="8"/>
  <c r="I173" i="8"/>
  <c r="X172" i="8"/>
  <c r="Q172" i="8"/>
  <c r="J172" i="8"/>
  <c r="I172" i="8"/>
  <c r="X171" i="8"/>
  <c r="Q171" i="8"/>
  <c r="J171" i="8"/>
  <c r="I171" i="8"/>
  <c r="X170" i="8"/>
  <c r="Q170" i="8"/>
  <c r="J170" i="8"/>
  <c r="I170" i="8"/>
  <c r="X169" i="8"/>
  <c r="Q169" i="8"/>
  <c r="J169" i="8"/>
  <c r="I169" i="8"/>
  <c r="X168" i="8"/>
  <c r="Q168" i="8"/>
  <c r="J168" i="8"/>
  <c r="I168" i="8"/>
  <c r="X167" i="8"/>
  <c r="Q167" i="8"/>
  <c r="J167" i="8"/>
  <c r="I167" i="8"/>
  <c r="X166" i="8"/>
  <c r="Q166" i="8"/>
  <c r="J166" i="8"/>
  <c r="I166" i="8"/>
  <c r="W165" i="8"/>
  <c r="V165" i="8"/>
  <c r="U165" i="8"/>
  <c r="T165" i="8"/>
  <c r="S165" i="8"/>
  <c r="R165" i="8"/>
  <c r="P165" i="8"/>
  <c r="O165" i="8"/>
  <c r="N165" i="8"/>
  <c r="M165" i="8"/>
  <c r="L165" i="8"/>
  <c r="K165" i="8"/>
  <c r="X164" i="8"/>
  <c r="Q164" i="8"/>
  <c r="J164" i="8"/>
  <c r="I164" i="8"/>
  <c r="W163" i="8"/>
  <c r="V163" i="8"/>
  <c r="U163" i="8"/>
  <c r="T163" i="8"/>
  <c r="S163" i="8"/>
  <c r="R163" i="8"/>
  <c r="P163" i="8"/>
  <c r="O163" i="8"/>
  <c r="N163" i="8"/>
  <c r="M163" i="8"/>
  <c r="L163" i="8"/>
  <c r="K163" i="8"/>
  <c r="X162" i="8"/>
  <c r="Q162" i="8"/>
  <c r="J162" i="8"/>
  <c r="I162" i="8"/>
  <c r="W161" i="8"/>
  <c r="V161" i="8"/>
  <c r="U161" i="8"/>
  <c r="T161" i="8"/>
  <c r="S161" i="8"/>
  <c r="R161" i="8"/>
  <c r="P161" i="8"/>
  <c r="O161" i="8"/>
  <c r="N161" i="8"/>
  <c r="M161" i="8"/>
  <c r="L161" i="8"/>
  <c r="K161" i="8"/>
  <c r="X159" i="8"/>
  <c r="Q159" i="8"/>
  <c r="J159" i="8"/>
  <c r="I159" i="8"/>
  <c r="X158" i="8"/>
  <c r="Q158" i="8"/>
  <c r="J158" i="8"/>
  <c r="I158" i="8"/>
  <c r="X157" i="8"/>
  <c r="Q157" i="8"/>
  <c r="J157" i="8"/>
  <c r="I157" i="8"/>
  <c r="X156" i="8"/>
  <c r="Q156" i="8"/>
  <c r="J156" i="8"/>
  <c r="I156" i="8"/>
  <c r="X155" i="8"/>
  <c r="Q155" i="8"/>
  <c r="J155" i="8"/>
  <c r="I155" i="8"/>
  <c r="X154" i="8"/>
  <c r="Q154" i="8"/>
  <c r="J154" i="8"/>
  <c r="I154" i="8"/>
  <c r="X153" i="8"/>
  <c r="Q153" i="8"/>
  <c r="J153" i="8"/>
  <c r="I153" i="8"/>
  <c r="X152" i="8"/>
  <c r="Q152" i="8"/>
  <c r="J152" i="8"/>
  <c r="I152" i="8"/>
  <c r="X151" i="8"/>
  <c r="Q151" i="8"/>
  <c r="J151" i="8"/>
  <c r="I151" i="8"/>
  <c r="X150" i="8"/>
  <c r="Q150" i="8"/>
  <c r="J150" i="8"/>
  <c r="I150" i="8"/>
  <c r="X149" i="8"/>
  <c r="Q149" i="8"/>
  <c r="J149" i="8"/>
  <c r="I149" i="8"/>
  <c r="X148" i="8"/>
  <c r="Q148" i="8"/>
  <c r="J148" i="8"/>
  <c r="I148" i="8"/>
  <c r="X147" i="8"/>
  <c r="Q147" i="8"/>
  <c r="J147" i="8"/>
  <c r="I147" i="8"/>
  <c r="W146" i="8"/>
  <c r="V146" i="8"/>
  <c r="U146" i="8"/>
  <c r="T146" i="8"/>
  <c r="S146" i="8"/>
  <c r="R146" i="8"/>
  <c r="P146" i="8"/>
  <c r="O146" i="8"/>
  <c r="N146" i="8"/>
  <c r="M146" i="8"/>
  <c r="L146" i="8"/>
  <c r="K146" i="8"/>
  <c r="X144" i="8"/>
  <c r="Q144" i="8"/>
  <c r="J144" i="8"/>
  <c r="I144" i="8"/>
  <c r="X143" i="8"/>
  <c r="Q143" i="8"/>
  <c r="J143" i="8"/>
  <c r="I143" i="8"/>
  <c r="X142" i="8"/>
  <c r="Q142" i="8"/>
  <c r="J142" i="8"/>
  <c r="I142" i="8"/>
  <c r="X141" i="8"/>
  <c r="Q141" i="8"/>
  <c r="J141" i="8"/>
  <c r="I141" i="8"/>
  <c r="X140" i="8"/>
  <c r="Q140" i="8"/>
  <c r="J140" i="8"/>
  <c r="I140" i="8"/>
  <c r="X139" i="8"/>
  <c r="Q139" i="8"/>
  <c r="J139" i="8"/>
  <c r="I139" i="8"/>
  <c r="X138" i="8"/>
  <c r="Q138" i="8"/>
  <c r="J138" i="8"/>
  <c r="I138" i="8"/>
  <c r="X137" i="8"/>
  <c r="Q137" i="8"/>
  <c r="J137" i="8"/>
  <c r="I137" i="8"/>
  <c r="X136" i="8"/>
  <c r="Q136" i="8"/>
  <c r="J136" i="8"/>
  <c r="I136" i="8"/>
  <c r="X135" i="8"/>
  <c r="Q135" i="8"/>
  <c r="J135" i="8"/>
  <c r="I135" i="8"/>
  <c r="X134" i="8"/>
  <c r="Q134" i="8"/>
  <c r="J134" i="8"/>
  <c r="I134" i="8"/>
  <c r="X133" i="8"/>
  <c r="Q133" i="8"/>
  <c r="J133" i="8"/>
  <c r="I133" i="8"/>
  <c r="X132" i="8"/>
  <c r="Q132" i="8"/>
  <c r="J132" i="8"/>
  <c r="I132" i="8"/>
  <c r="W131" i="8"/>
  <c r="V131" i="8"/>
  <c r="U131" i="8"/>
  <c r="T131" i="8"/>
  <c r="S131" i="8"/>
  <c r="R131" i="8"/>
  <c r="P131" i="8"/>
  <c r="O131" i="8"/>
  <c r="N131" i="8"/>
  <c r="M131" i="8"/>
  <c r="L131" i="8"/>
  <c r="K131" i="8"/>
  <c r="X129" i="8"/>
  <c r="Q129" i="8"/>
  <c r="J129" i="8"/>
  <c r="I129" i="8"/>
  <c r="X128" i="8"/>
  <c r="Q128" i="8"/>
  <c r="J128" i="8"/>
  <c r="I128" i="8"/>
  <c r="X127" i="8"/>
  <c r="Q127" i="8"/>
  <c r="J127" i="8"/>
  <c r="I127" i="8"/>
  <c r="X126" i="8"/>
  <c r="Q126" i="8"/>
  <c r="J126" i="8"/>
  <c r="I126" i="8"/>
  <c r="X125" i="8"/>
  <c r="Q125" i="8"/>
  <c r="J125" i="8"/>
  <c r="I125" i="8"/>
  <c r="X124" i="8"/>
  <c r="Q124" i="8"/>
  <c r="J124" i="8"/>
  <c r="I124" i="8"/>
  <c r="X123" i="8"/>
  <c r="Q123" i="8"/>
  <c r="J123" i="8"/>
  <c r="I123" i="8"/>
  <c r="X122" i="8"/>
  <c r="Q122" i="8"/>
  <c r="J122" i="8"/>
  <c r="I122" i="8"/>
  <c r="X121" i="8"/>
  <c r="Q121" i="8"/>
  <c r="J121" i="8"/>
  <c r="I121" i="8"/>
  <c r="X120" i="8"/>
  <c r="Q120" i="8"/>
  <c r="J120" i="8"/>
  <c r="I120" i="8"/>
  <c r="X119" i="8"/>
  <c r="Q119" i="8"/>
  <c r="J119" i="8"/>
  <c r="I119" i="8"/>
  <c r="X118" i="8"/>
  <c r="Q118" i="8"/>
  <c r="J118" i="8"/>
  <c r="I118" i="8"/>
  <c r="X117" i="8"/>
  <c r="Q117" i="8"/>
  <c r="J117" i="8"/>
  <c r="I117" i="8"/>
  <c r="W116" i="8"/>
  <c r="V116" i="8"/>
  <c r="U116" i="8"/>
  <c r="T116" i="8"/>
  <c r="S116" i="8"/>
  <c r="R116" i="8"/>
  <c r="P116" i="8"/>
  <c r="O116" i="8"/>
  <c r="N116" i="8"/>
  <c r="M116" i="8"/>
  <c r="L116" i="8"/>
  <c r="K116" i="8"/>
  <c r="X114" i="8"/>
  <c r="Q114" i="8"/>
  <c r="J114" i="8"/>
  <c r="I114" i="8"/>
  <c r="X113" i="8"/>
  <c r="Q113" i="8"/>
  <c r="J113" i="8"/>
  <c r="I113" i="8"/>
  <c r="X112" i="8"/>
  <c r="Q112" i="8"/>
  <c r="J112" i="8"/>
  <c r="I112" i="8"/>
  <c r="X111" i="8"/>
  <c r="Q111" i="8"/>
  <c r="J111" i="8"/>
  <c r="I111" i="8"/>
  <c r="X110" i="8"/>
  <c r="Q110" i="8"/>
  <c r="J110" i="8"/>
  <c r="I110" i="8"/>
  <c r="X109" i="8"/>
  <c r="Q109" i="8"/>
  <c r="J109" i="8"/>
  <c r="I109" i="8"/>
  <c r="X108" i="8"/>
  <c r="Q108" i="8"/>
  <c r="J108" i="8"/>
  <c r="I108" i="8"/>
  <c r="X107" i="8"/>
  <c r="Q107" i="8"/>
  <c r="J107" i="8"/>
  <c r="I107" i="8"/>
  <c r="X106" i="8"/>
  <c r="Q106" i="8"/>
  <c r="J106" i="8"/>
  <c r="I106" i="8"/>
  <c r="X105" i="8"/>
  <c r="Q105" i="8"/>
  <c r="J105" i="8"/>
  <c r="I105" i="8"/>
  <c r="X104" i="8"/>
  <c r="Q104" i="8"/>
  <c r="J104" i="8"/>
  <c r="I104" i="8"/>
  <c r="X103" i="8"/>
  <c r="Q103" i="8"/>
  <c r="J103" i="8"/>
  <c r="I103" i="8"/>
  <c r="X102" i="8"/>
  <c r="Q102" i="8"/>
  <c r="J102" i="8"/>
  <c r="I102" i="8"/>
  <c r="W101" i="8"/>
  <c r="V101" i="8"/>
  <c r="U101" i="8"/>
  <c r="T101" i="8"/>
  <c r="S101" i="8"/>
  <c r="R101" i="8"/>
  <c r="P101" i="8"/>
  <c r="O101" i="8"/>
  <c r="N101" i="8"/>
  <c r="M101" i="8"/>
  <c r="L101" i="8"/>
  <c r="K101" i="8"/>
  <c r="X99" i="8"/>
  <c r="Q99" i="8"/>
  <c r="J99" i="8"/>
  <c r="I99" i="8"/>
  <c r="X98" i="8"/>
  <c r="Q98" i="8"/>
  <c r="J98" i="8"/>
  <c r="I98" i="8"/>
  <c r="X97" i="8"/>
  <c r="Q97" i="8"/>
  <c r="J97" i="8"/>
  <c r="I97" i="8"/>
  <c r="X96" i="8"/>
  <c r="Q96" i="8"/>
  <c r="J96" i="8"/>
  <c r="I96" i="8"/>
  <c r="X95" i="8"/>
  <c r="Q95" i="8"/>
  <c r="J95" i="8"/>
  <c r="I95" i="8"/>
  <c r="X94" i="8"/>
  <c r="Q94" i="8"/>
  <c r="J94" i="8"/>
  <c r="I94" i="8"/>
  <c r="X93" i="8"/>
  <c r="Q93" i="8"/>
  <c r="J93" i="8"/>
  <c r="I93" i="8"/>
  <c r="X92" i="8"/>
  <c r="Q92" i="8"/>
  <c r="J92" i="8"/>
  <c r="I92" i="8"/>
  <c r="X91" i="8"/>
  <c r="Q91" i="8"/>
  <c r="J91" i="8"/>
  <c r="I91" i="8"/>
  <c r="X90" i="8"/>
  <c r="Q90" i="8"/>
  <c r="J90" i="8"/>
  <c r="I90" i="8"/>
  <c r="X89" i="8"/>
  <c r="Q89" i="8"/>
  <c r="J89" i="8"/>
  <c r="I89" i="8"/>
  <c r="X88" i="8"/>
  <c r="Q88" i="8"/>
  <c r="J88" i="8"/>
  <c r="I88" i="8"/>
  <c r="X87" i="8"/>
  <c r="Q87" i="8"/>
  <c r="J87" i="8"/>
  <c r="I87" i="8"/>
  <c r="W86" i="8"/>
  <c r="V86" i="8"/>
  <c r="U86" i="8"/>
  <c r="T86" i="8"/>
  <c r="S86" i="8"/>
  <c r="R86" i="8"/>
  <c r="P86" i="8"/>
  <c r="O86" i="8"/>
  <c r="N86" i="8"/>
  <c r="M86" i="8"/>
  <c r="L86" i="8"/>
  <c r="K86" i="8"/>
  <c r="X85" i="8"/>
  <c r="Q85" i="8"/>
  <c r="J85" i="8"/>
  <c r="I85" i="8"/>
  <c r="W84" i="8"/>
  <c r="V84" i="8"/>
  <c r="U84" i="8"/>
  <c r="T84" i="8"/>
  <c r="S84" i="8"/>
  <c r="R84" i="8"/>
  <c r="P84" i="8"/>
  <c r="O84" i="8"/>
  <c r="N84" i="8"/>
  <c r="M84" i="8"/>
  <c r="L84" i="8"/>
  <c r="K84" i="8"/>
  <c r="X83" i="8"/>
  <c r="Q83" i="8"/>
  <c r="J83" i="8"/>
  <c r="I83" i="8"/>
  <c r="W82" i="8"/>
  <c r="V82" i="8"/>
  <c r="U82" i="8"/>
  <c r="T82" i="8"/>
  <c r="S82" i="8"/>
  <c r="R82" i="8"/>
  <c r="P82" i="8"/>
  <c r="O82" i="8"/>
  <c r="N82" i="8"/>
  <c r="M82" i="8"/>
  <c r="L82" i="8"/>
  <c r="K82" i="8"/>
  <c r="X80" i="8"/>
  <c r="Q80" i="8"/>
  <c r="J80" i="8"/>
  <c r="I80" i="8"/>
  <c r="X79" i="8"/>
  <c r="Q79" i="8"/>
  <c r="J79" i="8"/>
  <c r="I79" i="8"/>
  <c r="X78" i="8"/>
  <c r="Q78" i="8"/>
  <c r="J78" i="8"/>
  <c r="I78" i="8"/>
  <c r="X77" i="8"/>
  <c r="Q77" i="8"/>
  <c r="J77" i="8"/>
  <c r="I77" i="8"/>
  <c r="X76" i="8"/>
  <c r="Q76" i="8"/>
  <c r="J76" i="8"/>
  <c r="I76" i="8"/>
  <c r="X75" i="8"/>
  <c r="Q75" i="8"/>
  <c r="J75" i="8"/>
  <c r="I75" i="8"/>
  <c r="X74" i="8"/>
  <c r="Q74" i="8"/>
  <c r="J74" i="8"/>
  <c r="I74" i="8"/>
  <c r="X73" i="8"/>
  <c r="Q73" i="8"/>
  <c r="J73" i="8"/>
  <c r="X72" i="8"/>
  <c r="Q72" i="8"/>
  <c r="J72" i="8"/>
  <c r="X71" i="8"/>
  <c r="Q71" i="8"/>
  <c r="J71" i="8"/>
  <c r="X70" i="8"/>
  <c r="Q70" i="8"/>
  <c r="J70" i="8"/>
  <c r="X69" i="8"/>
  <c r="Q69" i="8"/>
  <c r="J69" i="8"/>
  <c r="X68" i="8"/>
  <c r="Q68" i="8"/>
  <c r="J68" i="8"/>
  <c r="W67" i="8"/>
  <c r="V67" i="8"/>
  <c r="U67" i="8"/>
  <c r="T67" i="8"/>
  <c r="S67" i="8"/>
  <c r="R67" i="8"/>
  <c r="P67" i="8"/>
  <c r="O67" i="8"/>
  <c r="N67" i="8"/>
  <c r="M67" i="8"/>
  <c r="L67" i="8"/>
  <c r="K67" i="8"/>
  <c r="X65" i="8"/>
  <c r="Q65" i="8"/>
  <c r="J65" i="8"/>
  <c r="I65" i="8"/>
  <c r="X64" i="8"/>
  <c r="Q64" i="8"/>
  <c r="J64" i="8"/>
  <c r="I64" i="8"/>
  <c r="X63" i="8"/>
  <c r="Q63" i="8"/>
  <c r="J63" i="8"/>
  <c r="I63" i="8"/>
  <c r="X62" i="8"/>
  <c r="Q62" i="8"/>
  <c r="J62" i="8"/>
  <c r="I62" i="8"/>
  <c r="X61" i="8"/>
  <c r="Q61" i="8"/>
  <c r="J61" i="8"/>
  <c r="I61" i="8"/>
  <c r="X60" i="8"/>
  <c r="Q60" i="8"/>
  <c r="J60" i="8"/>
  <c r="I60" i="8"/>
  <c r="X59" i="8"/>
  <c r="Q59" i="8"/>
  <c r="J59" i="8"/>
  <c r="I59" i="8"/>
  <c r="X58" i="8"/>
  <c r="Q58" i="8"/>
  <c r="J58" i="8"/>
  <c r="X57" i="8"/>
  <c r="Q57" i="8"/>
  <c r="J57" i="8"/>
  <c r="X56" i="8"/>
  <c r="Q56" i="8"/>
  <c r="J56" i="8"/>
  <c r="X55" i="8"/>
  <c r="Q55" i="8"/>
  <c r="J55" i="8"/>
  <c r="X54" i="8"/>
  <c r="Q54" i="8"/>
  <c r="J54" i="8"/>
  <c r="X53" i="8"/>
  <c r="Q53" i="8"/>
  <c r="J53" i="8"/>
  <c r="W52" i="8"/>
  <c r="V52" i="8"/>
  <c r="U52" i="8"/>
  <c r="T52" i="8"/>
  <c r="S52" i="8"/>
  <c r="R52" i="8"/>
  <c r="P52" i="8"/>
  <c r="O52" i="8"/>
  <c r="N52" i="8"/>
  <c r="M52" i="8"/>
  <c r="L52" i="8"/>
  <c r="K52" i="8"/>
  <c r="X50" i="8"/>
  <c r="Q50" i="8"/>
  <c r="J50" i="8"/>
  <c r="I50" i="8"/>
  <c r="X49" i="8"/>
  <c r="Q49" i="8"/>
  <c r="J49" i="8"/>
  <c r="I49" i="8"/>
  <c r="X48" i="8"/>
  <c r="Q48" i="8"/>
  <c r="J48" i="8"/>
  <c r="I48" i="8"/>
  <c r="X47" i="8"/>
  <c r="Q47" i="8"/>
  <c r="J47" i="8"/>
  <c r="I47" i="8"/>
  <c r="X46" i="8"/>
  <c r="Q46" i="8"/>
  <c r="J46" i="8"/>
  <c r="I46" i="8"/>
  <c r="X45" i="8"/>
  <c r="Q45" i="8"/>
  <c r="J45" i="8"/>
  <c r="I45" i="8"/>
  <c r="X44" i="8"/>
  <c r="Q44" i="8"/>
  <c r="J44" i="8"/>
  <c r="I44" i="8"/>
  <c r="X43" i="8"/>
  <c r="Q43" i="8"/>
  <c r="J43" i="8"/>
  <c r="I43" i="8"/>
  <c r="X42" i="8"/>
  <c r="Q42" i="8"/>
  <c r="J42" i="8"/>
  <c r="I42" i="8"/>
  <c r="X41" i="8"/>
  <c r="Q41" i="8"/>
  <c r="J41" i="8"/>
  <c r="I41" i="8"/>
  <c r="X40" i="8"/>
  <c r="Q40" i="8"/>
  <c r="J40" i="8"/>
  <c r="I40" i="8"/>
  <c r="X39" i="8"/>
  <c r="Q39" i="8"/>
  <c r="J39" i="8"/>
  <c r="I39" i="8"/>
  <c r="X38" i="8"/>
  <c r="Q38" i="8"/>
  <c r="J38" i="8"/>
  <c r="I38" i="8"/>
  <c r="W37" i="8"/>
  <c r="V37" i="8"/>
  <c r="U37" i="8"/>
  <c r="T37" i="8"/>
  <c r="S37" i="8"/>
  <c r="R37" i="8"/>
  <c r="P37" i="8"/>
  <c r="O37" i="8"/>
  <c r="N37" i="8"/>
  <c r="M37" i="8"/>
  <c r="L37" i="8"/>
  <c r="K37" i="8"/>
  <c r="X35" i="8"/>
  <c r="Q35" i="8"/>
  <c r="J35" i="8"/>
  <c r="I35" i="8"/>
  <c r="X34" i="8"/>
  <c r="Q34" i="8"/>
  <c r="J34" i="8"/>
  <c r="I34" i="8"/>
  <c r="X33" i="8"/>
  <c r="Q33" i="8"/>
  <c r="J33" i="8"/>
  <c r="I33" i="8"/>
  <c r="X32" i="8"/>
  <c r="Q32" i="8"/>
  <c r="J32" i="8"/>
  <c r="I32" i="8"/>
  <c r="X31" i="8"/>
  <c r="Q31" i="8"/>
  <c r="J31" i="8"/>
  <c r="I31" i="8"/>
  <c r="X30" i="8"/>
  <c r="Q30" i="8"/>
  <c r="J30" i="8"/>
  <c r="I30" i="8"/>
  <c r="X29" i="8"/>
  <c r="Q29" i="8"/>
  <c r="J29" i="8"/>
  <c r="I29" i="8"/>
  <c r="X28" i="8"/>
  <c r="Q28" i="8"/>
  <c r="J28" i="8"/>
  <c r="I28" i="8"/>
  <c r="X27" i="8"/>
  <c r="Q27" i="8"/>
  <c r="J27" i="8"/>
  <c r="I27" i="8"/>
  <c r="X26" i="8"/>
  <c r="Q26" i="8"/>
  <c r="J26" i="8"/>
  <c r="I26" i="8"/>
  <c r="X25" i="8"/>
  <c r="Q25" i="8"/>
  <c r="J25" i="8"/>
  <c r="I25" i="8"/>
  <c r="X24" i="8"/>
  <c r="Q24" i="8"/>
  <c r="J24" i="8"/>
  <c r="I24" i="8"/>
  <c r="X23" i="8"/>
  <c r="Q23" i="8"/>
  <c r="J23" i="8"/>
  <c r="I23" i="8"/>
  <c r="W22" i="8"/>
  <c r="V22" i="8"/>
  <c r="U22" i="8"/>
  <c r="U406" i="8" s="1"/>
  <c r="T22" i="8"/>
  <c r="S22" i="8"/>
  <c r="S406" i="8" s="1"/>
  <c r="R22" i="8"/>
  <c r="R406" i="8" s="1"/>
  <c r="P22" i="8"/>
  <c r="O22" i="8"/>
  <c r="N22" i="8"/>
  <c r="M22" i="8"/>
  <c r="L22" i="8"/>
  <c r="K22" i="8"/>
  <c r="X20" i="8"/>
  <c r="Q20" i="8"/>
  <c r="J20" i="8"/>
  <c r="I20" i="8"/>
  <c r="X19" i="8"/>
  <c r="Q19" i="8"/>
  <c r="J19" i="8"/>
  <c r="I19" i="8"/>
  <c r="X18" i="8"/>
  <c r="Q18" i="8"/>
  <c r="J18" i="8"/>
  <c r="I18" i="8"/>
  <c r="X17" i="8"/>
  <c r="Q17" i="8"/>
  <c r="J17" i="8"/>
  <c r="I17" i="8"/>
  <c r="X16" i="8"/>
  <c r="Q16" i="8"/>
  <c r="J16" i="8"/>
  <c r="I16" i="8"/>
  <c r="X15" i="8"/>
  <c r="Q15" i="8"/>
  <c r="J15" i="8"/>
  <c r="I15" i="8"/>
  <c r="X14" i="8"/>
  <c r="Q14" i="8"/>
  <c r="J14" i="8"/>
  <c r="I14" i="8"/>
  <c r="X13" i="8"/>
  <c r="Q13" i="8"/>
  <c r="J13" i="8"/>
  <c r="I13" i="8"/>
  <c r="X12" i="8"/>
  <c r="Q12" i="8"/>
  <c r="J12" i="8"/>
  <c r="I12" i="8"/>
  <c r="X11" i="8"/>
  <c r="Q11" i="8"/>
  <c r="J11" i="8"/>
  <c r="I11" i="8"/>
  <c r="X10" i="8"/>
  <c r="Q10" i="8"/>
  <c r="J10" i="8"/>
  <c r="I10" i="8"/>
  <c r="X9" i="8"/>
  <c r="Q9" i="8"/>
  <c r="J9" i="8"/>
  <c r="I9" i="8"/>
  <c r="X8" i="8"/>
  <c r="X407" i="8" s="1"/>
  <c r="Q8" i="8"/>
  <c r="Q407" i="8" s="1"/>
  <c r="J8" i="8"/>
  <c r="I8" i="8"/>
  <c r="W7" i="8"/>
  <c r="V7" i="8"/>
  <c r="U7" i="8"/>
  <c r="T7" i="8"/>
  <c r="S7" i="8"/>
  <c r="R7" i="8"/>
  <c r="P7" i="8"/>
  <c r="O7" i="8"/>
  <c r="N7" i="8"/>
  <c r="M7" i="8"/>
  <c r="L7" i="8"/>
  <c r="K7" i="8"/>
  <c r="X6" i="8"/>
  <c r="Q6" i="8"/>
  <c r="J6" i="8"/>
  <c r="I6" i="8"/>
  <c r="W444" i="7"/>
  <c r="V444" i="7"/>
  <c r="U444" i="7"/>
  <c r="T444" i="7"/>
  <c r="S444" i="7"/>
  <c r="R444" i="7"/>
  <c r="P444" i="7"/>
  <c r="O444" i="7"/>
  <c r="N444" i="7"/>
  <c r="M444" i="7"/>
  <c r="L444" i="7"/>
  <c r="K444" i="7"/>
  <c r="X442" i="7"/>
  <c r="Q442" i="7"/>
  <c r="J442" i="7"/>
  <c r="I442" i="7"/>
  <c r="X441" i="7"/>
  <c r="Q441" i="7"/>
  <c r="J441" i="7"/>
  <c r="I441" i="7"/>
  <c r="X440" i="7"/>
  <c r="Q440" i="7"/>
  <c r="J440" i="7"/>
  <c r="I440" i="7"/>
  <c r="X439" i="7"/>
  <c r="Q439" i="7"/>
  <c r="J439" i="7"/>
  <c r="I439" i="7"/>
  <c r="X438" i="7"/>
  <c r="Q438" i="7"/>
  <c r="J438" i="7"/>
  <c r="I438" i="7"/>
  <c r="X437" i="7"/>
  <c r="Q437" i="7"/>
  <c r="J437" i="7"/>
  <c r="I437" i="7"/>
  <c r="X436" i="7"/>
  <c r="Q436" i="7"/>
  <c r="J436" i="7"/>
  <c r="I436" i="7"/>
  <c r="X435" i="7"/>
  <c r="Q435" i="7"/>
  <c r="J435" i="7"/>
  <c r="I435" i="7"/>
  <c r="W434" i="7"/>
  <c r="V434" i="7"/>
  <c r="U434" i="7"/>
  <c r="T434" i="7"/>
  <c r="S434" i="7"/>
  <c r="R434" i="7"/>
  <c r="P434" i="7"/>
  <c r="O434" i="7"/>
  <c r="N434" i="7"/>
  <c r="M434" i="7"/>
  <c r="L434" i="7"/>
  <c r="K434" i="7"/>
  <c r="X432" i="7"/>
  <c r="Q432" i="7"/>
  <c r="J432" i="7"/>
  <c r="I432" i="7"/>
  <c r="X431" i="7"/>
  <c r="Q431" i="7"/>
  <c r="J431" i="7"/>
  <c r="I431" i="7"/>
  <c r="X430" i="7"/>
  <c r="Q430" i="7"/>
  <c r="J430" i="7"/>
  <c r="I430" i="7"/>
  <c r="X429" i="7"/>
  <c r="Q429" i="7"/>
  <c r="J429" i="7"/>
  <c r="I429" i="7"/>
  <c r="X428" i="7"/>
  <c r="Q428" i="7"/>
  <c r="J428" i="7"/>
  <c r="I428" i="7"/>
  <c r="X427" i="7"/>
  <c r="Q427" i="7"/>
  <c r="J427" i="7"/>
  <c r="I427" i="7"/>
  <c r="X426" i="7"/>
  <c r="Q426" i="7"/>
  <c r="J426" i="7"/>
  <c r="I426" i="7"/>
  <c r="X425" i="7"/>
  <c r="Q425" i="7"/>
  <c r="J425" i="7"/>
  <c r="I425" i="7"/>
  <c r="X424" i="7"/>
  <c r="Q424" i="7"/>
  <c r="J424" i="7"/>
  <c r="I424" i="7"/>
  <c r="X423" i="7"/>
  <c r="Q423" i="7"/>
  <c r="J423" i="7"/>
  <c r="I423" i="7"/>
  <c r="X422" i="7"/>
  <c r="Q422" i="7"/>
  <c r="J422" i="7"/>
  <c r="I422" i="7"/>
  <c r="X421" i="7"/>
  <c r="Q421" i="7"/>
  <c r="J421" i="7"/>
  <c r="I421" i="7"/>
  <c r="X420" i="7"/>
  <c r="Q420" i="7"/>
  <c r="J420" i="7"/>
  <c r="I420" i="7"/>
  <c r="W419" i="7"/>
  <c r="V419" i="7"/>
  <c r="U419" i="7"/>
  <c r="T419" i="7"/>
  <c r="S419" i="7"/>
  <c r="R419" i="7"/>
  <c r="P419" i="7"/>
  <c r="O419" i="7"/>
  <c r="N419" i="7"/>
  <c r="M419" i="7"/>
  <c r="L419" i="7"/>
  <c r="K419" i="7"/>
  <c r="X417" i="7"/>
  <c r="Q417" i="7"/>
  <c r="J417" i="7"/>
  <c r="I417" i="7"/>
  <c r="X416" i="7"/>
  <c r="Q416" i="7"/>
  <c r="J416" i="7"/>
  <c r="I416" i="7"/>
  <c r="X415" i="7"/>
  <c r="Q415" i="7"/>
  <c r="J415" i="7"/>
  <c r="I415" i="7"/>
  <c r="X414" i="7"/>
  <c r="Q414" i="7"/>
  <c r="J414" i="7"/>
  <c r="I414" i="7"/>
  <c r="X413" i="7"/>
  <c r="Q413" i="7"/>
  <c r="J413" i="7"/>
  <c r="I413" i="7"/>
  <c r="X412" i="7"/>
  <c r="Q412" i="7"/>
  <c r="J412" i="7"/>
  <c r="I412" i="7"/>
  <c r="X411" i="7"/>
  <c r="Q411" i="7"/>
  <c r="J411" i="7"/>
  <c r="I411" i="7"/>
  <c r="X410" i="7"/>
  <c r="Q410" i="7"/>
  <c r="J410" i="7"/>
  <c r="I410" i="7"/>
  <c r="X409" i="7"/>
  <c r="Q409" i="7"/>
  <c r="J409" i="7"/>
  <c r="I409" i="7"/>
  <c r="X408" i="7"/>
  <c r="Q408" i="7"/>
  <c r="J408" i="7"/>
  <c r="I408" i="7"/>
  <c r="X407" i="7"/>
  <c r="Q407" i="7"/>
  <c r="J407" i="7"/>
  <c r="I407" i="7"/>
  <c r="X406" i="7"/>
  <c r="Q406" i="7"/>
  <c r="J406" i="7"/>
  <c r="I406" i="7"/>
  <c r="X405" i="7"/>
  <c r="Q405" i="7"/>
  <c r="J405" i="7"/>
  <c r="I405" i="7"/>
  <c r="W404" i="7"/>
  <c r="V404" i="7"/>
  <c r="U404" i="7"/>
  <c r="T404" i="7"/>
  <c r="S404" i="7"/>
  <c r="R404" i="7"/>
  <c r="P404" i="7"/>
  <c r="O404" i="7"/>
  <c r="N404" i="7"/>
  <c r="M404" i="7"/>
  <c r="L404" i="7"/>
  <c r="K404" i="7"/>
  <c r="X402" i="7"/>
  <c r="Q402" i="7"/>
  <c r="J402" i="7"/>
  <c r="I402" i="7"/>
  <c r="X401" i="7"/>
  <c r="Q401" i="7"/>
  <c r="J401" i="7"/>
  <c r="I401" i="7"/>
  <c r="X400" i="7"/>
  <c r="Q400" i="7"/>
  <c r="J400" i="7"/>
  <c r="I400" i="7"/>
  <c r="X399" i="7"/>
  <c r="Q399" i="7"/>
  <c r="J399" i="7"/>
  <c r="I399" i="7"/>
  <c r="X398" i="7"/>
  <c r="Q398" i="7"/>
  <c r="J398" i="7"/>
  <c r="I398" i="7"/>
  <c r="X397" i="7"/>
  <c r="Q397" i="7"/>
  <c r="J397" i="7"/>
  <c r="I397" i="7"/>
  <c r="X396" i="7"/>
  <c r="Q396" i="7"/>
  <c r="J396" i="7"/>
  <c r="I396" i="7"/>
  <c r="X395" i="7"/>
  <c r="Q395" i="7"/>
  <c r="J395" i="7"/>
  <c r="I395" i="7"/>
  <c r="X394" i="7"/>
  <c r="Q394" i="7"/>
  <c r="J394" i="7"/>
  <c r="I394" i="7"/>
  <c r="X393" i="7"/>
  <c r="Q393" i="7"/>
  <c r="J393" i="7"/>
  <c r="I393" i="7"/>
  <c r="X392" i="7"/>
  <c r="Q392" i="7"/>
  <c r="J392" i="7"/>
  <c r="I392" i="7"/>
  <c r="X391" i="7"/>
  <c r="Q391" i="7"/>
  <c r="J391" i="7"/>
  <c r="I391" i="7"/>
  <c r="X390" i="7"/>
  <c r="Q390" i="7"/>
  <c r="J390" i="7"/>
  <c r="I390" i="7"/>
  <c r="W389" i="7"/>
  <c r="V389" i="7"/>
  <c r="U389" i="7"/>
  <c r="T389" i="7"/>
  <c r="S389" i="7"/>
  <c r="R389" i="7"/>
  <c r="P389" i="7"/>
  <c r="O389" i="7"/>
  <c r="N389" i="7"/>
  <c r="M389" i="7"/>
  <c r="L389" i="7"/>
  <c r="K389" i="7"/>
  <c r="X387" i="7"/>
  <c r="Q387" i="7"/>
  <c r="J387" i="7"/>
  <c r="I387" i="7"/>
  <c r="X386" i="7"/>
  <c r="Q386" i="7"/>
  <c r="J386" i="7"/>
  <c r="I386" i="7"/>
  <c r="X385" i="7"/>
  <c r="Q385" i="7"/>
  <c r="J385" i="7"/>
  <c r="I385" i="7"/>
  <c r="X384" i="7"/>
  <c r="Q384" i="7"/>
  <c r="J384" i="7"/>
  <c r="I384" i="7"/>
  <c r="X383" i="7"/>
  <c r="Q383" i="7"/>
  <c r="J383" i="7"/>
  <c r="I383" i="7"/>
  <c r="X382" i="7"/>
  <c r="Q382" i="7"/>
  <c r="J382" i="7"/>
  <c r="I382" i="7"/>
  <c r="X381" i="7"/>
  <c r="Q381" i="7"/>
  <c r="J381" i="7"/>
  <c r="I381" i="7"/>
  <c r="X380" i="7"/>
  <c r="Q380" i="7"/>
  <c r="J380" i="7"/>
  <c r="I380" i="7"/>
  <c r="X379" i="7"/>
  <c r="Q379" i="7"/>
  <c r="J379" i="7"/>
  <c r="I379" i="7"/>
  <c r="X378" i="7"/>
  <c r="Q378" i="7"/>
  <c r="J378" i="7"/>
  <c r="I378" i="7"/>
  <c r="X377" i="7"/>
  <c r="Q377" i="7"/>
  <c r="J377" i="7"/>
  <c r="I377" i="7"/>
  <c r="X376" i="7"/>
  <c r="Q376" i="7"/>
  <c r="J376" i="7"/>
  <c r="I376" i="7"/>
  <c r="X375" i="7"/>
  <c r="Q375" i="7"/>
  <c r="J375" i="7"/>
  <c r="I375" i="7"/>
  <c r="W374" i="7"/>
  <c r="V374" i="7"/>
  <c r="U374" i="7"/>
  <c r="T374" i="7"/>
  <c r="S374" i="7"/>
  <c r="R374" i="7"/>
  <c r="P374" i="7"/>
  <c r="O374" i="7"/>
  <c r="N374" i="7"/>
  <c r="M374" i="7"/>
  <c r="L374" i="7"/>
  <c r="K374" i="7"/>
  <c r="X372" i="7"/>
  <c r="Q372" i="7"/>
  <c r="J372" i="7"/>
  <c r="I372" i="7"/>
  <c r="X371" i="7"/>
  <c r="Q371" i="7"/>
  <c r="J371" i="7"/>
  <c r="I371" i="7"/>
  <c r="X370" i="7"/>
  <c r="Q370" i="7"/>
  <c r="J370" i="7"/>
  <c r="I370" i="7"/>
  <c r="X369" i="7"/>
  <c r="Q369" i="7"/>
  <c r="J369" i="7"/>
  <c r="I369" i="7"/>
  <c r="X368" i="7"/>
  <c r="Q368" i="7"/>
  <c r="J368" i="7"/>
  <c r="I368" i="7"/>
  <c r="X367" i="7"/>
  <c r="Q367" i="7"/>
  <c r="J367" i="7"/>
  <c r="I367" i="7"/>
  <c r="W366" i="7"/>
  <c r="V366" i="7"/>
  <c r="U366" i="7"/>
  <c r="T366" i="7"/>
  <c r="S366" i="7"/>
  <c r="R366" i="7"/>
  <c r="P366" i="7"/>
  <c r="O366" i="7"/>
  <c r="N366" i="7"/>
  <c r="M366" i="7"/>
  <c r="L366" i="7"/>
  <c r="K366" i="7"/>
  <c r="X364" i="7"/>
  <c r="Q364" i="7"/>
  <c r="J364" i="7"/>
  <c r="I364" i="7"/>
  <c r="X363" i="7"/>
  <c r="Q363" i="7"/>
  <c r="J363" i="7"/>
  <c r="I363" i="7"/>
  <c r="X362" i="7"/>
  <c r="Q362" i="7"/>
  <c r="J362" i="7"/>
  <c r="I362" i="7"/>
  <c r="X361" i="7"/>
  <c r="Q361" i="7"/>
  <c r="J361" i="7"/>
  <c r="I361" i="7"/>
  <c r="X360" i="7"/>
  <c r="Q360" i="7"/>
  <c r="J360" i="7"/>
  <c r="I360" i="7"/>
  <c r="X359" i="7"/>
  <c r="Q359" i="7"/>
  <c r="J359" i="7"/>
  <c r="I359" i="7"/>
  <c r="X358" i="7"/>
  <c r="Q358" i="7"/>
  <c r="J358" i="7"/>
  <c r="I358" i="7"/>
  <c r="W81" i="7"/>
  <c r="V81" i="7"/>
  <c r="U81" i="7"/>
  <c r="T81" i="7"/>
  <c r="S81" i="7"/>
  <c r="R81" i="7"/>
  <c r="P81" i="7"/>
  <c r="O81" i="7"/>
  <c r="N81" i="7"/>
  <c r="M81" i="7"/>
  <c r="L81" i="7"/>
  <c r="K81" i="7"/>
  <c r="X79" i="7"/>
  <c r="Q79" i="7"/>
  <c r="J79" i="7"/>
  <c r="I79" i="7"/>
  <c r="X78" i="7"/>
  <c r="Q78" i="7"/>
  <c r="J78" i="7"/>
  <c r="I78" i="7"/>
  <c r="X77" i="7"/>
  <c r="Q77" i="7"/>
  <c r="J77" i="7"/>
  <c r="I77" i="7"/>
  <c r="X76" i="7"/>
  <c r="Q76" i="7"/>
  <c r="J76" i="7"/>
  <c r="I76" i="7"/>
  <c r="X75" i="7"/>
  <c r="Q75" i="7"/>
  <c r="J75" i="7"/>
  <c r="I75" i="7"/>
  <c r="X74" i="7"/>
  <c r="Q74" i="7"/>
  <c r="J74" i="7"/>
  <c r="I74" i="7"/>
  <c r="X73" i="7"/>
  <c r="Q73" i="7"/>
  <c r="J73" i="7"/>
  <c r="I73" i="7"/>
  <c r="X72" i="7"/>
  <c r="Q72" i="7"/>
  <c r="J72" i="7"/>
  <c r="I72" i="7"/>
  <c r="X71" i="7"/>
  <c r="Q71" i="7"/>
  <c r="J71" i="7"/>
  <c r="I71" i="7"/>
  <c r="X70" i="7"/>
  <c r="Q70" i="7"/>
  <c r="J70" i="7"/>
  <c r="I70" i="7"/>
  <c r="X69" i="7"/>
  <c r="Q69" i="7"/>
  <c r="J69" i="7"/>
  <c r="I69" i="7"/>
  <c r="X68" i="7"/>
  <c r="Q68" i="7"/>
  <c r="J68" i="7"/>
  <c r="I68" i="7"/>
  <c r="X67" i="7"/>
  <c r="Q67" i="7"/>
  <c r="J67" i="7"/>
  <c r="I67" i="7"/>
  <c r="W66" i="7"/>
  <c r="V66" i="7"/>
  <c r="U66" i="7"/>
  <c r="T66" i="7"/>
  <c r="S66" i="7"/>
  <c r="R66" i="7"/>
  <c r="P66" i="7"/>
  <c r="O66" i="7"/>
  <c r="N66" i="7"/>
  <c r="M66" i="7"/>
  <c r="L66" i="7"/>
  <c r="K66" i="7"/>
  <c r="X64" i="7"/>
  <c r="Q64" i="7"/>
  <c r="J64" i="7"/>
  <c r="I64" i="7"/>
  <c r="X63" i="7"/>
  <c r="Q63" i="7"/>
  <c r="J63" i="7"/>
  <c r="I63" i="7"/>
  <c r="X62" i="7"/>
  <c r="Q62" i="7"/>
  <c r="J62" i="7"/>
  <c r="I62" i="7"/>
  <c r="X61" i="7"/>
  <c r="Q61" i="7"/>
  <c r="J61" i="7"/>
  <c r="I61" i="7"/>
  <c r="X60" i="7"/>
  <c r="Q60" i="7"/>
  <c r="J60" i="7"/>
  <c r="I60" i="7"/>
  <c r="X59" i="7"/>
  <c r="Q59" i="7"/>
  <c r="J59" i="7"/>
  <c r="I59" i="7"/>
  <c r="X58" i="7"/>
  <c r="Q58" i="7"/>
  <c r="J58" i="7"/>
  <c r="I58" i="7"/>
  <c r="X57" i="7"/>
  <c r="Q57" i="7"/>
  <c r="J57" i="7"/>
  <c r="I57" i="7"/>
  <c r="X56" i="7"/>
  <c r="Q56" i="7"/>
  <c r="J56" i="7"/>
  <c r="I56" i="7"/>
  <c r="X55" i="7"/>
  <c r="Q55" i="7"/>
  <c r="J55" i="7"/>
  <c r="I55" i="7"/>
  <c r="X54" i="7"/>
  <c r="Q54" i="7"/>
  <c r="J54" i="7"/>
  <c r="I54" i="7"/>
  <c r="X53" i="7"/>
  <c r="Q53" i="7"/>
  <c r="J53" i="7"/>
  <c r="I53" i="7"/>
  <c r="X52" i="7"/>
  <c r="Q52" i="7"/>
  <c r="J52" i="7"/>
  <c r="I52" i="7"/>
  <c r="W51" i="7"/>
  <c r="V51" i="7"/>
  <c r="U51" i="7"/>
  <c r="T51" i="7"/>
  <c r="S51" i="7"/>
  <c r="R51" i="7"/>
  <c r="P51" i="7"/>
  <c r="O51" i="7"/>
  <c r="N51" i="7"/>
  <c r="M51" i="7"/>
  <c r="L51" i="7"/>
  <c r="K51" i="7"/>
  <c r="X49" i="7"/>
  <c r="Q49" i="7"/>
  <c r="J49" i="7"/>
  <c r="I49" i="7"/>
  <c r="X48" i="7"/>
  <c r="Q48" i="7"/>
  <c r="J48" i="7"/>
  <c r="I48" i="7"/>
  <c r="X47" i="7"/>
  <c r="Q47" i="7"/>
  <c r="J47" i="7"/>
  <c r="I47" i="7"/>
  <c r="X46" i="7"/>
  <c r="Q46" i="7"/>
  <c r="J46" i="7"/>
  <c r="I46" i="7"/>
  <c r="X45" i="7"/>
  <c r="Q45" i="7"/>
  <c r="J45" i="7"/>
  <c r="I45" i="7"/>
  <c r="X44" i="7"/>
  <c r="Q44" i="7"/>
  <c r="J44" i="7"/>
  <c r="I44" i="7"/>
  <c r="X43" i="7"/>
  <c r="Q43" i="7"/>
  <c r="J43" i="7"/>
  <c r="I43" i="7"/>
  <c r="X42" i="7"/>
  <c r="Q42" i="7"/>
  <c r="J42" i="7"/>
  <c r="I42" i="7"/>
  <c r="X41" i="7"/>
  <c r="Q41" i="7"/>
  <c r="J41" i="7"/>
  <c r="I41" i="7"/>
  <c r="X40" i="7"/>
  <c r="Q40" i="7"/>
  <c r="J40" i="7"/>
  <c r="I40" i="7"/>
  <c r="X39" i="7"/>
  <c r="Q39" i="7"/>
  <c r="J39" i="7"/>
  <c r="I39" i="7"/>
  <c r="X38" i="7"/>
  <c r="Q38" i="7"/>
  <c r="J38" i="7"/>
  <c r="I38" i="7"/>
  <c r="X37" i="7"/>
  <c r="Q37" i="7"/>
  <c r="J37" i="7"/>
  <c r="I37" i="7"/>
  <c r="W36" i="7"/>
  <c r="W450" i="7" s="1"/>
  <c r="V36" i="7"/>
  <c r="V450" i="7" s="1"/>
  <c r="U36" i="7"/>
  <c r="U450" i="7" s="1"/>
  <c r="T36" i="7"/>
  <c r="T450" i="7" s="1"/>
  <c r="S36" i="7"/>
  <c r="S450" i="7" s="1"/>
  <c r="R36" i="7"/>
  <c r="R450" i="7" s="1"/>
  <c r="X450" i="7" s="1"/>
  <c r="P36" i="7"/>
  <c r="P450" i="7" s="1"/>
  <c r="O36" i="7"/>
  <c r="O450" i="7" s="1"/>
  <c r="N36" i="7"/>
  <c r="N450" i="7" s="1"/>
  <c r="M36" i="7"/>
  <c r="L36" i="7"/>
  <c r="L450" i="7" s="1"/>
  <c r="K36" i="7"/>
  <c r="K450" i="7" s="1"/>
  <c r="X34" i="7"/>
  <c r="Q34" i="7"/>
  <c r="J34" i="7"/>
  <c r="I34" i="7"/>
  <c r="X33" i="7"/>
  <c r="Q33" i="7"/>
  <c r="J33" i="7"/>
  <c r="I33" i="7"/>
  <c r="X32" i="7"/>
  <c r="Q32" i="7"/>
  <c r="J32" i="7"/>
  <c r="I32" i="7"/>
  <c r="X31" i="7"/>
  <c r="Q31" i="7"/>
  <c r="J31" i="7"/>
  <c r="I31" i="7"/>
  <c r="X30" i="7"/>
  <c r="Q30" i="7"/>
  <c r="J30" i="7"/>
  <c r="I30" i="7"/>
  <c r="X29" i="7"/>
  <c r="Q29" i="7"/>
  <c r="J29" i="7"/>
  <c r="I29" i="7"/>
  <c r="X28" i="7"/>
  <c r="Q28" i="7"/>
  <c r="J28" i="7"/>
  <c r="I28" i="7"/>
  <c r="X27" i="7"/>
  <c r="X456" i="7" s="1"/>
  <c r="Q27" i="7"/>
  <c r="Q456" i="7" s="1"/>
  <c r="J27" i="7"/>
  <c r="I27" i="7"/>
  <c r="X26" i="7"/>
  <c r="X455" i="7" s="1"/>
  <c r="Q26" i="7"/>
  <c r="Q455" i="7" s="1"/>
  <c r="J26" i="7"/>
  <c r="I26" i="7"/>
  <c r="X25" i="7"/>
  <c r="X454" i="7" s="1"/>
  <c r="Q25" i="7"/>
  <c r="Q454" i="7" s="1"/>
  <c r="J25" i="7"/>
  <c r="I25" i="7"/>
  <c r="X24" i="7"/>
  <c r="X453" i="7" s="1"/>
  <c r="Q24" i="7"/>
  <c r="Q453" i="7" s="1"/>
  <c r="J24" i="7"/>
  <c r="I24" i="7"/>
  <c r="X23" i="7"/>
  <c r="X452" i="7" s="1"/>
  <c r="Q23" i="7"/>
  <c r="Q452" i="7" s="1"/>
  <c r="J23" i="7"/>
  <c r="I23" i="7"/>
  <c r="X22" i="7"/>
  <c r="X451" i="7" s="1"/>
  <c r="Q22" i="7"/>
  <c r="Q451" i="7" s="1"/>
  <c r="J22" i="7"/>
  <c r="I22" i="7"/>
  <c r="W21" i="7"/>
  <c r="V21" i="7"/>
  <c r="U21" i="7"/>
  <c r="T21" i="7"/>
  <c r="S21" i="7"/>
  <c r="R21" i="7"/>
  <c r="P21" i="7"/>
  <c r="O21" i="7"/>
  <c r="N21" i="7"/>
  <c r="M21" i="7"/>
  <c r="L21" i="7"/>
  <c r="K21" i="7"/>
  <c r="X20" i="7"/>
  <c r="Q20" i="7"/>
  <c r="J20" i="7"/>
  <c r="I20" i="7"/>
  <c r="X19" i="7"/>
  <c r="Q19" i="7"/>
  <c r="J19" i="7"/>
  <c r="I19" i="7"/>
  <c r="X18" i="7"/>
  <c r="Q18" i="7"/>
  <c r="J18" i="7"/>
  <c r="I18" i="7"/>
  <c r="X17" i="7"/>
  <c r="Q17" i="7"/>
  <c r="J17" i="7"/>
  <c r="I17" i="7"/>
  <c r="X16" i="7"/>
  <c r="Q16" i="7"/>
  <c r="J16" i="7"/>
  <c r="I16" i="7"/>
  <c r="X15" i="7"/>
  <c r="Q15" i="7"/>
  <c r="J15" i="7"/>
  <c r="I15" i="7"/>
  <c r="X14" i="7"/>
  <c r="Q14" i="7"/>
  <c r="J14" i="7"/>
  <c r="I14" i="7"/>
  <c r="W13" i="7"/>
  <c r="V13" i="7"/>
  <c r="U13" i="7"/>
  <c r="T13" i="7"/>
  <c r="S13" i="7"/>
  <c r="R13" i="7"/>
  <c r="P13" i="7"/>
  <c r="O13" i="7"/>
  <c r="N13" i="7"/>
  <c r="M13" i="7"/>
  <c r="L13" i="7"/>
  <c r="K13" i="7"/>
  <c r="X11" i="7"/>
  <c r="Q11" i="7"/>
  <c r="J11" i="7"/>
  <c r="I11" i="7"/>
  <c r="X10" i="7"/>
  <c r="Q10" i="7"/>
  <c r="J10" i="7"/>
  <c r="I10" i="7"/>
  <c r="X9" i="7"/>
  <c r="Q9" i="7"/>
  <c r="J9" i="7"/>
  <c r="I9" i="7"/>
  <c r="X8" i="7"/>
  <c r="Q8" i="7"/>
  <c r="J8" i="7"/>
  <c r="I8" i="7"/>
  <c r="X7" i="7"/>
  <c r="Q7" i="7"/>
  <c r="J7" i="7"/>
  <c r="I7" i="7"/>
  <c r="X6" i="7"/>
  <c r="Q6" i="7"/>
  <c r="J6" i="7"/>
  <c r="I6" i="7"/>
  <c r="W480" i="6"/>
  <c r="V480" i="6"/>
  <c r="U480" i="6"/>
  <c r="T480" i="6"/>
  <c r="S480" i="6"/>
  <c r="R480" i="6"/>
  <c r="P480" i="6"/>
  <c r="O480" i="6"/>
  <c r="N480" i="6"/>
  <c r="M480" i="6"/>
  <c r="L480" i="6"/>
  <c r="K480" i="6"/>
  <c r="X478" i="6"/>
  <c r="Q478" i="6"/>
  <c r="Y478" i="6" s="1"/>
  <c r="J478" i="6"/>
  <c r="I478" i="6"/>
  <c r="X477" i="6"/>
  <c r="Q477" i="6"/>
  <c r="Y477" i="6" s="1"/>
  <c r="J477" i="6"/>
  <c r="I477" i="6"/>
  <c r="X476" i="6"/>
  <c r="Q476" i="6"/>
  <c r="Y476" i="6" s="1"/>
  <c r="J476" i="6"/>
  <c r="I476" i="6"/>
  <c r="X475" i="6"/>
  <c r="Q475" i="6"/>
  <c r="J475" i="6"/>
  <c r="I475" i="6"/>
  <c r="X474" i="6"/>
  <c r="Q474" i="6"/>
  <c r="J474" i="6"/>
  <c r="I474" i="6"/>
  <c r="X473" i="6"/>
  <c r="Q473" i="6"/>
  <c r="J473" i="6"/>
  <c r="I473" i="6"/>
  <c r="X472" i="6"/>
  <c r="Q472" i="6"/>
  <c r="J472" i="6"/>
  <c r="I472" i="6"/>
  <c r="X471" i="6"/>
  <c r="Q471" i="6"/>
  <c r="J471" i="6"/>
  <c r="I471" i="6"/>
  <c r="W470" i="6"/>
  <c r="V470" i="6"/>
  <c r="U470" i="6"/>
  <c r="T470" i="6"/>
  <c r="S470" i="6"/>
  <c r="R470" i="6"/>
  <c r="P470" i="6"/>
  <c r="O470" i="6"/>
  <c r="N470" i="6"/>
  <c r="M470" i="6"/>
  <c r="L470" i="6"/>
  <c r="K470" i="6"/>
  <c r="X468" i="6"/>
  <c r="Q468" i="6"/>
  <c r="J468" i="6"/>
  <c r="I468" i="6"/>
  <c r="X467" i="6"/>
  <c r="Q467" i="6"/>
  <c r="J467" i="6"/>
  <c r="I467" i="6"/>
  <c r="X466" i="6"/>
  <c r="Q466" i="6"/>
  <c r="J466" i="6"/>
  <c r="I466" i="6"/>
  <c r="X465" i="6"/>
  <c r="Q465" i="6"/>
  <c r="J465" i="6"/>
  <c r="I465" i="6"/>
  <c r="X464" i="6"/>
  <c r="Q464" i="6"/>
  <c r="J464" i="6"/>
  <c r="I464" i="6"/>
  <c r="X463" i="6"/>
  <c r="Q463" i="6"/>
  <c r="J463" i="6"/>
  <c r="I463" i="6"/>
  <c r="X462" i="6"/>
  <c r="Q462" i="6"/>
  <c r="J462" i="6"/>
  <c r="I462" i="6"/>
  <c r="X461" i="6"/>
  <c r="Q461" i="6"/>
  <c r="J461" i="6"/>
  <c r="I461" i="6"/>
  <c r="X460" i="6"/>
  <c r="Q460" i="6"/>
  <c r="J460" i="6"/>
  <c r="I460" i="6"/>
  <c r="X459" i="6"/>
  <c r="Q459" i="6"/>
  <c r="J459" i="6"/>
  <c r="I459" i="6"/>
  <c r="X458" i="6"/>
  <c r="Q458" i="6"/>
  <c r="J458" i="6"/>
  <c r="I458" i="6"/>
  <c r="X457" i="6"/>
  <c r="Q457" i="6"/>
  <c r="J457" i="6"/>
  <c r="I457" i="6"/>
  <c r="X456" i="6"/>
  <c r="Q456" i="6"/>
  <c r="J456" i="6"/>
  <c r="I456" i="6"/>
  <c r="W455" i="6"/>
  <c r="V455" i="6"/>
  <c r="U455" i="6"/>
  <c r="T455" i="6"/>
  <c r="S455" i="6"/>
  <c r="R455" i="6"/>
  <c r="P455" i="6"/>
  <c r="O455" i="6"/>
  <c r="N455" i="6"/>
  <c r="M455" i="6"/>
  <c r="L455" i="6"/>
  <c r="K455" i="6"/>
  <c r="X453" i="6"/>
  <c r="Q453" i="6"/>
  <c r="J453" i="6"/>
  <c r="I453" i="6"/>
  <c r="X452" i="6"/>
  <c r="Q452" i="6"/>
  <c r="J452" i="6"/>
  <c r="I452" i="6"/>
  <c r="X451" i="6"/>
  <c r="Q451" i="6"/>
  <c r="Y451" i="6" s="1"/>
  <c r="J451" i="6"/>
  <c r="I451" i="6"/>
  <c r="X450" i="6"/>
  <c r="Q450" i="6"/>
  <c r="Y450" i="6" s="1"/>
  <c r="J450" i="6"/>
  <c r="I450" i="6"/>
  <c r="X449" i="6"/>
  <c r="Q449" i="6"/>
  <c r="Y449" i="6" s="1"/>
  <c r="J449" i="6"/>
  <c r="I449" i="6"/>
  <c r="X448" i="6"/>
  <c r="Q448" i="6"/>
  <c r="Y448" i="6" s="1"/>
  <c r="J448" i="6"/>
  <c r="I448" i="6"/>
  <c r="X447" i="6"/>
  <c r="Q447" i="6"/>
  <c r="Y447" i="6" s="1"/>
  <c r="J447" i="6"/>
  <c r="I447" i="6"/>
  <c r="X446" i="6"/>
  <c r="Q446" i="6"/>
  <c r="J446" i="6"/>
  <c r="I446" i="6"/>
  <c r="X445" i="6"/>
  <c r="Q445" i="6"/>
  <c r="J445" i="6"/>
  <c r="I445" i="6"/>
  <c r="X444" i="6"/>
  <c r="Q444" i="6"/>
  <c r="J444" i="6"/>
  <c r="I444" i="6"/>
  <c r="X443" i="6"/>
  <c r="Q443" i="6"/>
  <c r="J443" i="6"/>
  <c r="I443" i="6"/>
  <c r="X442" i="6"/>
  <c r="Q442" i="6"/>
  <c r="J442" i="6"/>
  <c r="I442" i="6"/>
  <c r="X441" i="6"/>
  <c r="Q441" i="6"/>
  <c r="J441" i="6"/>
  <c r="I441" i="6"/>
  <c r="W440" i="6"/>
  <c r="V440" i="6"/>
  <c r="U440" i="6"/>
  <c r="T440" i="6"/>
  <c r="S440" i="6"/>
  <c r="R440" i="6"/>
  <c r="P440" i="6"/>
  <c r="O440" i="6"/>
  <c r="N440" i="6"/>
  <c r="M440" i="6"/>
  <c r="L440" i="6"/>
  <c r="K440" i="6"/>
  <c r="X438" i="6"/>
  <c r="Q438" i="6"/>
  <c r="J438" i="6"/>
  <c r="I438" i="6"/>
  <c r="X437" i="6"/>
  <c r="Q437" i="6"/>
  <c r="J437" i="6"/>
  <c r="I437" i="6"/>
  <c r="X436" i="6"/>
  <c r="Q436" i="6"/>
  <c r="J436" i="6"/>
  <c r="I436" i="6"/>
  <c r="X435" i="6"/>
  <c r="Q435" i="6"/>
  <c r="J435" i="6"/>
  <c r="I435" i="6"/>
  <c r="X434" i="6"/>
  <c r="Y434" i="6" s="1"/>
  <c r="Q434" i="6"/>
  <c r="J434" i="6"/>
  <c r="I434" i="6"/>
  <c r="X433" i="6"/>
  <c r="Q433" i="6"/>
  <c r="J433" i="6"/>
  <c r="I433" i="6"/>
  <c r="X432" i="6"/>
  <c r="Q432" i="6"/>
  <c r="J432" i="6"/>
  <c r="I432" i="6"/>
  <c r="X431" i="6"/>
  <c r="Q431" i="6"/>
  <c r="J431" i="6"/>
  <c r="I431" i="6"/>
  <c r="X430" i="6"/>
  <c r="Q430" i="6"/>
  <c r="J430" i="6"/>
  <c r="I430" i="6"/>
  <c r="X429" i="6"/>
  <c r="Q429" i="6"/>
  <c r="J429" i="6"/>
  <c r="I429" i="6"/>
  <c r="X428" i="6"/>
  <c r="Q428" i="6"/>
  <c r="J428" i="6"/>
  <c r="I428" i="6"/>
  <c r="X427" i="6"/>
  <c r="Q427" i="6"/>
  <c r="J427" i="6"/>
  <c r="I427" i="6"/>
  <c r="X426" i="6"/>
  <c r="Q426" i="6"/>
  <c r="J426" i="6"/>
  <c r="I426" i="6"/>
  <c r="W425" i="6"/>
  <c r="V425" i="6"/>
  <c r="U425" i="6"/>
  <c r="T425" i="6"/>
  <c r="S425" i="6"/>
  <c r="R425" i="6"/>
  <c r="P425" i="6"/>
  <c r="O425" i="6"/>
  <c r="N425" i="6"/>
  <c r="M425" i="6"/>
  <c r="L425" i="6"/>
  <c r="K425" i="6"/>
  <c r="X423" i="6"/>
  <c r="Q423" i="6"/>
  <c r="J423" i="6"/>
  <c r="I423" i="6"/>
  <c r="X422" i="6"/>
  <c r="Q422" i="6"/>
  <c r="J422" i="6"/>
  <c r="I422" i="6"/>
  <c r="X421" i="6"/>
  <c r="Q421" i="6"/>
  <c r="J421" i="6"/>
  <c r="I421" i="6"/>
  <c r="X420" i="6"/>
  <c r="Q420" i="6"/>
  <c r="J420" i="6"/>
  <c r="I420" i="6"/>
  <c r="X419" i="6"/>
  <c r="Q419" i="6"/>
  <c r="J419" i="6"/>
  <c r="I419" i="6"/>
  <c r="X418" i="6"/>
  <c r="Q418" i="6"/>
  <c r="J418" i="6"/>
  <c r="I418" i="6"/>
  <c r="X417" i="6"/>
  <c r="Q417" i="6"/>
  <c r="J417" i="6"/>
  <c r="I417" i="6"/>
  <c r="X416" i="6"/>
  <c r="Q416" i="6"/>
  <c r="J416" i="6"/>
  <c r="I416" i="6"/>
  <c r="X415" i="6"/>
  <c r="Q415" i="6"/>
  <c r="J415" i="6"/>
  <c r="I415" i="6"/>
  <c r="X414" i="6"/>
  <c r="Q414" i="6"/>
  <c r="J414" i="6"/>
  <c r="I414" i="6"/>
  <c r="X413" i="6"/>
  <c r="Q413" i="6"/>
  <c r="J413" i="6"/>
  <c r="I413" i="6"/>
  <c r="X412" i="6"/>
  <c r="Q412" i="6"/>
  <c r="J412" i="6"/>
  <c r="I412" i="6"/>
  <c r="X411" i="6"/>
  <c r="Q411" i="6"/>
  <c r="J411" i="6"/>
  <c r="I411" i="6"/>
  <c r="W410" i="6"/>
  <c r="V410" i="6"/>
  <c r="U410" i="6"/>
  <c r="T410" i="6"/>
  <c r="S410" i="6"/>
  <c r="R410" i="6"/>
  <c r="P410" i="6"/>
  <c r="O410" i="6"/>
  <c r="N410" i="6"/>
  <c r="M410" i="6"/>
  <c r="L410" i="6"/>
  <c r="K410" i="6"/>
  <c r="X408" i="6"/>
  <c r="Q408" i="6"/>
  <c r="J408" i="6"/>
  <c r="I408" i="6"/>
  <c r="X407" i="6"/>
  <c r="Q407" i="6"/>
  <c r="J407" i="6"/>
  <c r="I407" i="6"/>
  <c r="X406" i="6"/>
  <c r="Q406" i="6"/>
  <c r="J406" i="6"/>
  <c r="I406" i="6"/>
  <c r="X405" i="6"/>
  <c r="Q405" i="6"/>
  <c r="J405" i="6"/>
  <c r="I405" i="6"/>
  <c r="X404" i="6"/>
  <c r="Q404" i="6"/>
  <c r="J404" i="6"/>
  <c r="I404" i="6"/>
  <c r="X403" i="6"/>
  <c r="Q403" i="6"/>
  <c r="J403" i="6"/>
  <c r="I403" i="6"/>
  <c r="X402" i="6"/>
  <c r="Q402" i="6"/>
  <c r="J402" i="6"/>
  <c r="I402" i="6"/>
  <c r="X401" i="6"/>
  <c r="Q401" i="6"/>
  <c r="J401" i="6"/>
  <c r="I401" i="6"/>
  <c r="X400" i="6"/>
  <c r="Y400" i="6" s="1"/>
  <c r="Q400" i="6"/>
  <c r="J400" i="6"/>
  <c r="I400" i="6"/>
  <c r="X399" i="6"/>
  <c r="Q399" i="6"/>
  <c r="J399" i="6"/>
  <c r="I399" i="6"/>
  <c r="X398" i="6"/>
  <c r="Q398" i="6"/>
  <c r="J398" i="6"/>
  <c r="I398" i="6"/>
  <c r="X397" i="6"/>
  <c r="Q397" i="6"/>
  <c r="J397" i="6"/>
  <c r="I397" i="6"/>
  <c r="X396" i="6"/>
  <c r="Q396" i="6"/>
  <c r="J396" i="6"/>
  <c r="I396" i="6"/>
  <c r="W395" i="6"/>
  <c r="V395" i="6"/>
  <c r="U395" i="6"/>
  <c r="T395" i="6"/>
  <c r="S395" i="6"/>
  <c r="R395" i="6"/>
  <c r="P395" i="6"/>
  <c r="O395" i="6"/>
  <c r="N395" i="6"/>
  <c r="M395" i="6"/>
  <c r="L395" i="6"/>
  <c r="K395" i="6"/>
  <c r="X393" i="6"/>
  <c r="Q393" i="6"/>
  <c r="J393" i="6"/>
  <c r="I393" i="6"/>
  <c r="X392" i="6"/>
  <c r="Q392" i="6"/>
  <c r="J392" i="6"/>
  <c r="I392" i="6"/>
  <c r="X391" i="6"/>
  <c r="Q391" i="6"/>
  <c r="J391" i="6"/>
  <c r="I391" i="6"/>
  <c r="X390" i="6"/>
  <c r="Q390" i="6"/>
  <c r="J390" i="6"/>
  <c r="I390" i="6"/>
  <c r="X389" i="6"/>
  <c r="Q389" i="6"/>
  <c r="J389" i="6"/>
  <c r="I389" i="6"/>
  <c r="X388" i="6"/>
  <c r="Q388" i="6"/>
  <c r="J388" i="6"/>
  <c r="I388" i="6"/>
  <c r="X387" i="6"/>
  <c r="Q387" i="6"/>
  <c r="J387" i="6"/>
  <c r="I387" i="6"/>
  <c r="X386" i="6"/>
  <c r="Q386" i="6"/>
  <c r="J386" i="6"/>
  <c r="I386" i="6"/>
  <c r="W385" i="6"/>
  <c r="V385" i="6"/>
  <c r="U385" i="6"/>
  <c r="T385" i="6"/>
  <c r="S385" i="6"/>
  <c r="R385" i="6"/>
  <c r="P385" i="6"/>
  <c r="O385" i="6"/>
  <c r="N385" i="6"/>
  <c r="M385" i="6"/>
  <c r="L385" i="6"/>
  <c r="K385" i="6"/>
  <c r="X383" i="6"/>
  <c r="Q383" i="6"/>
  <c r="J383" i="6"/>
  <c r="I383" i="6"/>
  <c r="X382" i="6"/>
  <c r="Q382" i="6"/>
  <c r="J382" i="6"/>
  <c r="I382" i="6"/>
  <c r="X381" i="6"/>
  <c r="Q381" i="6"/>
  <c r="J381" i="6"/>
  <c r="I381" i="6"/>
  <c r="X380" i="6"/>
  <c r="Q380" i="6"/>
  <c r="J380" i="6"/>
  <c r="I380" i="6"/>
  <c r="X379" i="6"/>
  <c r="Q379" i="6"/>
  <c r="J379" i="6"/>
  <c r="I379" i="6"/>
  <c r="X378" i="6"/>
  <c r="Q378" i="6"/>
  <c r="J378" i="6"/>
  <c r="I378" i="6"/>
  <c r="X377" i="6"/>
  <c r="Q377" i="6"/>
  <c r="Y377" i="6" s="1"/>
  <c r="J377" i="6"/>
  <c r="I377" i="6"/>
  <c r="X376" i="6"/>
  <c r="Q376" i="6"/>
  <c r="J376" i="6"/>
  <c r="I376" i="6"/>
  <c r="W375" i="6"/>
  <c r="V375" i="6"/>
  <c r="U375" i="6"/>
  <c r="T375" i="6"/>
  <c r="S375" i="6"/>
  <c r="R375" i="6"/>
  <c r="P375" i="6"/>
  <c r="O375" i="6"/>
  <c r="N375" i="6"/>
  <c r="M375" i="6"/>
  <c r="L375" i="6"/>
  <c r="K375" i="6"/>
  <c r="X373" i="6"/>
  <c r="Q373" i="6"/>
  <c r="J373" i="6"/>
  <c r="I373" i="6"/>
  <c r="X372" i="6"/>
  <c r="Q372" i="6"/>
  <c r="J372" i="6"/>
  <c r="I372" i="6"/>
  <c r="X371" i="6"/>
  <c r="Q371" i="6"/>
  <c r="J371" i="6"/>
  <c r="I371" i="6"/>
  <c r="X370" i="6"/>
  <c r="Q370" i="6"/>
  <c r="J370" i="6"/>
  <c r="I370" i="6"/>
  <c r="X369" i="6"/>
  <c r="Q369" i="6"/>
  <c r="J369" i="6"/>
  <c r="I369" i="6"/>
  <c r="X368" i="6"/>
  <c r="Q368" i="6"/>
  <c r="J368" i="6"/>
  <c r="I368" i="6"/>
  <c r="X367" i="6"/>
  <c r="Q367" i="6"/>
  <c r="J367" i="6"/>
  <c r="I367" i="6"/>
  <c r="X366" i="6"/>
  <c r="Q366" i="6"/>
  <c r="J366" i="6"/>
  <c r="I366" i="6"/>
  <c r="X365" i="6"/>
  <c r="Q365" i="6"/>
  <c r="J365" i="6"/>
  <c r="I365" i="6"/>
  <c r="X364" i="6"/>
  <c r="Q364" i="6"/>
  <c r="J364" i="6"/>
  <c r="I364" i="6"/>
  <c r="X363" i="6"/>
  <c r="Q363" i="6"/>
  <c r="J363" i="6"/>
  <c r="I363" i="6"/>
  <c r="X362" i="6"/>
  <c r="Q362" i="6"/>
  <c r="J362" i="6"/>
  <c r="I362" i="6"/>
  <c r="X361" i="6"/>
  <c r="Q361" i="6"/>
  <c r="J361" i="6"/>
  <c r="I361" i="6"/>
  <c r="W360" i="6"/>
  <c r="V360" i="6"/>
  <c r="U360" i="6"/>
  <c r="T360" i="6"/>
  <c r="S360" i="6"/>
  <c r="R360" i="6"/>
  <c r="P360" i="6"/>
  <c r="O360" i="6"/>
  <c r="N360" i="6"/>
  <c r="M360" i="6"/>
  <c r="L360" i="6"/>
  <c r="K360" i="6"/>
  <c r="X358" i="6"/>
  <c r="Q358" i="6"/>
  <c r="J358" i="6"/>
  <c r="I358" i="6"/>
  <c r="X357" i="6"/>
  <c r="Q357" i="6"/>
  <c r="J357" i="6"/>
  <c r="I357" i="6"/>
  <c r="X356" i="6"/>
  <c r="Q356" i="6"/>
  <c r="J356" i="6"/>
  <c r="I356" i="6"/>
  <c r="X355" i="6"/>
  <c r="Q355" i="6"/>
  <c r="J355" i="6"/>
  <c r="I355" i="6"/>
  <c r="X354" i="6"/>
  <c r="Q354" i="6"/>
  <c r="J354" i="6"/>
  <c r="I354" i="6"/>
  <c r="X353" i="6"/>
  <c r="Q353" i="6"/>
  <c r="J353" i="6"/>
  <c r="I353" i="6"/>
  <c r="X352" i="6"/>
  <c r="Y352" i="6" s="1"/>
  <c r="Q352" i="6"/>
  <c r="J352" i="6"/>
  <c r="I352" i="6"/>
  <c r="X351" i="6"/>
  <c r="Q351" i="6"/>
  <c r="J351" i="6"/>
  <c r="I351" i="6"/>
  <c r="X350" i="6"/>
  <c r="Q350" i="6"/>
  <c r="J350" i="6"/>
  <c r="I350" i="6"/>
  <c r="X349" i="6"/>
  <c r="Q349" i="6"/>
  <c r="J349" i="6"/>
  <c r="I349" i="6"/>
  <c r="X348" i="6"/>
  <c r="Q348" i="6"/>
  <c r="J348" i="6"/>
  <c r="I348" i="6"/>
  <c r="X347" i="6"/>
  <c r="Q347" i="6"/>
  <c r="J347" i="6"/>
  <c r="I347" i="6"/>
  <c r="X346" i="6"/>
  <c r="Q346" i="6"/>
  <c r="J346" i="6"/>
  <c r="I346" i="6"/>
  <c r="W345" i="6"/>
  <c r="V345" i="6"/>
  <c r="U345" i="6"/>
  <c r="T345" i="6"/>
  <c r="S345" i="6"/>
  <c r="R345" i="6"/>
  <c r="P345" i="6"/>
  <c r="O345" i="6"/>
  <c r="N345" i="6"/>
  <c r="M345" i="6"/>
  <c r="L345" i="6"/>
  <c r="K345" i="6"/>
  <c r="X343" i="6"/>
  <c r="Q343" i="6"/>
  <c r="J343" i="6"/>
  <c r="I343" i="6"/>
  <c r="X342" i="6"/>
  <c r="Q342" i="6"/>
  <c r="Y342" i="6" s="1"/>
  <c r="J342" i="6"/>
  <c r="I342" i="6"/>
  <c r="X341" i="6"/>
  <c r="Q341" i="6"/>
  <c r="J341" i="6"/>
  <c r="I341" i="6"/>
  <c r="X340" i="6"/>
  <c r="Q340" i="6"/>
  <c r="J340" i="6"/>
  <c r="I340" i="6"/>
  <c r="X339" i="6"/>
  <c r="Q339" i="6"/>
  <c r="J339" i="6"/>
  <c r="I339" i="6"/>
  <c r="X338" i="6"/>
  <c r="Q338" i="6"/>
  <c r="J338" i="6"/>
  <c r="I338" i="6"/>
  <c r="X337" i="6"/>
  <c r="Q337" i="6"/>
  <c r="J337" i="6"/>
  <c r="I337" i="6"/>
  <c r="X336" i="6"/>
  <c r="Q336" i="6"/>
  <c r="J336" i="6"/>
  <c r="I336" i="6"/>
  <c r="X335" i="6"/>
  <c r="Q335" i="6"/>
  <c r="J335" i="6"/>
  <c r="I335" i="6"/>
  <c r="X334" i="6"/>
  <c r="Q334" i="6"/>
  <c r="J334" i="6"/>
  <c r="I334" i="6"/>
  <c r="X333" i="6"/>
  <c r="Q333" i="6"/>
  <c r="J333" i="6"/>
  <c r="I333" i="6"/>
  <c r="X332" i="6"/>
  <c r="Q332" i="6"/>
  <c r="J332" i="6"/>
  <c r="I332" i="6"/>
  <c r="X331" i="6"/>
  <c r="Q331" i="6"/>
  <c r="J331" i="6"/>
  <c r="I331" i="6"/>
  <c r="W330" i="6"/>
  <c r="V330" i="6"/>
  <c r="U330" i="6"/>
  <c r="T330" i="6"/>
  <c r="S330" i="6"/>
  <c r="R330" i="6"/>
  <c r="P330" i="6"/>
  <c r="O330" i="6"/>
  <c r="N330" i="6"/>
  <c r="M330" i="6"/>
  <c r="L330" i="6"/>
  <c r="K330" i="6"/>
  <c r="X328" i="6"/>
  <c r="Q328" i="6"/>
  <c r="J328" i="6"/>
  <c r="I328" i="6"/>
  <c r="X327" i="6"/>
  <c r="Q327" i="6"/>
  <c r="J327" i="6"/>
  <c r="I327" i="6"/>
  <c r="X326" i="6"/>
  <c r="Q326" i="6"/>
  <c r="J326" i="6"/>
  <c r="I326" i="6"/>
  <c r="X325" i="6"/>
  <c r="Q325" i="6"/>
  <c r="J325" i="6"/>
  <c r="I325" i="6"/>
  <c r="X324" i="6"/>
  <c r="Q324" i="6"/>
  <c r="J324" i="6"/>
  <c r="I324" i="6"/>
  <c r="X323" i="6"/>
  <c r="Q323" i="6"/>
  <c r="J323" i="6"/>
  <c r="I323" i="6"/>
  <c r="X322" i="6"/>
  <c r="Q322" i="6"/>
  <c r="J322" i="6"/>
  <c r="I322" i="6"/>
  <c r="X321" i="6"/>
  <c r="Q321" i="6"/>
  <c r="J321" i="6"/>
  <c r="I321" i="6"/>
  <c r="X320" i="6"/>
  <c r="Q320" i="6"/>
  <c r="J320" i="6"/>
  <c r="I320" i="6"/>
  <c r="X319" i="6"/>
  <c r="Q319" i="6"/>
  <c r="J319" i="6"/>
  <c r="I319" i="6"/>
  <c r="X318" i="6"/>
  <c r="Q318" i="6"/>
  <c r="J318" i="6"/>
  <c r="I318" i="6"/>
  <c r="X317" i="6"/>
  <c r="Q317" i="6"/>
  <c r="J317" i="6"/>
  <c r="I317" i="6"/>
  <c r="X316" i="6"/>
  <c r="Q316" i="6"/>
  <c r="J316" i="6"/>
  <c r="I316" i="6"/>
  <c r="W315" i="6"/>
  <c r="V315" i="6"/>
  <c r="U315" i="6"/>
  <c r="T315" i="6"/>
  <c r="S315" i="6"/>
  <c r="R315" i="6"/>
  <c r="P315" i="6"/>
  <c r="O315" i="6"/>
  <c r="N315" i="6"/>
  <c r="M315" i="6"/>
  <c r="L315" i="6"/>
  <c r="K315" i="6"/>
  <c r="X313" i="6"/>
  <c r="Y313" i="6" s="1"/>
  <c r="Q313" i="6"/>
  <c r="J313" i="6"/>
  <c r="I313" i="6"/>
  <c r="X312" i="6"/>
  <c r="Q312" i="6"/>
  <c r="J312" i="6"/>
  <c r="I312" i="6"/>
  <c r="X311" i="6"/>
  <c r="Q311" i="6"/>
  <c r="J311" i="6"/>
  <c r="I311" i="6"/>
  <c r="X310" i="6"/>
  <c r="Q310" i="6"/>
  <c r="J310" i="6"/>
  <c r="I310" i="6"/>
  <c r="X309" i="6"/>
  <c r="Q309" i="6"/>
  <c r="J309" i="6"/>
  <c r="I309" i="6"/>
  <c r="X308" i="6"/>
  <c r="Y308" i="6" s="1"/>
  <c r="Q308" i="6"/>
  <c r="J308" i="6"/>
  <c r="I308" i="6"/>
  <c r="X307" i="6"/>
  <c r="Q307" i="6"/>
  <c r="J307" i="6"/>
  <c r="I307" i="6"/>
  <c r="X306" i="6"/>
  <c r="Q306" i="6"/>
  <c r="J306" i="6"/>
  <c r="I306" i="6"/>
  <c r="X305" i="6"/>
  <c r="Q305" i="6"/>
  <c r="J305" i="6"/>
  <c r="I305" i="6"/>
  <c r="X304" i="6"/>
  <c r="Q304" i="6"/>
  <c r="J304" i="6"/>
  <c r="I304" i="6"/>
  <c r="X303" i="6"/>
  <c r="Q303" i="6"/>
  <c r="J303" i="6"/>
  <c r="I303" i="6"/>
  <c r="X302" i="6"/>
  <c r="Q302" i="6"/>
  <c r="J302" i="6"/>
  <c r="I302" i="6"/>
  <c r="X301" i="6"/>
  <c r="Q301" i="6"/>
  <c r="J301" i="6"/>
  <c r="I301" i="6"/>
  <c r="W300" i="6"/>
  <c r="V300" i="6"/>
  <c r="U300" i="6"/>
  <c r="T300" i="6"/>
  <c r="S300" i="6"/>
  <c r="R300" i="6"/>
  <c r="P300" i="6"/>
  <c r="O300" i="6"/>
  <c r="N300" i="6"/>
  <c r="M300" i="6"/>
  <c r="L300" i="6"/>
  <c r="K300" i="6"/>
  <c r="X298" i="6"/>
  <c r="Q298" i="6"/>
  <c r="J298" i="6"/>
  <c r="I298" i="6"/>
  <c r="X297" i="6"/>
  <c r="Q297" i="6"/>
  <c r="J297" i="6"/>
  <c r="I297" i="6"/>
  <c r="X296" i="6"/>
  <c r="Q296" i="6"/>
  <c r="Y296" i="6" s="1"/>
  <c r="J296" i="6"/>
  <c r="I296" i="6"/>
  <c r="X295" i="6"/>
  <c r="Q295" i="6"/>
  <c r="J295" i="6"/>
  <c r="I295" i="6"/>
  <c r="X294" i="6"/>
  <c r="Q294" i="6"/>
  <c r="Y294" i="6" s="1"/>
  <c r="J294" i="6"/>
  <c r="I294" i="6"/>
  <c r="X293" i="6"/>
  <c r="Q293" i="6"/>
  <c r="J293" i="6"/>
  <c r="I293" i="6"/>
  <c r="X292" i="6"/>
  <c r="Q292" i="6"/>
  <c r="Y292" i="6" s="1"/>
  <c r="J292" i="6"/>
  <c r="I292" i="6"/>
  <c r="X291" i="6"/>
  <c r="Q291" i="6"/>
  <c r="J291" i="6"/>
  <c r="I291" i="6"/>
  <c r="W290" i="6"/>
  <c r="V290" i="6"/>
  <c r="U290" i="6"/>
  <c r="T290" i="6"/>
  <c r="S290" i="6"/>
  <c r="R290" i="6"/>
  <c r="P290" i="6"/>
  <c r="O290" i="6"/>
  <c r="N290" i="6"/>
  <c r="M290" i="6"/>
  <c r="L290" i="6"/>
  <c r="K290" i="6"/>
  <c r="X288" i="6"/>
  <c r="Q288" i="6"/>
  <c r="J288" i="6"/>
  <c r="I288" i="6"/>
  <c r="X287" i="6"/>
  <c r="Q287" i="6"/>
  <c r="J287" i="6"/>
  <c r="I287" i="6"/>
  <c r="X286" i="6"/>
  <c r="Y286" i="6" s="1"/>
  <c r="Q286" i="6"/>
  <c r="J286" i="6"/>
  <c r="I286" i="6"/>
  <c r="X285" i="6"/>
  <c r="Q285" i="6"/>
  <c r="J285" i="6"/>
  <c r="I285" i="6"/>
  <c r="X284" i="6"/>
  <c r="Q284" i="6"/>
  <c r="J284" i="6"/>
  <c r="I284" i="6"/>
  <c r="X283" i="6"/>
  <c r="Q283" i="6"/>
  <c r="J283" i="6"/>
  <c r="I283" i="6"/>
  <c r="X282" i="6"/>
  <c r="Q282" i="6"/>
  <c r="J282" i="6"/>
  <c r="I282" i="6"/>
  <c r="X281" i="6"/>
  <c r="Q281" i="6"/>
  <c r="J281" i="6"/>
  <c r="I281" i="6"/>
  <c r="W280" i="6"/>
  <c r="V280" i="6"/>
  <c r="U280" i="6"/>
  <c r="T280" i="6"/>
  <c r="S280" i="6"/>
  <c r="R280" i="6"/>
  <c r="P280" i="6"/>
  <c r="O280" i="6"/>
  <c r="N280" i="6"/>
  <c r="M280" i="6"/>
  <c r="L280" i="6"/>
  <c r="K280" i="6"/>
  <c r="X278" i="6"/>
  <c r="Q278" i="6"/>
  <c r="Y278" i="6" s="1"/>
  <c r="J278" i="6"/>
  <c r="I278" i="6"/>
  <c r="X277" i="6"/>
  <c r="Q277" i="6"/>
  <c r="J277" i="6"/>
  <c r="I277" i="6"/>
  <c r="X276" i="6"/>
  <c r="Q276" i="6"/>
  <c r="J276" i="6"/>
  <c r="I276" i="6"/>
  <c r="X275" i="6"/>
  <c r="Q275" i="6"/>
  <c r="J275" i="6"/>
  <c r="I275" i="6"/>
  <c r="X274" i="6"/>
  <c r="Q274" i="6"/>
  <c r="J274" i="6"/>
  <c r="I274" i="6"/>
  <c r="Q273" i="6"/>
  <c r="J273" i="6"/>
  <c r="I273" i="6"/>
  <c r="Q272" i="6"/>
  <c r="J272" i="6"/>
  <c r="I272" i="6"/>
  <c r="Q271" i="6"/>
  <c r="J271" i="6"/>
  <c r="I271" i="6"/>
  <c r="Q270" i="6"/>
  <c r="J270" i="6"/>
  <c r="I270" i="6"/>
  <c r="Q269" i="6"/>
  <c r="Y269" i="6" s="1"/>
  <c r="J269" i="6"/>
  <c r="I269" i="6"/>
  <c r="Q268" i="6"/>
  <c r="J268" i="6"/>
  <c r="I268" i="6"/>
  <c r="Q267" i="6"/>
  <c r="Y267" i="6" s="1"/>
  <c r="J267" i="6"/>
  <c r="I267" i="6"/>
  <c r="Q266" i="6"/>
  <c r="J266" i="6"/>
  <c r="I266" i="6"/>
  <c r="W265" i="6"/>
  <c r="V265" i="6"/>
  <c r="U265" i="6"/>
  <c r="T265" i="6"/>
  <c r="S265" i="6"/>
  <c r="R265" i="6"/>
  <c r="P265" i="6"/>
  <c r="O265" i="6"/>
  <c r="N265" i="6"/>
  <c r="M265" i="6"/>
  <c r="L265" i="6"/>
  <c r="K265" i="6"/>
  <c r="X263" i="6"/>
  <c r="Q263" i="6"/>
  <c r="Y263" i="6" s="1"/>
  <c r="J263" i="6"/>
  <c r="I263" i="6"/>
  <c r="X262" i="6"/>
  <c r="Q262" i="6"/>
  <c r="J262" i="6"/>
  <c r="I262" i="6"/>
  <c r="X261" i="6"/>
  <c r="Q261" i="6"/>
  <c r="Y261" i="6" s="1"/>
  <c r="J261" i="6"/>
  <c r="I261" i="6"/>
  <c r="X260" i="6"/>
  <c r="Q260" i="6"/>
  <c r="J260" i="6"/>
  <c r="I260" i="6"/>
  <c r="X259" i="6"/>
  <c r="Q259" i="6"/>
  <c r="J259" i="6"/>
  <c r="I259" i="6"/>
  <c r="X258" i="6"/>
  <c r="Q258" i="6"/>
  <c r="J258" i="6"/>
  <c r="I258" i="6"/>
  <c r="X257" i="6"/>
  <c r="Q257" i="6"/>
  <c r="J257" i="6"/>
  <c r="I257" i="6"/>
  <c r="X256" i="6"/>
  <c r="Q256" i="6"/>
  <c r="J256" i="6"/>
  <c r="I256" i="6"/>
  <c r="X255" i="6"/>
  <c r="Q255" i="6"/>
  <c r="J255" i="6"/>
  <c r="I255" i="6"/>
  <c r="X254" i="6"/>
  <c r="Q254" i="6"/>
  <c r="J254" i="6"/>
  <c r="I254" i="6"/>
  <c r="X253" i="6"/>
  <c r="Q253" i="6"/>
  <c r="J253" i="6"/>
  <c r="I253" i="6"/>
  <c r="X252" i="6"/>
  <c r="Q252" i="6"/>
  <c r="I252" i="6"/>
  <c r="X251" i="6"/>
  <c r="Q251" i="6"/>
  <c r="J251" i="6"/>
  <c r="I251" i="6"/>
  <c r="W250" i="6"/>
  <c r="V250" i="6"/>
  <c r="U250" i="6"/>
  <c r="T250" i="6"/>
  <c r="S250" i="6"/>
  <c r="R250" i="6"/>
  <c r="P250" i="6"/>
  <c r="O250" i="6"/>
  <c r="N250" i="6"/>
  <c r="M250" i="6"/>
  <c r="L250" i="6"/>
  <c r="K250" i="6"/>
  <c r="X248" i="6"/>
  <c r="Q248" i="6"/>
  <c r="J248" i="6"/>
  <c r="I248" i="6"/>
  <c r="X247" i="6"/>
  <c r="Q247" i="6"/>
  <c r="J247" i="6"/>
  <c r="I247" i="6"/>
  <c r="X246" i="6"/>
  <c r="Q246" i="6"/>
  <c r="J246" i="6"/>
  <c r="I246" i="6"/>
  <c r="X245" i="6"/>
  <c r="Q245" i="6"/>
  <c r="J245" i="6"/>
  <c r="I245" i="6"/>
  <c r="X244" i="6"/>
  <c r="Q244" i="6"/>
  <c r="J244" i="6"/>
  <c r="I244" i="6"/>
  <c r="X243" i="6"/>
  <c r="Q243" i="6"/>
  <c r="J243" i="6"/>
  <c r="I243" i="6"/>
  <c r="X242" i="6"/>
  <c r="Q242" i="6"/>
  <c r="J242" i="6"/>
  <c r="I242" i="6"/>
  <c r="X241" i="6"/>
  <c r="Q241" i="6"/>
  <c r="J241" i="6"/>
  <c r="I241" i="6"/>
  <c r="X240" i="6"/>
  <c r="Q240" i="6"/>
  <c r="J240" i="6"/>
  <c r="I240" i="6"/>
  <c r="X239" i="6"/>
  <c r="Q239" i="6"/>
  <c r="J239" i="6"/>
  <c r="I239" i="6"/>
  <c r="X238" i="6"/>
  <c r="Q238" i="6"/>
  <c r="J238" i="6"/>
  <c r="I238" i="6"/>
  <c r="X237" i="6"/>
  <c r="Q237" i="6"/>
  <c r="J237" i="6"/>
  <c r="I237" i="6"/>
  <c r="X236" i="6"/>
  <c r="Q236" i="6"/>
  <c r="J236" i="6"/>
  <c r="I236" i="6"/>
  <c r="W235" i="6"/>
  <c r="V235" i="6"/>
  <c r="U235" i="6"/>
  <c r="T235" i="6"/>
  <c r="S235" i="6"/>
  <c r="R235" i="6"/>
  <c r="P235" i="6"/>
  <c r="O235" i="6"/>
  <c r="N235" i="6"/>
  <c r="M235" i="6"/>
  <c r="L235" i="6"/>
  <c r="K235" i="6"/>
  <c r="X233" i="6"/>
  <c r="Q233" i="6"/>
  <c r="J233" i="6"/>
  <c r="I233" i="6"/>
  <c r="X232" i="6"/>
  <c r="Q232" i="6"/>
  <c r="J232" i="6"/>
  <c r="I232" i="6"/>
  <c r="X231" i="6"/>
  <c r="Q231" i="6"/>
  <c r="J231" i="6"/>
  <c r="I231" i="6"/>
  <c r="X230" i="6"/>
  <c r="Q230" i="6"/>
  <c r="Y230" i="6" s="1"/>
  <c r="J230" i="6"/>
  <c r="I230" i="6"/>
  <c r="X229" i="6"/>
  <c r="Q229" i="6"/>
  <c r="J229" i="6"/>
  <c r="I229" i="6"/>
  <c r="X228" i="6"/>
  <c r="Q228" i="6"/>
  <c r="J228" i="6"/>
  <c r="I228" i="6"/>
  <c r="X227" i="6"/>
  <c r="Q227" i="6"/>
  <c r="J227" i="6"/>
  <c r="I227" i="6"/>
  <c r="X226" i="6"/>
  <c r="Q226" i="6"/>
  <c r="J226" i="6"/>
  <c r="I226" i="6"/>
  <c r="X225" i="6"/>
  <c r="Q225" i="6"/>
  <c r="J225" i="6"/>
  <c r="I225" i="6"/>
  <c r="X224" i="6"/>
  <c r="Q224" i="6"/>
  <c r="J224" i="6"/>
  <c r="I224" i="6"/>
  <c r="X223" i="6"/>
  <c r="Q223" i="6"/>
  <c r="J223" i="6"/>
  <c r="I223" i="6"/>
  <c r="X222" i="6"/>
  <c r="Q222" i="6"/>
  <c r="J222" i="6"/>
  <c r="I222" i="6"/>
  <c r="X221" i="6"/>
  <c r="Q221" i="6"/>
  <c r="J221" i="6"/>
  <c r="I221" i="6"/>
  <c r="W220" i="6"/>
  <c r="V220" i="6"/>
  <c r="U220" i="6"/>
  <c r="T220" i="6"/>
  <c r="S220" i="6"/>
  <c r="R220" i="6"/>
  <c r="P220" i="6"/>
  <c r="O220" i="6"/>
  <c r="N220" i="6"/>
  <c r="M220" i="6"/>
  <c r="L220" i="6"/>
  <c r="K220" i="6"/>
  <c r="X218" i="6"/>
  <c r="Q218" i="6"/>
  <c r="J218" i="6"/>
  <c r="I218" i="6"/>
  <c r="X217" i="6"/>
  <c r="Q217" i="6"/>
  <c r="J217" i="6"/>
  <c r="I217" i="6"/>
  <c r="X216" i="6"/>
  <c r="Q216" i="6"/>
  <c r="J216" i="6"/>
  <c r="I216" i="6"/>
  <c r="X215" i="6"/>
  <c r="Q215" i="6"/>
  <c r="J215" i="6"/>
  <c r="I215" i="6"/>
  <c r="X214" i="6"/>
  <c r="Q214" i="6"/>
  <c r="J214" i="6"/>
  <c r="I214" i="6"/>
  <c r="X213" i="6"/>
  <c r="Q213" i="6"/>
  <c r="J213" i="6"/>
  <c r="I213" i="6"/>
  <c r="X212" i="6"/>
  <c r="Q212" i="6"/>
  <c r="J212" i="6"/>
  <c r="I212" i="6"/>
  <c r="X211" i="6"/>
  <c r="Q211" i="6"/>
  <c r="J211" i="6"/>
  <c r="I211" i="6"/>
  <c r="X210" i="6"/>
  <c r="Q210" i="6"/>
  <c r="J210" i="6"/>
  <c r="I210" i="6"/>
  <c r="X209" i="6"/>
  <c r="Q209" i="6"/>
  <c r="J209" i="6"/>
  <c r="I209" i="6"/>
  <c r="X208" i="6"/>
  <c r="Q208" i="6"/>
  <c r="J208" i="6"/>
  <c r="I208" i="6"/>
  <c r="X207" i="6"/>
  <c r="Q207" i="6"/>
  <c r="J207" i="6"/>
  <c r="I207" i="6"/>
  <c r="X206" i="6"/>
  <c r="Q206" i="6"/>
  <c r="J206" i="6"/>
  <c r="I206" i="6"/>
  <c r="W205" i="6"/>
  <c r="V205" i="6"/>
  <c r="U205" i="6"/>
  <c r="T205" i="6"/>
  <c r="S205" i="6"/>
  <c r="R205" i="6"/>
  <c r="P205" i="6"/>
  <c r="O205" i="6"/>
  <c r="N205" i="6"/>
  <c r="M205" i="6"/>
  <c r="L205" i="6"/>
  <c r="K205" i="6"/>
  <c r="X203" i="6"/>
  <c r="Q203" i="6"/>
  <c r="J203" i="6"/>
  <c r="I203" i="6"/>
  <c r="X202" i="6"/>
  <c r="Q202" i="6"/>
  <c r="J202" i="6"/>
  <c r="I202" i="6"/>
  <c r="X201" i="6"/>
  <c r="Q201" i="6"/>
  <c r="J201" i="6"/>
  <c r="I201" i="6"/>
  <c r="X200" i="6"/>
  <c r="Q200" i="6"/>
  <c r="Y200" i="6" s="1"/>
  <c r="J200" i="6"/>
  <c r="I200" i="6"/>
  <c r="X199" i="6"/>
  <c r="Q199" i="6"/>
  <c r="J199" i="6"/>
  <c r="I199" i="6"/>
  <c r="X198" i="6"/>
  <c r="Q198" i="6"/>
  <c r="J198" i="6"/>
  <c r="I198" i="6"/>
  <c r="X197" i="6"/>
  <c r="Q197" i="6"/>
  <c r="J197" i="6"/>
  <c r="I197" i="6"/>
  <c r="X196" i="6"/>
  <c r="Q196" i="6"/>
  <c r="J196" i="6"/>
  <c r="I196" i="6"/>
  <c r="W195" i="6"/>
  <c r="V195" i="6"/>
  <c r="U195" i="6"/>
  <c r="T195" i="6"/>
  <c r="S195" i="6"/>
  <c r="R195" i="6"/>
  <c r="P195" i="6"/>
  <c r="O195" i="6"/>
  <c r="N195" i="6"/>
  <c r="M195" i="6"/>
  <c r="L195" i="6"/>
  <c r="K195" i="6"/>
  <c r="X193" i="6"/>
  <c r="Q193" i="6"/>
  <c r="J193" i="6"/>
  <c r="I193" i="6"/>
  <c r="X192" i="6"/>
  <c r="Q192" i="6"/>
  <c r="J192" i="6"/>
  <c r="I192" i="6"/>
  <c r="X191" i="6"/>
  <c r="Q191" i="6"/>
  <c r="J191" i="6"/>
  <c r="I191" i="6"/>
  <c r="X190" i="6"/>
  <c r="Q190" i="6"/>
  <c r="J190" i="6"/>
  <c r="I190" i="6"/>
  <c r="X189" i="6"/>
  <c r="Q189" i="6"/>
  <c r="J189" i="6"/>
  <c r="I189" i="6"/>
  <c r="X188" i="6"/>
  <c r="Q188" i="6"/>
  <c r="J188" i="6"/>
  <c r="I188" i="6"/>
  <c r="X187" i="6"/>
  <c r="Q187" i="6"/>
  <c r="Y187" i="6" s="1"/>
  <c r="J187" i="6"/>
  <c r="I187" i="6"/>
  <c r="X186" i="6"/>
  <c r="Q186" i="6"/>
  <c r="J186" i="6"/>
  <c r="I186" i="6"/>
  <c r="W185" i="6"/>
  <c r="V185" i="6"/>
  <c r="U185" i="6"/>
  <c r="T185" i="6"/>
  <c r="S185" i="6"/>
  <c r="R185" i="6"/>
  <c r="P185" i="6"/>
  <c r="O185" i="6"/>
  <c r="N185" i="6"/>
  <c r="M185" i="6"/>
  <c r="L185" i="6"/>
  <c r="K185" i="6"/>
  <c r="X183" i="6"/>
  <c r="Q183" i="6"/>
  <c r="J183" i="6"/>
  <c r="I183" i="6"/>
  <c r="X182" i="6"/>
  <c r="Q182" i="6"/>
  <c r="J182" i="6"/>
  <c r="I182" i="6"/>
  <c r="X181" i="6"/>
  <c r="Q181" i="6"/>
  <c r="J181" i="6"/>
  <c r="I181" i="6"/>
  <c r="X180" i="6"/>
  <c r="Q180" i="6"/>
  <c r="J180" i="6"/>
  <c r="I180" i="6"/>
  <c r="X179" i="6"/>
  <c r="Q179" i="6"/>
  <c r="J179" i="6"/>
  <c r="I179" i="6"/>
  <c r="X178" i="6"/>
  <c r="Q178" i="6"/>
  <c r="J178" i="6"/>
  <c r="I178" i="6"/>
  <c r="X177" i="6"/>
  <c r="Q177" i="6"/>
  <c r="J177" i="6"/>
  <c r="I177" i="6"/>
  <c r="X176" i="6"/>
  <c r="Q176" i="6"/>
  <c r="J176" i="6"/>
  <c r="I176" i="6"/>
  <c r="X175" i="6"/>
  <c r="Q175" i="6"/>
  <c r="J175" i="6"/>
  <c r="I175" i="6"/>
  <c r="X174" i="6"/>
  <c r="Q174" i="6"/>
  <c r="J174" i="6"/>
  <c r="I174" i="6"/>
  <c r="X173" i="6"/>
  <c r="Q173" i="6"/>
  <c r="J173" i="6"/>
  <c r="I173" i="6"/>
  <c r="X172" i="6"/>
  <c r="Q172" i="6"/>
  <c r="J172" i="6"/>
  <c r="I172" i="6"/>
  <c r="X171" i="6"/>
  <c r="Q171" i="6"/>
  <c r="J171" i="6"/>
  <c r="I171" i="6"/>
  <c r="W170" i="6"/>
  <c r="V170" i="6"/>
  <c r="U170" i="6"/>
  <c r="T170" i="6"/>
  <c r="S170" i="6"/>
  <c r="R170" i="6"/>
  <c r="P170" i="6"/>
  <c r="O170" i="6"/>
  <c r="N170" i="6"/>
  <c r="M170" i="6"/>
  <c r="L170" i="6"/>
  <c r="K170" i="6"/>
  <c r="X168" i="6"/>
  <c r="Q168" i="6"/>
  <c r="J168" i="6"/>
  <c r="I168" i="6"/>
  <c r="X167" i="6"/>
  <c r="Q167" i="6"/>
  <c r="J167" i="6"/>
  <c r="I167" i="6"/>
  <c r="X166" i="6"/>
  <c r="Y166" i="6" s="1"/>
  <c r="Q166" i="6"/>
  <c r="J166" i="6"/>
  <c r="I166" i="6"/>
  <c r="X165" i="6"/>
  <c r="Q165" i="6"/>
  <c r="J165" i="6"/>
  <c r="I165" i="6"/>
  <c r="X164" i="6"/>
  <c r="Q164" i="6"/>
  <c r="J164" i="6"/>
  <c r="I164" i="6"/>
  <c r="X163" i="6"/>
  <c r="Q163" i="6"/>
  <c r="J163" i="6"/>
  <c r="I163" i="6"/>
  <c r="X162" i="6"/>
  <c r="Q162" i="6"/>
  <c r="J162" i="6"/>
  <c r="X161" i="6"/>
  <c r="Q161" i="6"/>
  <c r="J161" i="6"/>
  <c r="X160" i="6"/>
  <c r="Q160" i="6"/>
  <c r="J160" i="6"/>
  <c r="X159" i="6"/>
  <c r="Q159" i="6"/>
  <c r="J159" i="6"/>
  <c r="X158" i="6"/>
  <c r="Q158" i="6"/>
  <c r="J158" i="6"/>
  <c r="X157" i="6"/>
  <c r="Q157" i="6"/>
  <c r="J157" i="6"/>
  <c r="X156" i="6"/>
  <c r="Q156" i="6"/>
  <c r="J156" i="6"/>
  <c r="W155" i="6"/>
  <c r="V155" i="6"/>
  <c r="U155" i="6"/>
  <c r="T155" i="6"/>
  <c r="S155" i="6"/>
  <c r="R155" i="6"/>
  <c r="P155" i="6"/>
  <c r="O155" i="6"/>
  <c r="N155" i="6"/>
  <c r="M155" i="6"/>
  <c r="L155" i="6"/>
  <c r="K155" i="6"/>
  <c r="X153" i="6"/>
  <c r="Q153" i="6"/>
  <c r="J153" i="6"/>
  <c r="I153" i="6"/>
  <c r="X152" i="6"/>
  <c r="Q152" i="6"/>
  <c r="J152" i="6"/>
  <c r="I152" i="6"/>
  <c r="X151" i="6"/>
  <c r="Q151" i="6"/>
  <c r="J151" i="6"/>
  <c r="I151" i="6"/>
  <c r="X150" i="6"/>
  <c r="Q150" i="6"/>
  <c r="J150" i="6"/>
  <c r="I150" i="6"/>
  <c r="X149" i="6"/>
  <c r="Q149" i="6"/>
  <c r="Y149" i="6" s="1"/>
  <c r="J149" i="6"/>
  <c r="I149" i="6"/>
  <c r="X148" i="6"/>
  <c r="Q148" i="6"/>
  <c r="Y148" i="6" s="1"/>
  <c r="J148" i="6"/>
  <c r="I148" i="6"/>
  <c r="X147" i="6"/>
  <c r="Q147" i="6"/>
  <c r="J147" i="6"/>
  <c r="I147" i="6"/>
  <c r="X146" i="6"/>
  <c r="Q146" i="6"/>
  <c r="J146" i="6"/>
  <c r="I146" i="6"/>
  <c r="X145" i="6"/>
  <c r="Q145" i="6"/>
  <c r="J145" i="6"/>
  <c r="I145" i="6"/>
  <c r="X144" i="6"/>
  <c r="Q144" i="6"/>
  <c r="J144" i="6"/>
  <c r="I144" i="6"/>
  <c r="X143" i="6"/>
  <c r="Q143" i="6"/>
  <c r="J143" i="6"/>
  <c r="I143" i="6"/>
  <c r="X142" i="6"/>
  <c r="Q142" i="6"/>
  <c r="J142" i="6"/>
  <c r="I142" i="6"/>
  <c r="X141" i="6"/>
  <c r="Q141" i="6"/>
  <c r="J141" i="6"/>
  <c r="I141" i="6"/>
  <c r="W140" i="6"/>
  <c r="V140" i="6"/>
  <c r="U140" i="6"/>
  <c r="T140" i="6"/>
  <c r="S140" i="6"/>
  <c r="R140" i="6"/>
  <c r="P140" i="6"/>
  <c r="O140" i="6"/>
  <c r="N140" i="6"/>
  <c r="M140" i="6"/>
  <c r="L140" i="6"/>
  <c r="K140" i="6"/>
  <c r="X138" i="6"/>
  <c r="Q138" i="6"/>
  <c r="J138" i="6"/>
  <c r="I138" i="6"/>
  <c r="X137" i="6"/>
  <c r="Q137" i="6"/>
  <c r="J137" i="6"/>
  <c r="I137" i="6"/>
  <c r="X136" i="6"/>
  <c r="Q136" i="6"/>
  <c r="J136" i="6"/>
  <c r="I136" i="6"/>
  <c r="X135" i="6"/>
  <c r="Q135" i="6"/>
  <c r="J135" i="6"/>
  <c r="I135" i="6"/>
  <c r="X134" i="6"/>
  <c r="Q134" i="6"/>
  <c r="J134" i="6"/>
  <c r="I134" i="6"/>
  <c r="X133" i="6"/>
  <c r="Q133" i="6"/>
  <c r="J133" i="6"/>
  <c r="I133" i="6"/>
  <c r="X132" i="6"/>
  <c r="Q132" i="6"/>
  <c r="J132" i="6"/>
  <c r="I132" i="6"/>
  <c r="X131" i="6"/>
  <c r="Q131" i="6"/>
  <c r="J131" i="6"/>
  <c r="I131" i="6"/>
  <c r="X130" i="6"/>
  <c r="Q130" i="6"/>
  <c r="J130" i="6"/>
  <c r="I130" i="6"/>
  <c r="X129" i="6"/>
  <c r="Q129" i="6"/>
  <c r="J129" i="6"/>
  <c r="I129" i="6"/>
  <c r="X128" i="6"/>
  <c r="Q128" i="6"/>
  <c r="J128" i="6"/>
  <c r="I128" i="6"/>
  <c r="X127" i="6"/>
  <c r="Q127" i="6"/>
  <c r="J127" i="6"/>
  <c r="I127" i="6"/>
  <c r="X126" i="6"/>
  <c r="Q126" i="6"/>
  <c r="J126" i="6"/>
  <c r="I126" i="6"/>
  <c r="W125" i="6"/>
  <c r="V125" i="6"/>
  <c r="U125" i="6"/>
  <c r="T125" i="6"/>
  <c r="S125" i="6"/>
  <c r="R125" i="6"/>
  <c r="P125" i="6"/>
  <c r="O125" i="6"/>
  <c r="N125" i="6"/>
  <c r="M125" i="6"/>
  <c r="L125" i="6"/>
  <c r="K125" i="6"/>
  <c r="X123" i="6"/>
  <c r="Q123" i="6"/>
  <c r="J123" i="6"/>
  <c r="I123" i="6"/>
  <c r="X122" i="6"/>
  <c r="Q122" i="6"/>
  <c r="J122" i="6"/>
  <c r="I122" i="6"/>
  <c r="X121" i="6"/>
  <c r="Q121" i="6"/>
  <c r="J121" i="6"/>
  <c r="I121" i="6"/>
  <c r="X120" i="6"/>
  <c r="Q120" i="6"/>
  <c r="J120" i="6"/>
  <c r="I120" i="6"/>
  <c r="X119" i="6"/>
  <c r="Q119" i="6"/>
  <c r="J119" i="6"/>
  <c r="I119" i="6"/>
  <c r="X118" i="6"/>
  <c r="Q118" i="6"/>
  <c r="J118" i="6"/>
  <c r="I118" i="6"/>
  <c r="X117" i="6"/>
  <c r="Q117" i="6"/>
  <c r="J117" i="6"/>
  <c r="I117" i="6"/>
  <c r="X116" i="6"/>
  <c r="Q116" i="6"/>
  <c r="J116" i="6"/>
  <c r="I116" i="6"/>
  <c r="X115" i="6"/>
  <c r="Q115" i="6"/>
  <c r="J115" i="6"/>
  <c r="I115" i="6"/>
  <c r="X114" i="6"/>
  <c r="Q114" i="6"/>
  <c r="J114" i="6"/>
  <c r="I114" i="6"/>
  <c r="X113" i="6"/>
  <c r="Q113" i="6"/>
  <c r="J113" i="6"/>
  <c r="I113" i="6"/>
  <c r="X112" i="6"/>
  <c r="Q112" i="6"/>
  <c r="J112" i="6"/>
  <c r="I112" i="6"/>
  <c r="X111" i="6"/>
  <c r="Q111" i="6"/>
  <c r="J111" i="6"/>
  <c r="I111" i="6"/>
  <c r="W110" i="6"/>
  <c r="V110" i="6"/>
  <c r="U110" i="6"/>
  <c r="T110" i="6"/>
  <c r="S110" i="6"/>
  <c r="R110" i="6"/>
  <c r="P110" i="6"/>
  <c r="O110" i="6"/>
  <c r="N110" i="6"/>
  <c r="M110" i="6"/>
  <c r="L110" i="6"/>
  <c r="K110" i="6"/>
  <c r="X108" i="6"/>
  <c r="Q108" i="6"/>
  <c r="J108" i="6"/>
  <c r="I108" i="6"/>
  <c r="X107" i="6"/>
  <c r="Q107" i="6"/>
  <c r="J107" i="6"/>
  <c r="I107" i="6"/>
  <c r="X106" i="6"/>
  <c r="Q106" i="6"/>
  <c r="Y106" i="6" s="1"/>
  <c r="J106" i="6"/>
  <c r="I106" i="6"/>
  <c r="X105" i="6"/>
  <c r="Q105" i="6"/>
  <c r="J105" i="6"/>
  <c r="I105" i="6"/>
  <c r="X104" i="6"/>
  <c r="Q104" i="6"/>
  <c r="J104" i="6"/>
  <c r="I104" i="6"/>
  <c r="X103" i="6"/>
  <c r="Q103" i="6"/>
  <c r="J103" i="6"/>
  <c r="I103" i="6"/>
  <c r="X102" i="6"/>
  <c r="Q102" i="6"/>
  <c r="Y102" i="6" s="1"/>
  <c r="J102" i="6"/>
  <c r="I102" i="6"/>
  <c r="X101" i="6"/>
  <c r="Y101" i="6" s="1"/>
  <c r="Q101" i="6"/>
  <c r="J101" i="6"/>
  <c r="I101" i="6"/>
  <c r="W100" i="6"/>
  <c r="V100" i="6"/>
  <c r="U100" i="6"/>
  <c r="T100" i="6"/>
  <c r="S100" i="6"/>
  <c r="R100" i="6"/>
  <c r="P100" i="6"/>
  <c r="O100" i="6"/>
  <c r="N100" i="6"/>
  <c r="M100" i="6"/>
  <c r="L100" i="6"/>
  <c r="K100" i="6"/>
  <c r="X98" i="6"/>
  <c r="Q98" i="6"/>
  <c r="J98" i="6"/>
  <c r="I98" i="6"/>
  <c r="X97" i="6"/>
  <c r="Q97" i="6"/>
  <c r="J97" i="6"/>
  <c r="I97" i="6"/>
  <c r="X96" i="6"/>
  <c r="Q96" i="6"/>
  <c r="J96" i="6"/>
  <c r="I96" i="6"/>
  <c r="X95" i="6"/>
  <c r="Q95" i="6"/>
  <c r="J95" i="6"/>
  <c r="I95" i="6"/>
  <c r="X94" i="6"/>
  <c r="Q94" i="6"/>
  <c r="J94" i="6"/>
  <c r="I94" i="6"/>
  <c r="X93" i="6"/>
  <c r="Q93" i="6"/>
  <c r="Y93" i="6" s="1"/>
  <c r="J93" i="6"/>
  <c r="I93" i="6"/>
  <c r="X92" i="6"/>
  <c r="Q92" i="6"/>
  <c r="J92" i="6"/>
  <c r="I92" i="6"/>
  <c r="X91" i="6"/>
  <c r="Q91" i="6"/>
  <c r="J91" i="6"/>
  <c r="I91" i="6"/>
  <c r="W90" i="6"/>
  <c r="V90" i="6"/>
  <c r="U90" i="6"/>
  <c r="T90" i="6"/>
  <c r="S90" i="6"/>
  <c r="R90" i="6"/>
  <c r="P90" i="6"/>
  <c r="O90" i="6"/>
  <c r="N90" i="6"/>
  <c r="M90" i="6"/>
  <c r="L90" i="6"/>
  <c r="K90" i="6"/>
  <c r="X88" i="6"/>
  <c r="Q88" i="6"/>
  <c r="J88" i="6"/>
  <c r="I88" i="6"/>
  <c r="X87" i="6"/>
  <c r="Q87" i="6"/>
  <c r="J87" i="6"/>
  <c r="I87" i="6"/>
  <c r="X86" i="6"/>
  <c r="Q86" i="6"/>
  <c r="J86" i="6"/>
  <c r="I86" i="6"/>
  <c r="X85" i="6"/>
  <c r="Q85" i="6"/>
  <c r="J85" i="6"/>
  <c r="I85" i="6"/>
  <c r="X84" i="6"/>
  <c r="Q84" i="6"/>
  <c r="Y84" i="6" s="1"/>
  <c r="J84" i="6"/>
  <c r="I84" i="6"/>
  <c r="X83" i="6"/>
  <c r="Q83" i="6"/>
  <c r="J83" i="6"/>
  <c r="I83" i="6"/>
  <c r="X82" i="6"/>
  <c r="Q82" i="6"/>
  <c r="J82" i="6"/>
  <c r="I82" i="6"/>
  <c r="X81" i="6"/>
  <c r="Q81" i="6"/>
  <c r="J81" i="6"/>
  <c r="I81" i="6"/>
  <c r="X80" i="6"/>
  <c r="Q80" i="6"/>
  <c r="J80" i="6"/>
  <c r="I80" i="6"/>
  <c r="X79" i="6"/>
  <c r="Q79" i="6"/>
  <c r="J79" i="6"/>
  <c r="I79" i="6"/>
  <c r="X78" i="6"/>
  <c r="Q78" i="6"/>
  <c r="J78" i="6"/>
  <c r="I78" i="6"/>
  <c r="X77" i="6"/>
  <c r="Q77" i="6"/>
  <c r="J77" i="6"/>
  <c r="I77" i="6"/>
  <c r="X76" i="6"/>
  <c r="Q76" i="6"/>
  <c r="J76" i="6"/>
  <c r="I76" i="6"/>
  <c r="W75" i="6"/>
  <c r="V75" i="6"/>
  <c r="U75" i="6"/>
  <c r="T75" i="6"/>
  <c r="S75" i="6"/>
  <c r="R75" i="6"/>
  <c r="P75" i="6"/>
  <c r="O75" i="6"/>
  <c r="N75" i="6"/>
  <c r="M75" i="6"/>
  <c r="L75" i="6"/>
  <c r="K75" i="6"/>
  <c r="X73" i="6"/>
  <c r="Q73" i="6"/>
  <c r="J73" i="6"/>
  <c r="I73" i="6"/>
  <c r="X72" i="6"/>
  <c r="Q72" i="6"/>
  <c r="J72" i="6"/>
  <c r="I72" i="6"/>
  <c r="X71" i="6"/>
  <c r="Y71" i="6" s="1"/>
  <c r="Q71" i="6"/>
  <c r="J71" i="6"/>
  <c r="I71" i="6"/>
  <c r="X70" i="6"/>
  <c r="Q70" i="6"/>
  <c r="J70" i="6"/>
  <c r="I70" i="6"/>
  <c r="X69" i="6"/>
  <c r="Q69" i="6"/>
  <c r="J69" i="6"/>
  <c r="I69" i="6"/>
  <c r="X68" i="6"/>
  <c r="Q68" i="6"/>
  <c r="Y68" i="6" s="1"/>
  <c r="J68" i="6"/>
  <c r="I68" i="6"/>
  <c r="X67" i="6"/>
  <c r="Q67" i="6"/>
  <c r="J67" i="6"/>
  <c r="I67" i="6"/>
  <c r="X66" i="6"/>
  <c r="Q66" i="6"/>
  <c r="J66" i="6"/>
  <c r="I66" i="6"/>
  <c r="X65" i="6"/>
  <c r="Q65" i="6"/>
  <c r="J65" i="6"/>
  <c r="I65" i="6"/>
  <c r="X64" i="6"/>
  <c r="Q64" i="6"/>
  <c r="J64" i="6"/>
  <c r="I64" i="6"/>
  <c r="X63" i="6"/>
  <c r="Q63" i="6"/>
  <c r="J63" i="6"/>
  <c r="I63" i="6"/>
  <c r="X62" i="6"/>
  <c r="Q62" i="6"/>
  <c r="J62" i="6"/>
  <c r="I62" i="6"/>
  <c r="X61" i="6"/>
  <c r="Q61" i="6"/>
  <c r="J61" i="6"/>
  <c r="I61" i="6"/>
  <c r="W60" i="6"/>
  <c r="V60" i="6"/>
  <c r="U60" i="6"/>
  <c r="T60" i="6"/>
  <c r="S60" i="6"/>
  <c r="R60" i="6"/>
  <c r="P60" i="6"/>
  <c r="O60" i="6"/>
  <c r="N60" i="6"/>
  <c r="M60" i="6"/>
  <c r="L60" i="6"/>
  <c r="K60" i="6"/>
  <c r="X58" i="6"/>
  <c r="Q58" i="6"/>
  <c r="J58" i="6"/>
  <c r="I58" i="6"/>
  <c r="X57" i="6"/>
  <c r="Q57" i="6"/>
  <c r="J57" i="6"/>
  <c r="I57" i="6"/>
  <c r="X56" i="6"/>
  <c r="Q56" i="6"/>
  <c r="J56" i="6"/>
  <c r="I56" i="6"/>
  <c r="X55" i="6"/>
  <c r="Q55" i="6"/>
  <c r="J55" i="6"/>
  <c r="I55" i="6"/>
  <c r="X54" i="6"/>
  <c r="Q54" i="6"/>
  <c r="J54" i="6"/>
  <c r="I54" i="6"/>
  <c r="X53" i="6"/>
  <c r="Q53" i="6"/>
  <c r="J53" i="6"/>
  <c r="I53" i="6"/>
  <c r="X52" i="6"/>
  <c r="Q52" i="6"/>
  <c r="J52" i="6"/>
  <c r="I52" i="6"/>
  <c r="X51" i="6"/>
  <c r="Q51" i="6"/>
  <c r="J51" i="6"/>
  <c r="I51" i="6"/>
  <c r="X50" i="6"/>
  <c r="Q50" i="6"/>
  <c r="J50" i="6"/>
  <c r="I50" i="6"/>
  <c r="X49" i="6"/>
  <c r="Q49" i="6"/>
  <c r="J49" i="6"/>
  <c r="I49" i="6"/>
  <c r="X48" i="6"/>
  <c r="Q48" i="6"/>
  <c r="J48" i="6"/>
  <c r="I48" i="6"/>
  <c r="X47" i="6"/>
  <c r="Q47" i="6"/>
  <c r="J47" i="6"/>
  <c r="I47" i="6"/>
  <c r="X46" i="6"/>
  <c r="Q46" i="6"/>
  <c r="J46" i="6"/>
  <c r="I46" i="6"/>
  <c r="W45" i="6"/>
  <c r="V45" i="6"/>
  <c r="U45" i="6"/>
  <c r="T45" i="6"/>
  <c r="S45" i="6"/>
  <c r="R45" i="6"/>
  <c r="P45" i="6"/>
  <c r="O45" i="6"/>
  <c r="N45" i="6"/>
  <c r="M45" i="6"/>
  <c r="L45" i="6"/>
  <c r="K45" i="6"/>
  <c r="X43" i="6"/>
  <c r="Q43" i="6"/>
  <c r="J43" i="6"/>
  <c r="I43" i="6"/>
  <c r="X42" i="6"/>
  <c r="Q42" i="6"/>
  <c r="J42" i="6"/>
  <c r="I42" i="6"/>
  <c r="X41" i="6"/>
  <c r="Q41" i="6"/>
  <c r="J41" i="6"/>
  <c r="I41" i="6"/>
  <c r="X40" i="6"/>
  <c r="Q40" i="6"/>
  <c r="J40" i="6"/>
  <c r="I40" i="6"/>
  <c r="X39" i="6"/>
  <c r="Q39" i="6"/>
  <c r="J39" i="6"/>
  <c r="I39" i="6"/>
  <c r="X38" i="6"/>
  <c r="Q38" i="6"/>
  <c r="J38" i="6"/>
  <c r="I38" i="6"/>
  <c r="X37" i="6"/>
  <c r="Q37" i="6"/>
  <c r="J37" i="6"/>
  <c r="I37" i="6"/>
  <c r="X36" i="6"/>
  <c r="Q36" i="6"/>
  <c r="J36" i="6"/>
  <c r="I36" i="6"/>
  <c r="X35" i="6"/>
  <c r="Q35" i="6"/>
  <c r="J35" i="6"/>
  <c r="I35" i="6"/>
  <c r="X34" i="6"/>
  <c r="Q34" i="6"/>
  <c r="J34" i="6"/>
  <c r="I34" i="6"/>
  <c r="X33" i="6"/>
  <c r="Q33" i="6"/>
  <c r="J33" i="6"/>
  <c r="I33" i="6"/>
  <c r="X32" i="6"/>
  <c r="Q32" i="6"/>
  <c r="J32" i="6"/>
  <c r="I32" i="6"/>
  <c r="X31" i="6"/>
  <c r="Q31" i="6"/>
  <c r="J31" i="6"/>
  <c r="I31" i="6"/>
  <c r="W30" i="6"/>
  <c r="V30" i="6"/>
  <c r="U30" i="6"/>
  <c r="T30" i="6"/>
  <c r="S30" i="6"/>
  <c r="R30" i="6"/>
  <c r="P30" i="6"/>
  <c r="O30" i="6"/>
  <c r="N30" i="6"/>
  <c r="M30" i="6"/>
  <c r="L30" i="6"/>
  <c r="K30" i="6"/>
  <c r="X28" i="6"/>
  <c r="Q28" i="6"/>
  <c r="J28" i="6"/>
  <c r="I28" i="6"/>
  <c r="X27" i="6"/>
  <c r="Q27" i="6"/>
  <c r="Y27" i="6" s="1"/>
  <c r="J27" i="6"/>
  <c r="I27" i="6"/>
  <c r="X26" i="6"/>
  <c r="Q26" i="6"/>
  <c r="J26" i="6"/>
  <c r="I26" i="6"/>
  <c r="X25" i="6"/>
  <c r="Q25" i="6"/>
  <c r="J25" i="6"/>
  <c r="I25" i="6"/>
  <c r="X24" i="6"/>
  <c r="Q24" i="6"/>
  <c r="J24" i="6"/>
  <c r="I24" i="6"/>
  <c r="X23" i="6"/>
  <c r="Q23" i="6"/>
  <c r="Y23" i="6" s="1"/>
  <c r="J23" i="6"/>
  <c r="I23" i="6"/>
  <c r="X22" i="6"/>
  <c r="Q22" i="6"/>
  <c r="J22" i="6"/>
  <c r="I22" i="6"/>
  <c r="X21" i="6"/>
  <c r="Q21" i="6"/>
  <c r="J21" i="6"/>
  <c r="I21" i="6"/>
  <c r="X20" i="6"/>
  <c r="Q20" i="6"/>
  <c r="J20" i="6"/>
  <c r="I20" i="6"/>
  <c r="X19" i="6"/>
  <c r="Q19" i="6"/>
  <c r="J19" i="6"/>
  <c r="I19" i="6"/>
  <c r="X18" i="6"/>
  <c r="Q18" i="6"/>
  <c r="J18" i="6"/>
  <c r="I18" i="6"/>
  <c r="X17" i="6"/>
  <c r="Q17" i="6"/>
  <c r="J17" i="6"/>
  <c r="I17" i="6"/>
  <c r="X16" i="6"/>
  <c r="Q16" i="6"/>
  <c r="J16" i="6"/>
  <c r="I16" i="6"/>
  <c r="W15" i="6"/>
  <c r="V15" i="6"/>
  <c r="U15" i="6"/>
  <c r="T15" i="6"/>
  <c r="S15" i="6"/>
  <c r="R15" i="6"/>
  <c r="P15" i="6"/>
  <c r="O15" i="6"/>
  <c r="N15" i="6"/>
  <c r="M15" i="6"/>
  <c r="L15" i="6"/>
  <c r="K15" i="6"/>
  <c r="X13" i="6"/>
  <c r="Q13" i="6"/>
  <c r="J13" i="6"/>
  <c r="I13" i="6"/>
  <c r="X12" i="6"/>
  <c r="Q12" i="6"/>
  <c r="J12" i="6"/>
  <c r="I12" i="6"/>
  <c r="X11" i="6"/>
  <c r="Q11" i="6"/>
  <c r="J11" i="6"/>
  <c r="I11" i="6"/>
  <c r="X10" i="6"/>
  <c r="Q10" i="6"/>
  <c r="J10" i="6"/>
  <c r="I10" i="6"/>
  <c r="X9" i="6"/>
  <c r="Q9" i="6"/>
  <c r="J9" i="6"/>
  <c r="I9" i="6"/>
  <c r="X8" i="6"/>
  <c r="Q8" i="6"/>
  <c r="J8" i="6"/>
  <c r="I8" i="6"/>
  <c r="X7" i="6"/>
  <c r="Q7" i="6"/>
  <c r="J7" i="6"/>
  <c r="I7" i="6"/>
  <c r="X6" i="6"/>
  <c r="Q6" i="6"/>
  <c r="Y6" i="6" s="1"/>
  <c r="J6" i="6"/>
  <c r="I6" i="6"/>
  <c r="W480" i="5"/>
  <c r="V480" i="5"/>
  <c r="U480" i="5"/>
  <c r="T480" i="5"/>
  <c r="S480" i="5"/>
  <c r="R480" i="5"/>
  <c r="P480" i="5"/>
  <c r="O480" i="5"/>
  <c r="N480" i="5"/>
  <c r="M480" i="5"/>
  <c r="L480" i="5"/>
  <c r="K480" i="5"/>
  <c r="X478" i="5"/>
  <c r="Q478" i="5"/>
  <c r="Y478" i="5" s="1"/>
  <c r="J478" i="5"/>
  <c r="I478" i="5"/>
  <c r="X477" i="5"/>
  <c r="Q477" i="5"/>
  <c r="J477" i="5"/>
  <c r="I477" i="5"/>
  <c r="X476" i="5"/>
  <c r="Q476" i="5"/>
  <c r="J476" i="5"/>
  <c r="I476" i="5"/>
  <c r="X475" i="5"/>
  <c r="Q475" i="5"/>
  <c r="J475" i="5"/>
  <c r="I475" i="5"/>
  <c r="X474" i="5"/>
  <c r="Q474" i="5"/>
  <c r="J474" i="5"/>
  <c r="I474" i="5"/>
  <c r="X473" i="5"/>
  <c r="Q473" i="5"/>
  <c r="J473" i="5"/>
  <c r="I473" i="5"/>
  <c r="X472" i="5"/>
  <c r="Q472" i="5"/>
  <c r="J472" i="5"/>
  <c r="I472" i="5"/>
  <c r="X471" i="5"/>
  <c r="Q471" i="5"/>
  <c r="J471" i="5"/>
  <c r="I471" i="5"/>
  <c r="W470" i="5"/>
  <c r="V470" i="5"/>
  <c r="U470" i="5"/>
  <c r="T470" i="5"/>
  <c r="S470" i="5"/>
  <c r="R470" i="5"/>
  <c r="P470" i="5"/>
  <c r="O470" i="5"/>
  <c r="N470" i="5"/>
  <c r="M470" i="5"/>
  <c r="L470" i="5"/>
  <c r="K470" i="5"/>
  <c r="X468" i="5"/>
  <c r="Q468" i="5"/>
  <c r="J468" i="5"/>
  <c r="I468" i="5"/>
  <c r="X467" i="5"/>
  <c r="Q467" i="5"/>
  <c r="J467" i="5"/>
  <c r="I467" i="5"/>
  <c r="X466" i="5"/>
  <c r="Q466" i="5"/>
  <c r="J466" i="5"/>
  <c r="I466" i="5"/>
  <c r="X465" i="5"/>
  <c r="Q465" i="5"/>
  <c r="J465" i="5"/>
  <c r="I465" i="5"/>
  <c r="X464" i="5"/>
  <c r="Q464" i="5"/>
  <c r="Y464" i="5" s="1"/>
  <c r="J464" i="5"/>
  <c r="I464" i="5"/>
  <c r="X463" i="5"/>
  <c r="Q463" i="5"/>
  <c r="J463" i="5"/>
  <c r="I463" i="5"/>
  <c r="X462" i="5"/>
  <c r="Q462" i="5"/>
  <c r="J462" i="5"/>
  <c r="I462" i="5"/>
  <c r="X461" i="5"/>
  <c r="Q461" i="5"/>
  <c r="J461" i="5"/>
  <c r="I461" i="5"/>
  <c r="X460" i="5"/>
  <c r="Q460" i="5"/>
  <c r="J460" i="5"/>
  <c r="I460" i="5"/>
  <c r="X459" i="5"/>
  <c r="Q459" i="5"/>
  <c r="J459" i="5"/>
  <c r="I459" i="5"/>
  <c r="X458" i="5"/>
  <c r="Q458" i="5"/>
  <c r="J458" i="5"/>
  <c r="I458" i="5"/>
  <c r="X457" i="5"/>
  <c r="Q457" i="5"/>
  <c r="J457" i="5"/>
  <c r="I457" i="5"/>
  <c r="X456" i="5"/>
  <c r="Q456" i="5"/>
  <c r="J456" i="5"/>
  <c r="I456" i="5"/>
  <c r="W455" i="5"/>
  <c r="V455" i="5"/>
  <c r="U455" i="5"/>
  <c r="T455" i="5"/>
  <c r="S455" i="5"/>
  <c r="R455" i="5"/>
  <c r="P455" i="5"/>
  <c r="O455" i="5"/>
  <c r="N455" i="5"/>
  <c r="M455" i="5"/>
  <c r="L455" i="5"/>
  <c r="K455" i="5"/>
  <c r="X453" i="5"/>
  <c r="Q453" i="5"/>
  <c r="J453" i="5"/>
  <c r="I453" i="5"/>
  <c r="X452" i="5"/>
  <c r="Q452" i="5"/>
  <c r="J452" i="5"/>
  <c r="I452" i="5"/>
  <c r="X451" i="5"/>
  <c r="Q451" i="5"/>
  <c r="J451" i="5"/>
  <c r="I451" i="5"/>
  <c r="X450" i="5"/>
  <c r="Y450" i="5" s="1"/>
  <c r="Q450" i="5"/>
  <c r="J450" i="5"/>
  <c r="I450" i="5"/>
  <c r="X449" i="5"/>
  <c r="Q449" i="5"/>
  <c r="J449" i="5"/>
  <c r="I449" i="5"/>
  <c r="X448" i="5"/>
  <c r="Q448" i="5"/>
  <c r="J448" i="5"/>
  <c r="I448" i="5"/>
  <c r="X447" i="5"/>
  <c r="Q447" i="5"/>
  <c r="Y447" i="5" s="1"/>
  <c r="J447" i="5"/>
  <c r="I447" i="5"/>
  <c r="X446" i="5"/>
  <c r="Q446" i="5"/>
  <c r="J446" i="5"/>
  <c r="I446" i="5"/>
  <c r="X445" i="5"/>
  <c r="Q445" i="5"/>
  <c r="Y445" i="5" s="1"/>
  <c r="J445" i="5"/>
  <c r="I445" i="5"/>
  <c r="X444" i="5"/>
  <c r="Q444" i="5"/>
  <c r="J444" i="5"/>
  <c r="I444" i="5"/>
  <c r="X443" i="5"/>
  <c r="Q443" i="5"/>
  <c r="Y443" i="5" s="1"/>
  <c r="J443" i="5"/>
  <c r="I443" i="5"/>
  <c r="X442" i="5"/>
  <c r="Q442" i="5"/>
  <c r="J442" i="5"/>
  <c r="I442" i="5"/>
  <c r="X441" i="5"/>
  <c r="Q441" i="5"/>
  <c r="J441" i="5"/>
  <c r="I441" i="5"/>
  <c r="W440" i="5"/>
  <c r="V440" i="5"/>
  <c r="U440" i="5"/>
  <c r="T440" i="5"/>
  <c r="S440" i="5"/>
  <c r="R440" i="5"/>
  <c r="P440" i="5"/>
  <c r="O440" i="5"/>
  <c r="N440" i="5"/>
  <c r="M440" i="5"/>
  <c r="L440" i="5"/>
  <c r="K440" i="5"/>
  <c r="X438" i="5"/>
  <c r="Q438" i="5"/>
  <c r="J438" i="5"/>
  <c r="I438" i="5"/>
  <c r="Y437" i="5"/>
  <c r="X437" i="5"/>
  <c r="Q437" i="5"/>
  <c r="J437" i="5"/>
  <c r="I437" i="5"/>
  <c r="X436" i="5"/>
  <c r="Q436" i="5"/>
  <c r="Y436" i="5" s="1"/>
  <c r="J436" i="5"/>
  <c r="I436" i="5"/>
  <c r="X435" i="5"/>
  <c r="Q435" i="5"/>
  <c r="Y435" i="5" s="1"/>
  <c r="J435" i="5"/>
  <c r="I435" i="5"/>
  <c r="X434" i="5"/>
  <c r="Q434" i="5"/>
  <c r="J434" i="5"/>
  <c r="I434" i="5"/>
  <c r="X433" i="5"/>
  <c r="Q433" i="5"/>
  <c r="Y433" i="5" s="1"/>
  <c r="J433" i="5"/>
  <c r="I433" i="5"/>
  <c r="X432" i="5"/>
  <c r="Q432" i="5"/>
  <c r="Y432" i="5" s="1"/>
  <c r="J432" i="5"/>
  <c r="I432" i="5"/>
  <c r="X431" i="5"/>
  <c r="Q431" i="5"/>
  <c r="Y431" i="5" s="1"/>
  <c r="J431" i="5"/>
  <c r="I431" i="5"/>
  <c r="X430" i="5"/>
  <c r="Q430" i="5"/>
  <c r="J430" i="5"/>
  <c r="I430" i="5"/>
  <c r="X429" i="5"/>
  <c r="Q429" i="5"/>
  <c r="Y429" i="5" s="1"/>
  <c r="J429" i="5"/>
  <c r="I429" i="5"/>
  <c r="X428" i="5"/>
  <c r="Q428" i="5"/>
  <c r="Y428" i="5" s="1"/>
  <c r="J428" i="5"/>
  <c r="I428" i="5"/>
  <c r="X427" i="5"/>
  <c r="Q427" i="5"/>
  <c r="Y427" i="5" s="1"/>
  <c r="J427" i="5"/>
  <c r="I427" i="5"/>
  <c r="X426" i="5"/>
  <c r="Q426" i="5"/>
  <c r="J426" i="5"/>
  <c r="I426" i="5"/>
  <c r="W425" i="5"/>
  <c r="V425" i="5"/>
  <c r="U425" i="5"/>
  <c r="T425" i="5"/>
  <c r="S425" i="5"/>
  <c r="R425" i="5"/>
  <c r="P425" i="5"/>
  <c r="O425" i="5"/>
  <c r="N425" i="5"/>
  <c r="M425" i="5"/>
  <c r="L425" i="5"/>
  <c r="K425" i="5"/>
  <c r="X423" i="5"/>
  <c r="Q423" i="5"/>
  <c r="J423" i="5"/>
  <c r="I423" i="5"/>
  <c r="X422" i="5"/>
  <c r="Q422" i="5"/>
  <c r="J422" i="5"/>
  <c r="I422" i="5"/>
  <c r="X421" i="5"/>
  <c r="Q421" i="5"/>
  <c r="J421" i="5"/>
  <c r="I421" i="5"/>
  <c r="X420" i="5"/>
  <c r="Q420" i="5"/>
  <c r="J420" i="5"/>
  <c r="I420" i="5"/>
  <c r="X419" i="5"/>
  <c r="Q419" i="5"/>
  <c r="J419" i="5"/>
  <c r="I419" i="5"/>
  <c r="X418" i="5"/>
  <c r="Q418" i="5"/>
  <c r="J418" i="5"/>
  <c r="I418" i="5"/>
  <c r="X417" i="5"/>
  <c r="Q417" i="5"/>
  <c r="J417" i="5"/>
  <c r="I417" i="5"/>
  <c r="X416" i="5"/>
  <c r="Q416" i="5"/>
  <c r="J416" i="5"/>
  <c r="I416" i="5"/>
  <c r="X415" i="5"/>
  <c r="Q415" i="5"/>
  <c r="J415" i="5"/>
  <c r="I415" i="5"/>
  <c r="X414" i="5"/>
  <c r="Q414" i="5"/>
  <c r="J414" i="5"/>
  <c r="I414" i="5"/>
  <c r="X413" i="5"/>
  <c r="Q413" i="5"/>
  <c r="J413" i="5"/>
  <c r="I413" i="5"/>
  <c r="X412" i="5"/>
  <c r="Q412" i="5"/>
  <c r="J412" i="5"/>
  <c r="I412" i="5"/>
  <c r="X411" i="5"/>
  <c r="Q411" i="5"/>
  <c r="J411" i="5"/>
  <c r="I411" i="5"/>
  <c r="W410" i="5"/>
  <c r="V410" i="5"/>
  <c r="U410" i="5"/>
  <c r="T410" i="5"/>
  <c r="S410" i="5"/>
  <c r="R410" i="5"/>
  <c r="P410" i="5"/>
  <c r="O410" i="5"/>
  <c r="N410" i="5"/>
  <c r="M410" i="5"/>
  <c r="L410" i="5"/>
  <c r="K410" i="5"/>
  <c r="X408" i="5"/>
  <c r="Q408" i="5"/>
  <c r="Y408" i="5" s="1"/>
  <c r="J408" i="5"/>
  <c r="I408" i="5"/>
  <c r="X407" i="5"/>
  <c r="Q407" i="5"/>
  <c r="J407" i="5"/>
  <c r="I407" i="5"/>
  <c r="X406" i="5"/>
  <c r="Q406" i="5"/>
  <c r="J406" i="5"/>
  <c r="I406" i="5"/>
  <c r="X405" i="5"/>
  <c r="Q405" i="5"/>
  <c r="Y405" i="5" s="1"/>
  <c r="J405" i="5"/>
  <c r="I405" i="5"/>
  <c r="X404" i="5"/>
  <c r="Q404" i="5"/>
  <c r="J404" i="5"/>
  <c r="I404" i="5"/>
  <c r="X403" i="5"/>
  <c r="Q403" i="5"/>
  <c r="J403" i="5"/>
  <c r="I403" i="5"/>
  <c r="X402" i="5"/>
  <c r="Q402" i="5"/>
  <c r="J402" i="5"/>
  <c r="I402" i="5"/>
  <c r="X401" i="5"/>
  <c r="Q401" i="5"/>
  <c r="J401" i="5"/>
  <c r="I401" i="5"/>
  <c r="X400" i="5"/>
  <c r="Q400" i="5"/>
  <c r="J400" i="5"/>
  <c r="I400" i="5"/>
  <c r="X399" i="5"/>
  <c r="Q399" i="5"/>
  <c r="J399" i="5"/>
  <c r="I399" i="5"/>
  <c r="X398" i="5"/>
  <c r="Q398" i="5"/>
  <c r="J398" i="5"/>
  <c r="I398" i="5"/>
  <c r="X397" i="5"/>
  <c r="Q397" i="5"/>
  <c r="J397" i="5"/>
  <c r="I397" i="5"/>
  <c r="X396" i="5"/>
  <c r="Q396" i="5"/>
  <c r="J396" i="5"/>
  <c r="I396" i="5"/>
  <c r="W395" i="5"/>
  <c r="V395" i="5"/>
  <c r="U395" i="5"/>
  <c r="T395" i="5"/>
  <c r="S395" i="5"/>
  <c r="R395" i="5"/>
  <c r="P395" i="5"/>
  <c r="O395" i="5"/>
  <c r="N395" i="5"/>
  <c r="M395" i="5"/>
  <c r="L395" i="5"/>
  <c r="K395" i="5"/>
  <c r="X393" i="5"/>
  <c r="Q393" i="5"/>
  <c r="Y393" i="5" s="1"/>
  <c r="J393" i="5"/>
  <c r="I393" i="5"/>
  <c r="X392" i="5"/>
  <c r="Q392" i="5"/>
  <c r="Y392" i="5" s="1"/>
  <c r="J392" i="5"/>
  <c r="I392" i="5"/>
  <c r="X391" i="5"/>
  <c r="Q391" i="5"/>
  <c r="J391" i="5"/>
  <c r="I391" i="5"/>
  <c r="X390" i="5"/>
  <c r="Q390" i="5"/>
  <c r="Y390" i="5" s="1"/>
  <c r="J390" i="5"/>
  <c r="I390" i="5"/>
  <c r="X389" i="5"/>
  <c r="Q389" i="5"/>
  <c r="Y389" i="5" s="1"/>
  <c r="J389" i="5"/>
  <c r="I389" i="5"/>
  <c r="X388" i="5"/>
  <c r="Q388" i="5"/>
  <c r="Y388" i="5" s="1"/>
  <c r="J388" i="5"/>
  <c r="I388" i="5"/>
  <c r="X387" i="5"/>
  <c r="Q387" i="5"/>
  <c r="J387" i="5"/>
  <c r="I387" i="5"/>
  <c r="X386" i="5"/>
  <c r="Q386" i="5"/>
  <c r="J386" i="5"/>
  <c r="I386" i="5"/>
  <c r="W385" i="5"/>
  <c r="V385" i="5"/>
  <c r="U385" i="5"/>
  <c r="T385" i="5"/>
  <c r="S385" i="5"/>
  <c r="R385" i="5"/>
  <c r="P385" i="5"/>
  <c r="O385" i="5"/>
  <c r="N385" i="5"/>
  <c r="M385" i="5"/>
  <c r="L385" i="5"/>
  <c r="K385" i="5"/>
  <c r="X383" i="5"/>
  <c r="Q383" i="5"/>
  <c r="J383" i="5"/>
  <c r="I383" i="5"/>
  <c r="X382" i="5"/>
  <c r="Q382" i="5"/>
  <c r="J382" i="5"/>
  <c r="I382" i="5"/>
  <c r="X381" i="5"/>
  <c r="Q381" i="5"/>
  <c r="Y381" i="5" s="1"/>
  <c r="J381" i="5"/>
  <c r="I381" i="5"/>
  <c r="X380" i="5"/>
  <c r="Q380" i="5"/>
  <c r="J380" i="5"/>
  <c r="I380" i="5"/>
  <c r="X379" i="5"/>
  <c r="Q379" i="5"/>
  <c r="J379" i="5"/>
  <c r="I379" i="5"/>
  <c r="X378" i="5"/>
  <c r="Q378" i="5"/>
  <c r="J378" i="5"/>
  <c r="I378" i="5"/>
  <c r="X377" i="5"/>
  <c r="Q377" i="5"/>
  <c r="J377" i="5"/>
  <c r="I377" i="5"/>
  <c r="X376" i="5"/>
  <c r="Q376" i="5"/>
  <c r="J376" i="5"/>
  <c r="I376" i="5"/>
  <c r="W375" i="5"/>
  <c r="V375" i="5"/>
  <c r="U375" i="5"/>
  <c r="T375" i="5"/>
  <c r="S375" i="5"/>
  <c r="R375" i="5"/>
  <c r="P375" i="5"/>
  <c r="O375" i="5"/>
  <c r="N375" i="5"/>
  <c r="M375" i="5"/>
  <c r="L375" i="5"/>
  <c r="K375" i="5"/>
  <c r="X373" i="5"/>
  <c r="Q373" i="5"/>
  <c r="J373" i="5"/>
  <c r="I373" i="5"/>
  <c r="X372" i="5"/>
  <c r="Q372" i="5"/>
  <c r="Y372" i="5" s="1"/>
  <c r="J372" i="5"/>
  <c r="I372" i="5"/>
  <c r="X371" i="5"/>
  <c r="Q371" i="5"/>
  <c r="J371" i="5"/>
  <c r="I371" i="5"/>
  <c r="X370" i="5"/>
  <c r="Q370" i="5"/>
  <c r="J370" i="5"/>
  <c r="I370" i="5"/>
  <c r="X369" i="5"/>
  <c r="Q369" i="5"/>
  <c r="J369" i="5"/>
  <c r="I369" i="5"/>
  <c r="X368" i="5"/>
  <c r="Q368" i="5"/>
  <c r="J368" i="5"/>
  <c r="I368" i="5"/>
  <c r="X367" i="5"/>
  <c r="Q367" i="5"/>
  <c r="J367" i="5"/>
  <c r="I367" i="5"/>
  <c r="X366" i="5"/>
  <c r="Q366" i="5"/>
  <c r="J366" i="5"/>
  <c r="I366" i="5"/>
  <c r="X365" i="5"/>
  <c r="Q365" i="5"/>
  <c r="J365" i="5"/>
  <c r="I365" i="5"/>
  <c r="X364" i="5"/>
  <c r="Q364" i="5"/>
  <c r="J364" i="5"/>
  <c r="I364" i="5"/>
  <c r="X363" i="5"/>
  <c r="Q363" i="5"/>
  <c r="J363" i="5"/>
  <c r="I363" i="5"/>
  <c r="X362" i="5"/>
  <c r="Q362" i="5"/>
  <c r="J362" i="5"/>
  <c r="I362" i="5"/>
  <c r="X361" i="5"/>
  <c r="Q361" i="5"/>
  <c r="J361" i="5"/>
  <c r="I361" i="5"/>
  <c r="W360" i="5"/>
  <c r="V360" i="5"/>
  <c r="U360" i="5"/>
  <c r="T360" i="5"/>
  <c r="S360" i="5"/>
  <c r="R360" i="5"/>
  <c r="P360" i="5"/>
  <c r="O360" i="5"/>
  <c r="N360" i="5"/>
  <c r="M360" i="5"/>
  <c r="L360" i="5"/>
  <c r="K360" i="5"/>
  <c r="X358" i="5"/>
  <c r="Q358" i="5"/>
  <c r="J358" i="5"/>
  <c r="I358" i="5"/>
  <c r="X357" i="5"/>
  <c r="Q357" i="5"/>
  <c r="J357" i="5"/>
  <c r="I357" i="5"/>
  <c r="X356" i="5"/>
  <c r="Q356" i="5"/>
  <c r="J356" i="5"/>
  <c r="I356" i="5"/>
  <c r="X355" i="5"/>
  <c r="Q355" i="5"/>
  <c r="Y355" i="5" s="1"/>
  <c r="J355" i="5"/>
  <c r="I355" i="5"/>
  <c r="X354" i="5"/>
  <c r="Q354" i="5"/>
  <c r="J354" i="5"/>
  <c r="I354" i="5"/>
  <c r="X353" i="5"/>
  <c r="Q353" i="5"/>
  <c r="Y353" i="5" s="1"/>
  <c r="J353" i="5"/>
  <c r="I353" i="5"/>
  <c r="X352" i="5"/>
  <c r="Q352" i="5"/>
  <c r="J352" i="5"/>
  <c r="I352" i="5"/>
  <c r="X351" i="5"/>
  <c r="Q351" i="5"/>
  <c r="Y351" i="5" s="1"/>
  <c r="J351" i="5"/>
  <c r="I351" i="5"/>
  <c r="X350" i="5"/>
  <c r="Q350" i="5"/>
  <c r="J350" i="5"/>
  <c r="I350" i="5"/>
  <c r="X349" i="5"/>
  <c r="Q349" i="5"/>
  <c r="Y349" i="5" s="1"/>
  <c r="J349" i="5"/>
  <c r="I349" i="5"/>
  <c r="X348" i="5"/>
  <c r="Q348" i="5"/>
  <c r="J348" i="5"/>
  <c r="I348" i="5"/>
  <c r="X347" i="5"/>
  <c r="Q347" i="5"/>
  <c r="Y347" i="5" s="1"/>
  <c r="J347" i="5"/>
  <c r="I347" i="5"/>
  <c r="X346" i="5"/>
  <c r="Q346" i="5"/>
  <c r="J346" i="5"/>
  <c r="I346" i="5"/>
  <c r="W345" i="5"/>
  <c r="V345" i="5"/>
  <c r="U345" i="5"/>
  <c r="T345" i="5"/>
  <c r="S345" i="5"/>
  <c r="R345" i="5"/>
  <c r="P345" i="5"/>
  <c r="O345" i="5"/>
  <c r="N345" i="5"/>
  <c r="M345" i="5"/>
  <c r="L345" i="5"/>
  <c r="K345" i="5"/>
  <c r="X343" i="5"/>
  <c r="Q343" i="5"/>
  <c r="J343" i="5"/>
  <c r="I343" i="5"/>
  <c r="X342" i="5"/>
  <c r="Q342" i="5"/>
  <c r="J342" i="5"/>
  <c r="I342" i="5"/>
  <c r="X341" i="5"/>
  <c r="Q341" i="5"/>
  <c r="J341" i="5"/>
  <c r="I341" i="5"/>
  <c r="X340" i="5"/>
  <c r="Q340" i="5"/>
  <c r="Y340" i="5" s="1"/>
  <c r="J340" i="5"/>
  <c r="I340" i="5"/>
  <c r="X339" i="5"/>
  <c r="Q339" i="5"/>
  <c r="J339" i="5"/>
  <c r="I339" i="5"/>
  <c r="X338" i="5"/>
  <c r="Q338" i="5"/>
  <c r="J338" i="5"/>
  <c r="I338" i="5"/>
  <c r="X337" i="5"/>
  <c r="Q337" i="5"/>
  <c r="J337" i="5"/>
  <c r="I337" i="5"/>
  <c r="X336" i="5"/>
  <c r="Q336" i="5"/>
  <c r="J336" i="5"/>
  <c r="I336" i="5"/>
  <c r="X335" i="5"/>
  <c r="Q335" i="5"/>
  <c r="J335" i="5"/>
  <c r="I335" i="5"/>
  <c r="X334" i="5"/>
  <c r="Q334" i="5"/>
  <c r="J334" i="5"/>
  <c r="I334" i="5"/>
  <c r="X333" i="5"/>
  <c r="Q333" i="5"/>
  <c r="J333" i="5"/>
  <c r="I333" i="5"/>
  <c r="X332" i="5"/>
  <c r="Q332" i="5"/>
  <c r="J332" i="5"/>
  <c r="I332" i="5"/>
  <c r="X331" i="5"/>
  <c r="Q331" i="5"/>
  <c r="J331" i="5"/>
  <c r="I331" i="5"/>
  <c r="W330" i="5"/>
  <c r="V330" i="5"/>
  <c r="U330" i="5"/>
  <c r="T330" i="5"/>
  <c r="S330" i="5"/>
  <c r="R330" i="5"/>
  <c r="P330" i="5"/>
  <c r="O330" i="5"/>
  <c r="N330" i="5"/>
  <c r="M330" i="5"/>
  <c r="L330" i="5"/>
  <c r="K330" i="5"/>
  <c r="X328" i="5"/>
  <c r="Q328" i="5"/>
  <c r="J328" i="5"/>
  <c r="I328" i="5"/>
  <c r="X327" i="5"/>
  <c r="Q327" i="5"/>
  <c r="J327" i="5"/>
  <c r="I327" i="5"/>
  <c r="X326" i="5"/>
  <c r="Q326" i="5"/>
  <c r="J326" i="5"/>
  <c r="I326" i="5"/>
  <c r="X325" i="5"/>
  <c r="Q325" i="5"/>
  <c r="J325" i="5"/>
  <c r="I325" i="5"/>
  <c r="X324" i="5"/>
  <c r="Q324" i="5"/>
  <c r="J324" i="5"/>
  <c r="I324" i="5"/>
  <c r="X323" i="5"/>
  <c r="Q323" i="5"/>
  <c r="J323" i="5"/>
  <c r="I323" i="5"/>
  <c r="X322" i="5"/>
  <c r="Q322" i="5"/>
  <c r="J322" i="5"/>
  <c r="I322" i="5"/>
  <c r="X321" i="5"/>
  <c r="Q321" i="5"/>
  <c r="J321" i="5"/>
  <c r="I321" i="5"/>
  <c r="X320" i="5"/>
  <c r="Q320" i="5"/>
  <c r="J320" i="5"/>
  <c r="I320" i="5"/>
  <c r="X319" i="5"/>
  <c r="Q319" i="5"/>
  <c r="J319" i="5"/>
  <c r="I319" i="5"/>
  <c r="X318" i="5"/>
  <c r="Q318" i="5"/>
  <c r="J318" i="5"/>
  <c r="I318" i="5"/>
  <c r="X317" i="5"/>
  <c r="Q317" i="5"/>
  <c r="Y317" i="5" s="1"/>
  <c r="J317" i="5"/>
  <c r="I317" i="5"/>
  <c r="X316" i="5"/>
  <c r="Q316" i="5"/>
  <c r="J316" i="5"/>
  <c r="I316" i="5"/>
  <c r="W315" i="5"/>
  <c r="V315" i="5"/>
  <c r="U315" i="5"/>
  <c r="T315" i="5"/>
  <c r="S315" i="5"/>
  <c r="R315" i="5"/>
  <c r="P315" i="5"/>
  <c r="O315" i="5"/>
  <c r="N315" i="5"/>
  <c r="M315" i="5"/>
  <c r="L315" i="5"/>
  <c r="K315" i="5"/>
  <c r="X313" i="5"/>
  <c r="Q313" i="5"/>
  <c r="J313" i="5"/>
  <c r="I313" i="5"/>
  <c r="X312" i="5"/>
  <c r="Q312" i="5"/>
  <c r="Y312" i="5" s="1"/>
  <c r="J312" i="5"/>
  <c r="I312" i="5"/>
  <c r="X311" i="5"/>
  <c r="Q311" i="5"/>
  <c r="J311" i="5"/>
  <c r="I311" i="5"/>
  <c r="X310" i="5"/>
  <c r="Q310" i="5"/>
  <c r="Y310" i="5" s="1"/>
  <c r="J310" i="5"/>
  <c r="I310" i="5"/>
  <c r="X309" i="5"/>
  <c r="Q309" i="5"/>
  <c r="J309" i="5"/>
  <c r="I309" i="5"/>
  <c r="X308" i="5"/>
  <c r="Q308" i="5"/>
  <c r="J308" i="5"/>
  <c r="I308" i="5"/>
  <c r="X307" i="5"/>
  <c r="Q307" i="5"/>
  <c r="J307" i="5"/>
  <c r="I307" i="5"/>
  <c r="X306" i="5"/>
  <c r="Q306" i="5"/>
  <c r="J306" i="5"/>
  <c r="I306" i="5"/>
  <c r="X305" i="5"/>
  <c r="Q305" i="5"/>
  <c r="J305" i="5"/>
  <c r="I305" i="5"/>
  <c r="X304" i="5"/>
  <c r="Q304" i="5"/>
  <c r="J304" i="5"/>
  <c r="I304" i="5"/>
  <c r="X303" i="5"/>
  <c r="Q303" i="5"/>
  <c r="J303" i="5"/>
  <c r="I303" i="5"/>
  <c r="X302" i="5"/>
  <c r="Q302" i="5"/>
  <c r="J302" i="5"/>
  <c r="I302" i="5"/>
  <c r="X301" i="5"/>
  <c r="Q301" i="5"/>
  <c r="J301" i="5"/>
  <c r="I301" i="5"/>
  <c r="W300" i="5"/>
  <c r="V300" i="5"/>
  <c r="U300" i="5"/>
  <c r="T300" i="5"/>
  <c r="S300" i="5"/>
  <c r="R300" i="5"/>
  <c r="P300" i="5"/>
  <c r="O300" i="5"/>
  <c r="N300" i="5"/>
  <c r="M300" i="5"/>
  <c r="L300" i="5"/>
  <c r="K300" i="5"/>
  <c r="X298" i="5"/>
  <c r="Q298" i="5"/>
  <c r="J298" i="5"/>
  <c r="I298" i="5"/>
  <c r="X297" i="5"/>
  <c r="Q297" i="5"/>
  <c r="J297" i="5"/>
  <c r="I297" i="5"/>
  <c r="X296" i="5"/>
  <c r="Q296" i="5"/>
  <c r="J296" i="5"/>
  <c r="I296" i="5"/>
  <c r="X295" i="5"/>
  <c r="Q295" i="5"/>
  <c r="J295" i="5"/>
  <c r="I295" i="5"/>
  <c r="X294" i="5"/>
  <c r="Q294" i="5"/>
  <c r="J294" i="5"/>
  <c r="I294" i="5"/>
  <c r="X293" i="5"/>
  <c r="Q293" i="5"/>
  <c r="J293" i="5"/>
  <c r="I293" i="5"/>
  <c r="Y292" i="5"/>
  <c r="X292" i="5"/>
  <c r="Q292" i="5"/>
  <c r="J292" i="5"/>
  <c r="I292" i="5"/>
  <c r="X291" i="5"/>
  <c r="Q291" i="5"/>
  <c r="J291" i="5"/>
  <c r="I291" i="5"/>
  <c r="W290" i="5"/>
  <c r="V290" i="5"/>
  <c r="U290" i="5"/>
  <c r="T290" i="5"/>
  <c r="S290" i="5"/>
  <c r="R290" i="5"/>
  <c r="P290" i="5"/>
  <c r="O290" i="5"/>
  <c r="N290" i="5"/>
  <c r="M290" i="5"/>
  <c r="L290" i="5"/>
  <c r="K290" i="5"/>
  <c r="X288" i="5"/>
  <c r="Q288" i="5"/>
  <c r="J288" i="5"/>
  <c r="I288" i="5"/>
  <c r="X287" i="5"/>
  <c r="Q287" i="5"/>
  <c r="J287" i="5"/>
  <c r="I287" i="5"/>
  <c r="X286" i="5"/>
  <c r="Q286" i="5"/>
  <c r="Y286" i="5" s="1"/>
  <c r="J286" i="5"/>
  <c r="I286" i="5"/>
  <c r="X285" i="5"/>
  <c r="Q285" i="5"/>
  <c r="J285" i="5"/>
  <c r="I285" i="5"/>
  <c r="X284" i="5"/>
  <c r="Q284" i="5"/>
  <c r="J284" i="5"/>
  <c r="I284" i="5"/>
  <c r="X283" i="5"/>
  <c r="Q283" i="5"/>
  <c r="Y283" i="5" s="1"/>
  <c r="J283" i="5"/>
  <c r="I283" i="5"/>
  <c r="X282" i="5"/>
  <c r="Q282" i="5"/>
  <c r="Y282" i="5" s="1"/>
  <c r="J282" i="5"/>
  <c r="I282" i="5"/>
  <c r="X281" i="5"/>
  <c r="Q281" i="5"/>
  <c r="J281" i="5"/>
  <c r="I281" i="5"/>
  <c r="W280" i="5"/>
  <c r="V280" i="5"/>
  <c r="U280" i="5"/>
  <c r="T280" i="5"/>
  <c r="S280" i="5"/>
  <c r="R280" i="5"/>
  <c r="P280" i="5"/>
  <c r="O280" i="5"/>
  <c r="N280" i="5"/>
  <c r="M280" i="5"/>
  <c r="L280" i="5"/>
  <c r="K280" i="5"/>
  <c r="X278" i="5"/>
  <c r="Q278" i="5"/>
  <c r="J278" i="5"/>
  <c r="I278" i="5"/>
  <c r="X277" i="5"/>
  <c r="Q277" i="5"/>
  <c r="J277" i="5"/>
  <c r="I277" i="5"/>
  <c r="X276" i="5"/>
  <c r="Q276" i="5"/>
  <c r="J276" i="5"/>
  <c r="I276" i="5"/>
  <c r="X275" i="5"/>
  <c r="Q275" i="5"/>
  <c r="J275" i="5"/>
  <c r="I275" i="5"/>
  <c r="X274" i="5"/>
  <c r="Q274" i="5"/>
  <c r="J274" i="5"/>
  <c r="I274" i="5"/>
  <c r="X273" i="5"/>
  <c r="Q273" i="5"/>
  <c r="J273" i="5"/>
  <c r="I273" i="5"/>
  <c r="X272" i="5"/>
  <c r="Q272" i="5"/>
  <c r="Y272" i="5" s="1"/>
  <c r="J272" i="5"/>
  <c r="I272" i="5"/>
  <c r="X271" i="5"/>
  <c r="Q271" i="5"/>
  <c r="J271" i="5"/>
  <c r="I271" i="5"/>
  <c r="X270" i="5"/>
  <c r="Q270" i="5"/>
  <c r="J270" i="5"/>
  <c r="I270" i="5"/>
  <c r="X269" i="5"/>
  <c r="Q269" i="5"/>
  <c r="J269" i="5"/>
  <c r="I269" i="5"/>
  <c r="X268" i="5"/>
  <c r="Q268" i="5"/>
  <c r="J268" i="5"/>
  <c r="I268" i="5"/>
  <c r="X267" i="5"/>
  <c r="Q267" i="5"/>
  <c r="J267" i="5"/>
  <c r="I267" i="5"/>
  <c r="X266" i="5"/>
  <c r="Q266" i="5"/>
  <c r="J266" i="5"/>
  <c r="I266" i="5"/>
  <c r="W265" i="5"/>
  <c r="V265" i="5"/>
  <c r="U265" i="5"/>
  <c r="T265" i="5"/>
  <c r="S265" i="5"/>
  <c r="R265" i="5"/>
  <c r="P265" i="5"/>
  <c r="O265" i="5"/>
  <c r="N265" i="5"/>
  <c r="M265" i="5"/>
  <c r="L265" i="5"/>
  <c r="K265" i="5"/>
  <c r="X263" i="5"/>
  <c r="Q263" i="5"/>
  <c r="J263" i="5"/>
  <c r="I263" i="5"/>
  <c r="X262" i="5"/>
  <c r="Q262" i="5"/>
  <c r="J262" i="5"/>
  <c r="I262" i="5"/>
  <c r="X261" i="5"/>
  <c r="Q261" i="5"/>
  <c r="J261" i="5"/>
  <c r="I261" i="5"/>
  <c r="X260" i="5"/>
  <c r="Y260" i="5" s="1"/>
  <c r="Q260" i="5"/>
  <c r="J260" i="5"/>
  <c r="I260" i="5"/>
  <c r="X259" i="5"/>
  <c r="Q259" i="5"/>
  <c r="J259" i="5"/>
  <c r="I259" i="5"/>
  <c r="X258" i="5"/>
  <c r="Q258" i="5"/>
  <c r="J258" i="5"/>
  <c r="I258" i="5"/>
  <c r="X257" i="5"/>
  <c r="Q257" i="5"/>
  <c r="Y257" i="5" s="1"/>
  <c r="J257" i="5"/>
  <c r="I257" i="5"/>
  <c r="X256" i="5"/>
  <c r="Q256" i="5"/>
  <c r="J256" i="5"/>
  <c r="I256" i="5"/>
  <c r="X255" i="5"/>
  <c r="Q255" i="5"/>
  <c r="J255" i="5"/>
  <c r="I255" i="5"/>
  <c r="X254" i="5"/>
  <c r="Q254" i="5"/>
  <c r="J254" i="5"/>
  <c r="I254" i="5"/>
  <c r="X253" i="5"/>
  <c r="Q253" i="5"/>
  <c r="J253" i="5"/>
  <c r="I253" i="5"/>
  <c r="X252" i="5"/>
  <c r="Q252" i="5"/>
  <c r="J252" i="5"/>
  <c r="I252" i="5"/>
  <c r="X251" i="5"/>
  <c r="Q251" i="5"/>
  <c r="J251" i="5"/>
  <c r="I251" i="5"/>
  <c r="I265" i="5" s="1"/>
  <c r="W250" i="5"/>
  <c r="V250" i="5"/>
  <c r="U250" i="5"/>
  <c r="T250" i="5"/>
  <c r="S250" i="5"/>
  <c r="R250" i="5"/>
  <c r="P250" i="5"/>
  <c r="O250" i="5"/>
  <c r="N250" i="5"/>
  <c r="M250" i="5"/>
  <c r="L250" i="5"/>
  <c r="K250" i="5"/>
  <c r="X248" i="5"/>
  <c r="Q248" i="5"/>
  <c r="J248" i="5"/>
  <c r="I248" i="5"/>
  <c r="X247" i="5"/>
  <c r="Y247" i="5" s="1"/>
  <c r="Q247" i="5"/>
  <c r="J247" i="5"/>
  <c r="I247" i="5"/>
  <c r="X246" i="5"/>
  <c r="Q246" i="5"/>
  <c r="J246" i="5"/>
  <c r="I246" i="5"/>
  <c r="X245" i="5"/>
  <c r="Q245" i="5"/>
  <c r="J245" i="5"/>
  <c r="I245" i="5"/>
  <c r="X244" i="5"/>
  <c r="Q244" i="5"/>
  <c r="Y244" i="5" s="1"/>
  <c r="J244" i="5"/>
  <c r="I244" i="5"/>
  <c r="X243" i="5"/>
  <c r="Q243" i="5"/>
  <c r="J243" i="5"/>
  <c r="I243" i="5"/>
  <c r="X242" i="5"/>
  <c r="Q242" i="5"/>
  <c r="J242" i="5"/>
  <c r="I242" i="5"/>
  <c r="X241" i="5"/>
  <c r="Q241" i="5"/>
  <c r="J241" i="5"/>
  <c r="I241" i="5"/>
  <c r="X240" i="5"/>
  <c r="Q240" i="5"/>
  <c r="J240" i="5"/>
  <c r="I240" i="5"/>
  <c r="X239" i="5"/>
  <c r="Q239" i="5"/>
  <c r="J239" i="5"/>
  <c r="I239" i="5"/>
  <c r="X238" i="5"/>
  <c r="Q238" i="5"/>
  <c r="J238" i="5"/>
  <c r="I238" i="5"/>
  <c r="X237" i="5"/>
  <c r="Q237" i="5"/>
  <c r="J237" i="5"/>
  <c r="I237" i="5"/>
  <c r="X236" i="5"/>
  <c r="Q236" i="5"/>
  <c r="J236" i="5"/>
  <c r="I236" i="5"/>
  <c r="W235" i="5"/>
  <c r="V235" i="5"/>
  <c r="U235" i="5"/>
  <c r="T235" i="5"/>
  <c r="S235" i="5"/>
  <c r="R235" i="5"/>
  <c r="P235" i="5"/>
  <c r="O235" i="5"/>
  <c r="N235" i="5"/>
  <c r="M235" i="5"/>
  <c r="L235" i="5"/>
  <c r="K235" i="5"/>
  <c r="X233" i="5"/>
  <c r="Q233" i="5"/>
  <c r="J233" i="5"/>
  <c r="I233" i="5"/>
  <c r="X232" i="5"/>
  <c r="Q232" i="5"/>
  <c r="J232" i="5"/>
  <c r="I232" i="5"/>
  <c r="X231" i="5"/>
  <c r="Q231" i="5"/>
  <c r="Y231" i="5" s="1"/>
  <c r="J231" i="5"/>
  <c r="I231" i="5"/>
  <c r="X230" i="5"/>
  <c r="Q230" i="5"/>
  <c r="Y230" i="5" s="1"/>
  <c r="J230" i="5"/>
  <c r="I230" i="5"/>
  <c r="X229" i="5"/>
  <c r="Q229" i="5"/>
  <c r="Y229" i="5" s="1"/>
  <c r="J229" i="5"/>
  <c r="I229" i="5"/>
  <c r="X228" i="5"/>
  <c r="Q228" i="5"/>
  <c r="J228" i="5"/>
  <c r="I228" i="5"/>
  <c r="X227" i="5"/>
  <c r="Q227" i="5"/>
  <c r="Y227" i="5" s="1"/>
  <c r="J227" i="5"/>
  <c r="I227" i="5"/>
  <c r="X226" i="5"/>
  <c r="Q226" i="5"/>
  <c r="Y226" i="5" s="1"/>
  <c r="J226" i="5"/>
  <c r="I226" i="5"/>
  <c r="X225" i="5"/>
  <c r="Q225" i="5"/>
  <c r="J225" i="5"/>
  <c r="I225" i="5"/>
  <c r="X224" i="5"/>
  <c r="Q224" i="5"/>
  <c r="J224" i="5"/>
  <c r="I224" i="5"/>
  <c r="X223" i="5"/>
  <c r="Q223" i="5"/>
  <c r="J223" i="5"/>
  <c r="I223" i="5"/>
  <c r="X222" i="5"/>
  <c r="Q222" i="5"/>
  <c r="J222" i="5"/>
  <c r="I222" i="5"/>
  <c r="X221" i="5"/>
  <c r="Q221" i="5"/>
  <c r="J221" i="5"/>
  <c r="I221" i="5"/>
  <c r="W220" i="5"/>
  <c r="V220" i="5"/>
  <c r="U220" i="5"/>
  <c r="T220" i="5"/>
  <c r="S220" i="5"/>
  <c r="R220" i="5"/>
  <c r="P220" i="5"/>
  <c r="O220" i="5"/>
  <c r="N220" i="5"/>
  <c r="M220" i="5"/>
  <c r="L220" i="5"/>
  <c r="K220" i="5"/>
  <c r="X218" i="5"/>
  <c r="Q218" i="5"/>
  <c r="J218" i="5"/>
  <c r="I218" i="5"/>
  <c r="X217" i="5"/>
  <c r="Q217" i="5"/>
  <c r="J217" i="5"/>
  <c r="I217" i="5"/>
  <c r="X216" i="5"/>
  <c r="Q216" i="5"/>
  <c r="Y216" i="5" s="1"/>
  <c r="J216" i="5"/>
  <c r="I216" i="5"/>
  <c r="X215" i="5"/>
  <c r="Q215" i="5"/>
  <c r="J215" i="5"/>
  <c r="I215" i="5"/>
  <c r="X214" i="5"/>
  <c r="Q214" i="5"/>
  <c r="J214" i="5"/>
  <c r="I214" i="5"/>
  <c r="X213" i="5"/>
  <c r="Q213" i="5"/>
  <c r="J213" i="5"/>
  <c r="I213" i="5"/>
  <c r="X212" i="5"/>
  <c r="Q212" i="5"/>
  <c r="J212" i="5"/>
  <c r="I212" i="5"/>
  <c r="X211" i="5"/>
  <c r="Q211" i="5"/>
  <c r="J211" i="5"/>
  <c r="I211" i="5"/>
  <c r="X210" i="5"/>
  <c r="Q210" i="5"/>
  <c r="J210" i="5"/>
  <c r="I210" i="5"/>
  <c r="X209" i="5"/>
  <c r="Q209" i="5"/>
  <c r="J209" i="5"/>
  <c r="I209" i="5"/>
  <c r="X208" i="5"/>
  <c r="Q208" i="5"/>
  <c r="J208" i="5"/>
  <c r="I208" i="5"/>
  <c r="X207" i="5"/>
  <c r="Q207" i="5"/>
  <c r="J207" i="5"/>
  <c r="I207" i="5"/>
  <c r="X206" i="5"/>
  <c r="Q206" i="5"/>
  <c r="J206" i="5"/>
  <c r="I206" i="5"/>
  <c r="W205" i="5"/>
  <c r="V205" i="5"/>
  <c r="U205" i="5"/>
  <c r="T205" i="5"/>
  <c r="S205" i="5"/>
  <c r="R205" i="5"/>
  <c r="P205" i="5"/>
  <c r="O205" i="5"/>
  <c r="N205" i="5"/>
  <c r="M205" i="5"/>
  <c r="L205" i="5"/>
  <c r="K205" i="5"/>
  <c r="X203" i="5"/>
  <c r="Q203" i="5"/>
  <c r="J203" i="5"/>
  <c r="I203" i="5"/>
  <c r="X202" i="5"/>
  <c r="Q202" i="5"/>
  <c r="J202" i="5"/>
  <c r="I202" i="5"/>
  <c r="X201" i="5"/>
  <c r="Q201" i="5"/>
  <c r="Y201" i="5" s="1"/>
  <c r="J201" i="5"/>
  <c r="I201" i="5"/>
  <c r="X200" i="5"/>
  <c r="Q200" i="5"/>
  <c r="J200" i="5"/>
  <c r="I200" i="5"/>
  <c r="X199" i="5"/>
  <c r="Q199" i="5"/>
  <c r="J199" i="5"/>
  <c r="I199" i="5"/>
  <c r="X198" i="5"/>
  <c r="Q198" i="5"/>
  <c r="J198" i="5"/>
  <c r="I198" i="5"/>
  <c r="X197" i="5"/>
  <c r="Q197" i="5"/>
  <c r="J197" i="5"/>
  <c r="I197" i="5"/>
  <c r="X196" i="5"/>
  <c r="X205" i="5" s="1"/>
  <c r="Q196" i="5"/>
  <c r="J196" i="5"/>
  <c r="I196" i="5"/>
  <c r="W195" i="5"/>
  <c r="V195" i="5"/>
  <c r="U195" i="5"/>
  <c r="T195" i="5"/>
  <c r="S195" i="5"/>
  <c r="R195" i="5"/>
  <c r="P195" i="5"/>
  <c r="O195" i="5"/>
  <c r="N195" i="5"/>
  <c r="M195" i="5"/>
  <c r="L195" i="5"/>
  <c r="K195" i="5"/>
  <c r="X193" i="5"/>
  <c r="Q193" i="5"/>
  <c r="J193" i="5"/>
  <c r="I193" i="5"/>
  <c r="X192" i="5"/>
  <c r="Q192" i="5"/>
  <c r="Y192" i="5" s="1"/>
  <c r="J192" i="5"/>
  <c r="I192" i="5"/>
  <c r="X191" i="5"/>
  <c r="Y191" i="5" s="1"/>
  <c r="Q191" i="5"/>
  <c r="J191" i="5"/>
  <c r="I191" i="5"/>
  <c r="X190" i="5"/>
  <c r="Q190" i="5"/>
  <c r="J190" i="5"/>
  <c r="I190" i="5"/>
  <c r="X189" i="5"/>
  <c r="Q189" i="5"/>
  <c r="J189" i="5"/>
  <c r="I189" i="5"/>
  <c r="X188" i="5"/>
  <c r="Q188" i="5"/>
  <c r="J188" i="5"/>
  <c r="I188" i="5"/>
  <c r="X187" i="5"/>
  <c r="Q187" i="5"/>
  <c r="J187" i="5"/>
  <c r="I187" i="5"/>
  <c r="X186" i="5"/>
  <c r="Q186" i="5"/>
  <c r="Q195" i="5" s="1"/>
  <c r="J186" i="5"/>
  <c r="I186" i="5"/>
  <c r="W185" i="5"/>
  <c r="V185" i="5"/>
  <c r="U185" i="5"/>
  <c r="T185" i="5"/>
  <c r="S185" i="5"/>
  <c r="R185" i="5"/>
  <c r="P185" i="5"/>
  <c r="O185" i="5"/>
  <c r="N185" i="5"/>
  <c r="M185" i="5"/>
  <c r="L185" i="5"/>
  <c r="K185" i="5"/>
  <c r="X183" i="5"/>
  <c r="Y183" i="5" s="1"/>
  <c r="J183" i="5"/>
  <c r="I183" i="5"/>
  <c r="Y182" i="5"/>
  <c r="X182" i="5"/>
  <c r="J182" i="5"/>
  <c r="I182" i="5"/>
  <c r="X181" i="5"/>
  <c r="Y181" i="5" s="1"/>
  <c r="J181" i="5"/>
  <c r="I181" i="5"/>
  <c r="X180" i="5"/>
  <c r="Y180" i="5" s="1"/>
  <c r="J180" i="5"/>
  <c r="I180" i="5"/>
  <c r="X179" i="5"/>
  <c r="Y179" i="5" s="1"/>
  <c r="J179" i="5"/>
  <c r="I179" i="5"/>
  <c r="X178" i="5"/>
  <c r="Y178" i="5" s="1"/>
  <c r="J178" i="5"/>
  <c r="I178" i="5"/>
  <c r="X177" i="5"/>
  <c r="Y177" i="5" s="1"/>
  <c r="J177" i="5"/>
  <c r="I177" i="5"/>
  <c r="X176" i="5"/>
  <c r="Q176" i="5"/>
  <c r="J176" i="5"/>
  <c r="I176" i="5"/>
  <c r="X175" i="5"/>
  <c r="Y175" i="5" s="1"/>
  <c r="Q175" i="5"/>
  <c r="J175" i="5"/>
  <c r="I175" i="5"/>
  <c r="X174" i="5"/>
  <c r="Q174" i="5"/>
  <c r="J174" i="5"/>
  <c r="I174" i="5"/>
  <c r="X173" i="5"/>
  <c r="Q173" i="5"/>
  <c r="J173" i="5"/>
  <c r="I173" i="5"/>
  <c r="X172" i="5"/>
  <c r="Q172" i="5"/>
  <c r="J172" i="5"/>
  <c r="I172" i="5"/>
  <c r="X171" i="5"/>
  <c r="Q171" i="5"/>
  <c r="J171" i="5"/>
  <c r="I171" i="5"/>
  <c r="W170" i="5"/>
  <c r="V170" i="5"/>
  <c r="U170" i="5"/>
  <c r="T170" i="5"/>
  <c r="S170" i="5"/>
  <c r="R170" i="5"/>
  <c r="P170" i="5"/>
  <c r="O170" i="5"/>
  <c r="N170" i="5"/>
  <c r="M170" i="5"/>
  <c r="L170" i="5"/>
  <c r="K170" i="5"/>
  <c r="X168" i="5"/>
  <c r="Q168" i="5"/>
  <c r="J168" i="5"/>
  <c r="I168" i="5"/>
  <c r="X167" i="5"/>
  <c r="Q167" i="5"/>
  <c r="J167" i="5"/>
  <c r="I167" i="5"/>
  <c r="Y166" i="5"/>
  <c r="X166" i="5"/>
  <c r="Q166" i="5"/>
  <c r="J166" i="5"/>
  <c r="I166" i="5"/>
  <c r="X165" i="5"/>
  <c r="Q165" i="5"/>
  <c r="Y165" i="5" s="1"/>
  <c r="J165" i="5"/>
  <c r="I165" i="5"/>
  <c r="X164" i="5"/>
  <c r="Q164" i="5"/>
  <c r="Y164" i="5" s="1"/>
  <c r="J164" i="5"/>
  <c r="I164" i="5"/>
  <c r="X163" i="5"/>
  <c r="Q163" i="5"/>
  <c r="Y163" i="5" s="1"/>
  <c r="J163" i="5"/>
  <c r="I163" i="5"/>
  <c r="X162" i="5"/>
  <c r="Q162" i="5"/>
  <c r="Y162" i="5" s="1"/>
  <c r="J162" i="5"/>
  <c r="I162" i="5"/>
  <c r="X161" i="5"/>
  <c r="Q161" i="5"/>
  <c r="J161" i="5"/>
  <c r="I161" i="5"/>
  <c r="X160" i="5"/>
  <c r="Q160" i="5"/>
  <c r="J160" i="5"/>
  <c r="I160" i="5"/>
  <c r="X159" i="5"/>
  <c r="Q159" i="5"/>
  <c r="J159" i="5"/>
  <c r="I159" i="5"/>
  <c r="X158" i="5"/>
  <c r="Q158" i="5"/>
  <c r="J158" i="5"/>
  <c r="I158" i="5"/>
  <c r="X157" i="5"/>
  <c r="Q157" i="5"/>
  <c r="J157" i="5"/>
  <c r="I157" i="5"/>
  <c r="X156" i="5"/>
  <c r="Q156" i="5"/>
  <c r="J156" i="5"/>
  <c r="I156" i="5"/>
  <c r="W155" i="5"/>
  <c r="V155" i="5"/>
  <c r="U155" i="5"/>
  <c r="T155" i="5"/>
  <c r="S155" i="5"/>
  <c r="R155" i="5"/>
  <c r="P155" i="5"/>
  <c r="O155" i="5"/>
  <c r="N155" i="5"/>
  <c r="M155" i="5"/>
  <c r="L155" i="5"/>
  <c r="K155" i="5"/>
  <c r="X153" i="5"/>
  <c r="Q153" i="5"/>
  <c r="J153" i="5"/>
  <c r="I153" i="5"/>
  <c r="X152" i="5"/>
  <c r="Q152" i="5"/>
  <c r="J152" i="5"/>
  <c r="I152" i="5"/>
  <c r="X151" i="5"/>
  <c r="Q151" i="5"/>
  <c r="J151" i="5"/>
  <c r="I151" i="5"/>
  <c r="X150" i="5"/>
  <c r="Q150" i="5"/>
  <c r="J150" i="5"/>
  <c r="I150" i="5"/>
  <c r="X149" i="5"/>
  <c r="Q149" i="5"/>
  <c r="J149" i="5"/>
  <c r="I149" i="5"/>
  <c r="X148" i="5"/>
  <c r="Q148" i="5"/>
  <c r="J148" i="5"/>
  <c r="I148" i="5"/>
  <c r="X147" i="5"/>
  <c r="Q147" i="5"/>
  <c r="J147" i="5"/>
  <c r="I147" i="5"/>
  <c r="X146" i="5"/>
  <c r="Q146" i="5"/>
  <c r="J146" i="5"/>
  <c r="I146" i="5"/>
  <c r="X145" i="5"/>
  <c r="Q145" i="5"/>
  <c r="J145" i="5"/>
  <c r="I145" i="5"/>
  <c r="X144" i="5"/>
  <c r="Q144" i="5"/>
  <c r="J144" i="5"/>
  <c r="I144" i="5"/>
  <c r="X143" i="5"/>
  <c r="Q143" i="5"/>
  <c r="J143" i="5"/>
  <c r="I143" i="5"/>
  <c r="X142" i="5"/>
  <c r="Q142" i="5"/>
  <c r="J142" i="5"/>
  <c r="I142" i="5"/>
  <c r="X141" i="5"/>
  <c r="Q141" i="5"/>
  <c r="J141" i="5"/>
  <c r="I141" i="5"/>
  <c r="W140" i="5"/>
  <c r="V140" i="5"/>
  <c r="U140" i="5"/>
  <c r="T140" i="5"/>
  <c r="S140" i="5"/>
  <c r="R140" i="5"/>
  <c r="P140" i="5"/>
  <c r="O140" i="5"/>
  <c r="N140" i="5"/>
  <c r="M140" i="5"/>
  <c r="L140" i="5"/>
  <c r="K140" i="5"/>
  <c r="X138" i="5"/>
  <c r="Q138" i="5"/>
  <c r="J138" i="5"/>
  <c r="I138" i="5"/>
  <c r="X137" i="5"/>
  <c r="Q137" i="5"/>
  <c r="J137" i="5"/>
  <c r="I137" i="5"/>
  <c r="X136" i="5"/>
  <c r="Q136" i="5"/>
  <c r="Y136" i="5" s="1"/>
  <c r="J136" i="5"/>
  <c r="I136" i="5"/>
  <c r="X135" i="5"/>
  <c r="Q135" i="5"/>
  <c r="J135" i="5"/>
  <c r="I135" i="5"/>
  <c r="X134" i="5"/>
  <c r="Q134" i="5"/>
  <c r="J134" i="5"/>
  <c r="I134" i="5"/>
  <c r="X133" i="5"/>
  <c r="Q133" i="5"/>
  <c r="J133" i="5"/>
  <c r="I133" i="5"/>
  <c r="X132" i="5"/>
  <c r="Q132" i="5"/>
  <c r="J132" i="5"/>
  <c r="I132" i="5"/>
  <c r="X131" i="5"/>
  <c r="Q131" i="5"/>
  <c r="J131" i="5"/>
  <c r="I131" i="5"/>
  <c r="X130" i="5"/>
  <c r="Q130" i="5"/>
  <c r="J130" i="5"/>
  <c r="I130" i="5"/>
  <c r="X129" i="5"/>
  <c r="Q129" i="5"/>
  <c r="J129" i="5"/>
  <c r="I129" i="5"/>
  <c r="X128" i="5"/>
  <c r="Q128" i="5"/>
  <c r="J128" i="5"/>
  <c r="I128" i="5"/>
  <c r="X127" i="5"/>
  <c r="Q127" i="5"/>
  <c r="J127" i="5"/>
  <c r="I127" i="5"/>
  <c r="X126" i="5"/>
  <c r="Q126" i="5"/>
  <c r="J126" i="5"/>
  <c r="I126" i="5"/>
  <c r="W125" i="5"/>
  <c r="V125" i="5"/>
  <c r="U125" i="5"/>
  <c r="T125" i="5"/>
  <c r="S125" i="5"/>
  <c r="R125" i="5"/>
  <c r="P125" i="5"/>
  <c r="O125" i="5"/>
  <c r="N125" i="5"/>
  <c r="M125" i="5"/>
  <c r="L125" i="5"/>
  <c r="K125" i="5"/>
  <c r="X123" i="5"/>
  <c r="Q123" i="5"/>
  <c r="Y123" i="5" s="1"/>
  <c r="J123" i="5"/>
  <c r="I123" i="5"/>
  <c r="X122" i="5"/>
  <c r="Q122" i="5"/>
  <c r="J122" i="5"/>
  <c r="I122" i="5"/>
  <c r="X121" i="5"/>
  <c r="Q121" i="5"/>
  <c r="J121" i="5"/>
  <c r="I121" i="5"/>
  <c r="X120" i="5"/>
  <c r="Q120" i="5"/>
  <c r="J120" i="5"/>
  <c r="I120" i="5"/>
  <c r="X119" i="5"/>
  <c r="Q119" i="5"/>
  <c r="J119" i="5"/>
  <c r="I119" i="5"/>
  <c r="X118" i="5"/>
  <c r="Q118" i="5"/>
  <c r="J118" i="5"/>
  <c r="I118" i="5"/>
  <c r="X117" i="5"/>
  <c r="Q117" i="5"/>
  <c r="J117" i="5"/>
  <c r="I117" i="5"/>
  <c r="X116" i="5"/>
  <c r="Q116" i="5"/>
  <c r="J116" i="5"/>
  <c r="I116" i="5"/>
  <c r="X115" i="5"/>
  <c r="Q115" i="5"/>
  <c r="J115" i="5"/>
  <c r="I115" i="5"/>
  <c r="X114" i="5"/>
  <c r="Q114" i="5"/>
  <c r="J114" i="5"/>
  <c r="I114" i="5"/>
  <c r="X113" i="5"/>
  <c r="Q113" i="5"/>
  <c r="J113" i="5"/>
  <c r="I113" i="5"/>
  <c r="X112" i="5"/>
  <c r="Q112" i="5"/>
  <c r="J112" i="5"/>
  <c r="I112" i="5"/>
  <c r="X111" i="5"/>
  <c r="Q111" i="5"/>
  <c r="Y111" i="5" s="1"/>
  <c r="J111" i="5"/>
  <c r="I111" i="5"/>
  <c r="W110" i="5"/>
  <c r="V110" i="5"/>
  <c r="U110" i="5"/>
  <c r="T110" i="5"/>
  <c r="S110" i="5"/>
  <c r="R110" i="5"/>
  <c r="P110" i="5"/>
  <c r="O110" i="5"/>
  <c r="N110" i="5"/>
  <c r="M110" i="5"/>
  <c r="L110" i="5"/>
  <c r="K110" i="5"/>
  <c r="X108" i="5"/>
  <c r="Q108" i="5"/>
  <c r="J108" i="5"/>
  <c r="I108" i="5"/>
  <c r="X107" i="5"/>
  <c r="Q107" i="5"/>
  <c r="J107" i="5"/>
  <c r="I107" i="5"/>
  <c r="X106" i="5"/>
  <c r="Q106" i="5"/>
  <c r="Y106" i="5" s="1"/>
  <c r="J106" i="5"/>
  <c r="I106" i="5"/>
  <c r="X105" i="5"/>
  <c r="Y105" i="5" s="1"/>
  <c r="Q105" i="5"/>
  <c r="J105" i="5"/>
  <c r="I105" i="5"/>
  <c r="X104" i="5"/>
  <c r="Q104" i="5"/>
  <c r="J104" i="5"/>
  <c r="I104" i="5"/>
  <c r="X103" i="5"/>
  <c r="Q103" i="5"/>
  <c r="J103" i="5"/>
  <c r="I103" i="5"/>
  <c r="X102" i="5"/>
  <c r="Q102" i="5"/>
  <c r="Y102" i="5" s="1"/>
  <c r="J102" i="5"/>
  <c r="I102" i="5"/>
  <c r="X101" i="5"/>
  <c r="Q101" i="5"/>
  <c r="J101" i="5"/>
  <c r="I101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X98" i="5"/>
  <c r="Q98" i="5"/>
  <c r="J98" i="5"/>
  <c r="I98" i="5"/>
  <c r="X97" i="5"/>
  <c r="Q97" i="5"/>
  <c r="Y97" i="5" s="1"/>
  <c r="J97" i="5"/>
  <c r="I97" i="5"/>
  <c r="X96" i="5"/>
  <c r="Q96" i="5"/>
  <c r="J96" i="5"/>
  <c r="I96" i="5"/>
  <c r="X95" i="5"/>
  <c r="Q95" i="5"/>
  <c r="J95" i="5"/>
  <c r="I95" i="5"/>
  <c r="X94" i="5"/>
  <c r="Q94" i="5"/>
  <c r="J94" i="5"/>
  <c r="I94" i="5"/>
  <c r="X93" i="5"/>
  <c r="Q93" i="5"/>
  <c r="J93" i="5"/>
  <c r="I93" i="5"/>
  <c r="X92" i="5"/>
  <c r="Q92" i="5"/>
  <c r="J92" i="5"/>
  <c r="I92" i="5"/>
  <c r="X91" i="5"/>
  <c r="Q91" i="5"/>
  <c r="J91" i="5"/>
  <c r="I91" i="5"/>
  <c r="W90" i="5"/>
  <c r="V90" i="5"/>
  <c r="U90" i="5"/>
  <c r="T90" i="5"/>
  <c r="S90" i="5"/>
  <c r="R90" i="5"/>
  <c r="P90" i="5"/>
  <c r="O90" i="5"/>
  <c r="N90" i="5"/>
  <c r="M90" i="5"/>
  <c r="L90" i="5"/>
  <c r="K90" i="5"/>
  <c r="X88" i="5"/>
  <c r="Q88" i="5"/>
  <c r="Y88" i="5" s="1"/>
  <c r="J88" i="5"/>
  <c r="I88" i="5"/>
  <c r="X87" i="5"/>
  <c r="Y87" i="5" s="1"/>
  <c r="Q87" i="5"/>
  <c r="J87" i="5"/>
  <c r="I87" i="5"/>
  <c r="X86" i="5"/>
  <c r="Q86" i="5"/>
  <c r="J86" i="5"/>
  <c r="I86" i="5"/>
  <c r="X85" i="5"/>
  <c r="Q85" i="5"/>
  <c r="J85" i="5"/>
  <c r="I85" i="5"/>
  <c r="X84" i="5"/>
  <c r="Q84" i="5"/>
  <c r="J84" i="5"/>
  <c r="I84" i="5"/>
  <c r="X83" i="5"/>
  <c r="Q83" i="5"/>
  <c r="J83" i="5"/>
  <c r="I83" i="5"/>
  <c r="X82" i="5"/>
  <c r="Q82" i="5"/>
  <c r="Y82" i="5" s="1"/>
  <c r="J82" i="5"/>
  <c r="I82" i="5"/>
  <c r="X81" i="5"/>
  <c r="Q81" i="5"/>
  <c r="J81" i="5"/>
  <c r="I81" i="5"/>
  <c r="X80" i="5"/>
  <c r="Q80" i="5"/>
  <c r="J80" i="5"/>
  <c r="I80" i="5"/>
  <c r="X79" i="5"/>
  <c r="Q79" i="5"/>
  <c r="J79" i="5"/>
  <c r="I79" i="5"/>
  <c r="X78" i="5"/>
  <c r="Q78" i="5"/>
  <c r="J78" i="5"/>
  <c r="I78" i="5"/>
  <c r="X77" i="5"/>
  <c r="Q77" i="5"/>
  <c r="J77" i="5"/>
  <c r="I77" i="5"/>
  <c r="X76" i="5"/>
  <c r="Q76" i="5"/>
  <c r="J76" i="5"/>
  <c r="I76" i="5"/>
  <c r="W75" i="5"/>
  <c r="V75" i="5"/>
  <c r="U75" i="5"/>
  <c r="T75" i="5"/>
  <c r="S75" i="5"/>
  <c r="R75" i="5"/>
  <c r="P75" i="5"/>
  <c r="O75" i="5"/>
  <c r="N75" i="5"/>
  <c r="M75" i="5"/>
  <c r="L75" i="5"/>
  <c r="K75" i="5"/>
  <c r="X73" i="5"/>
  <c r="Q73" i="5"/>
  <c r="J73" i="5"/>
  <c r="I73" i="5"/>
  <c r="X72" i="5"/>
  <c r="Q72" i="5"/>
  <c r="J72" i="5"/>
  <c r="I72" i="5"/>
  <c r="X71" i="5"/>
  <c r="Q71" i="5"/>
  <c r="J71" i="5"/>
  <c r="I71" i="5"/>
  <c r="X70" i="5"/>
  <c r="Q70" i="5"/>
  <c r="J70" i="5"/>
  <c r="I70" i="5"/>
  <c r="X69" i="5"/>
  <c r="Q69" i="5"/>
  <c r="Y69" i="5" s="1"/>
  <c r="J69" i="5"/>
  <c r="I69" i="5"/>
  <c r="X68" i="5"/>
  <c r="Q68" i="5"/>
  <c r="J68" i="5"/>
  <c r="I68" i="5"/>
  <c r="X67" i="5"/>
  <c r="Q67" i="5"/>
  <c r="Y67" i="5" s="1"/>
  <c r="J67" i="5"/>
  <c r="I67" i="5"/>
  <c r="X66" i="5"/>
  <c r="Q66" i="5"/>
  <c r="J66" i="5"/>
  <c r="I66" i="5"/>
  <c r="X65" i="5"/>
  <c r="Q65" i="5"/>
  <c r="J65" i="5"/>
  <c r="I65" i="5"/>
  <c r="X64" i="5"/>
  <c r="Q64" i="5"/>
  <c r="J64" i="5"/>
  <c r="I64" i="5"/>
  <c r="X63" i="5"/>
  <c r="Q63" i="5"/>
  <c r="J63" i="5"/>
  <c r="I63" i="5"/>
  <c r="X62" i="5"/>
  <c r="Q62" i="5"/>
  <c r="J62" i="5"/>
  <c r="I62" i="5"/>
  <c r="X61" i="5"/>
  <c r="Q61" i="5"/>
  <c r="J61" i="5"/>
  <c r="I61" i="5"/>
  <c r="W60" i="5"/>
  <c r="V60" i="5"/>
  <c r="U60" i="5"/>
  <c r="T60" i="5"/>
  <c r="S60" i="5"/>
  <c r="R60" i="5"/>
  <c r="P60" i="5"/>
  <c r="O60" i="5"/>
  <c r="N60" i="5"/>
  <c r="M60" i="5"/>
  <c r="L60" i="5"/>
  <c r="K60" i="5"/>
  <c r="X58" i="5"/>
  <c r="Q58" i="5"/>
  <c r="J58" i="5"/>
  <c r="I58" i="5"/>
  <c r="X57" i="5"/>
  <c r="Q57" i="5"/>
  <c r="J57" i="5"/>
  <c r="I57" i="5"/>
  <c r="X56" i="5"/>
  <c r="Q56" i="5"/>
  <c r="J56" i="5"/>
  <c r="I56" i="5"/>
  <c r="X55" i="5"/>
  <c r="Q55" i="5"/>
  <c r="J55" i="5"/>
  <c r="I55" i="5"/>
  <c r="X54" i="5"/>
  <c r="Q54" i="5"/>
  <c r="J54" i="5"/>
  <c r="I54" i="5"/>
  <c r="X53" i="5"/>
  <c r="Q53" i="5"/>
  <c r="J53" i="5"/>
  <c r="I53" i="5"/>
  <c r="X52" i="5"/>
  <c r="Q52" i="5"/>
  <c r="J52" i="5"/>
  <c r="I52" i="5"/>
  <c r="X51" i="5"/>
  <c r="Q51" i="5"/>
  <c r="J51" i="5"/>
  <c r="I51" i="5"/>
  <c r="X50" i="5"/>
  <c r="Q50" i="5"/>
  <c r="J50" i="5"/>
  <c r="I50" i="5"/>
  <c r="X49" i="5"/>
  <c r="Q49" i="5"/>
  <c r="J49" i="5"/>
  <c r="I49" i="5"/>
  <c r="X48" i="5"/>
  <c r="Q48" i="5"/>
  <c r="J48" i="5"/>
  <c r="I48" i="5"/>
  <c r="X47" i="5"/>
  <c r="Q47" i="5"/>
  <c r="J47" i="5"/>
  <c r="I47" i="5"/>
  <c r="X46" i="5"/>
  <c r="Q46" i="5"/>
  <c r="J46" i="5"/>
  <c r="I46" i="5"/>
  <c r="I60" i="5" s="1"/>
  <c r="W45" i="5"/>
  <c r="V45" i="5"/>
  <c r="U45" i="5"/>
  <c r="T45" i="5"/>
  <c r="S45" i="5"/>
  <c r="R45" i="5"/>
  <c r="P45" i="5"/>
  <c r="O45" i="5"/>
  <c r="N45" i="5"/>
  <c r="M45" i="5"/>
  <c r="L45" i="5"/>
  <c r="K45" i="5"/>
  <c r="X43" i="5"/>
  <c r="Q43" i="5"/>
  <c r="J43" i="5"/>
  <c r="I43" i="5"/>
  <c r="X42" i="5"/>
  <c r="Q42" i="5"/>
  <c r="J42" i="5"/>
  <c r="I42" i="5"/>
  <c r="X41" i="5"/>
  <c r="Q41" i="5"/>
  <c r="J41" i="5"/>
  <c r="I41" i="5"/>
  <c r="X40" i="5"/>
  <c r="Q40" i="5"/>
  <c r="J40" i="5"/>
  <c r="I40" i="5"/>
  <c r="X39" i="5"/>
  <c r="Q39" i="5"/>
  <c r="J39" i="5"/>
  <c r="I39" i="5"/>
  <c r="X38" i="5"/>
  <c r="Q38" i="5"/>
  <c r="J38" i="5"/>
  <c r="I38" i="5"/>
  <c r="X37" i="5"/>
  <c r="Q37" i="5"/>
  <c r="J37" i="5"/>
  <c r="I37" i="5"/>
  <c r="X36" i="5"/>
  <c r="Q36" i="5"/>
  <c r="J36" i="5"/>
  <c r="I36" i="5"/>
  <c r="X35" i="5"/>
  <c r="Q35" i="5"/>
  <c r="J35" i="5"/>
  <c r="I35" i="5"/>
  <c r="X34" i="5"/>
  <c r="Q34" i="5"/>
  <c r="J34" i="5"/>
  <c r="I34" i="5"/>
  <c r="X33" i="5"/>
  <c r="Q33" i="5"/>
  <c r="J33" i="5"/>
  <c r="I33" i="5"/>
  <c r="X32" i="5"/>
  <c r="Q32" i="5"/>
  <c r="J32" i="5"/>
  <c r="I32" i="5"/>
  <c r="X31" i="5"/>
  <c r="Q31" i="5"/>
  <c r="J31" i="5"/>
  <c r="I31" i="5"/>
  <c r="I45" i="5" s="1"/>
  <c r="W30" i="5"/>
  <c r="V30" i="5"/>
  <c r="U30" i="5"/>
  <c r="T30" i="5"/>
  <c r="S30" i="5"/>
  <c r="R30" i="5"/>
  <c r="P30" i="5"/>
  <c r="O30" i="5"/>
  <c r="N30" i="5"/>
  <c r="M30" i="5"/>
  <c r="L30" i="5"/>
  <c r="K30" i="5"/>
  <c r="X28" i="5"/>
  <c r="Y28" i="5" s="1"/>
  <c r="Q28" i="5"/>
  <c r="J28" i="5"/>
  <c r="I28" i="5"/>
  <c r="X27" i="5"/>
  <c r="Q27" i="5"/>
  <c r="J27" i="5"/>
  <c r="I27" i="5"/>
  <c r="X26" i="5"/>
  <c r="Q26" i="5"/>
  <c r="J26" i="5"/>
  <c r="I26" i="5"/>
  <c r="X25" i="5"/>
  <c r="Q25" i="5"/>
  <c r="J25" i="5"/>
  <c r="I25" i="5"/>
  <c r="X24" i="5"/>
  <c r="Q24" i="5"/>
  <c r="J24" i="5"/>
  <c r="I24" i="5"/>
  <c r="X23" i="5"/>
  <c r="Q23" i="5"/>
  <c r="Y23" i="5" s="1"/>
  <c r="J23" i="5"/>
  <c r="I23" i="5"/>
  <c r="X22" i="5"/>
  <c r="Q22" i="5"/>
  <c r="J22" i="5"/>
  <c r="I22" i="5"/>
  <c r="X21" i="5"/>
  <c r="Q21" i="5"/>
  <c r="J21" i="5"/>
  <c r="I21" i="5"/>
  <c r="X20" i="5"/>
  <c r="Q20" i="5"/>
  <c r="J20" i="5"/>
  <c r="I20" i="5"/>
  <c r="X19" i="5"/>
  <c r="Q19" i="5"/>
  <c r="J19" i="5"/>
  <c r="I19" i="5"/>
  <c r="X18" i="5"/>
  <c r="Q18" i="5"/>
  <c r="J18" i="5"/>
  <c r="I18" i="5"/>
  <c r="X17" i="5"/>
  <c r="Q17" i="5"/>
  <c r="J17" i="5"/>
  <c r="I17" i="5"/>
  <c r="X16" i="5"/>
  <c r="Q16" i="5"/>
  <c r="J16" i="5"/>
  <c r="I16" i="5"/>
  <c r="I30" i="5" s="1"/>
  <c r="W15" i="5"/>
  <c r="V15" i="5"/>
  <c r="U15" i="5"/>
  <c r="T15" i="5"/>
  <c r="S15" i="5"/>
  <c r="R15" i="5"/>
  <c r="P15" i="5"/>
  <c r="O15" i="5"/>
  <c r="N15" i="5"/>
  <c r="M15" i="5"/>
  <c r="L15" i="5"/>
  <c r="K15" i="5"/>
  <c r="X13" i="5"/>
  <c r="Q13" i="5"/>
  <c r="J13" i="5"/>
  <c r="I13" i="5"/>
  <c r="X12" i="5"/>
  <c r="Q12" i="5"/>
  <c r="J12" i="5"/>
  <c r="I12" i="5"/>
  <c r="X11" i="5"/>
  <c r="Q11" i="5"/>
  <c r="J11" i="5"/>
  <c r="I11" i="5"/>
  <c r="X10" i="5"/>
  <c r="Q10" i="5"/>
  <c r="J10" i="5"/>
  <c r="I10" i="5"/>
  <c r="X9" i="5"/>
  <c r="Q9" i="5"/>
  <c r="J9" i="5"/>
  <c r="I9" i="5"/>
  <c r="X8" i="5"/>
  <c r="Q8" i="5"/>
  <c r="Y8" i="5" s="1"/>
  <c r="J8" i="5"/>
  <c r="I8" i="5"/>
  <c r="X7" i="5"/>
  <c r="Y7" i="5" s="1"/>
  <c r="Q7" i="5"/>
  <c r="J7" i="5"/>
  <c r="I7" i="5"/>
  <c r="X6" i="5"/>
  <c r="Q6" i="5"/>
  <c r="Y6" i="5" s="1"/>
  <c r="J6" i="5"/>
  <c r="I6" i="5"/>
  <c r="W320" i="4"/>
  <c r="V320" i="4"/>
  <c r="U320" i="4"/>
  <c r="T320" i="4"/>
  <c r="S320" i="4"/>
  <c r="R320" i="4"/>
  <c r="P320" i="4"/>
  <c r="O320" i="4"/>
  <c r="N320" i="4"/>
  <c r="M320" i="4"/>
  <c r="L320" i="4"/>
  <c r="K320" i="4"/>
  <c r="X319" i="4"/>
  <c r="Q319" i="4"/>
  <c r="J319" i="4"/>
  <c r="I319" i="4"/>
  <c r="X318" i="4"/>
  <c r="Q318" i="4"/>
  <c r="J318" i="4"/>
  <c r="I318" i="4"/>
  <c r="X317" i="4"/>
  <c r="Q317" i="4"/>
  <c r="J317" i="4"/>
  <c r="I317" i="4"/>
  <c r="X316" i="4"/>
  <c r="Q316" i="4"/>
  <c r="J316" i="4"/>
  <c r="I316" i="4"/>
  <c r="X315" i="4"/>
  <c r="Q315" i="4"/>
  <c r="J315" i="4"/>
  <c r="I315" i="4"/>
  <c r="X314" i="4"/>
  <c r="Q314" i="4"/>
  <c r="J314" i="4"/>
  <c r="I314" i="4"/>
  <c r="X313" i="4"/>
  <c r="Q313" i="4"/>
  <c r="J313" i="4"/>
  <c r="I313" i="4"/>
  <c r="X312" i="4"/>
  <c r="Q312" i="4"/>
  <c r="J312" i="4"/>
  <c r="J320" i="4" s="1"/>
  <c r="I312" i="4"/>
  <c r="W311" i="4"/>
  <c r="V311" i="4"/>
  <c r="U311" i="4"/>
  <c r="T311" i="4"/>
  <c r="S311" i="4"/>
  <c r="R311" i="4"/>
  <c r="P311" i="4"/>
  <c r="O311" i="4"/>
  <c r="N311" i="4"/>
  <c r="M311" i="4"/>
  <c r="L311" i="4"/>
  <c r="K311" i="4"/>
  <c r="X310" i="4"/>
  <c r="Q310" i="4"/>
  <c r="J310" i="4"/>
  <c r="I310" i="4"/>
  <c r="X309" i="4"/>
  <c r="Q309" i="4"/>
  <c r="J309" i="4"/>
  <c r="I309" i="4"/>
  <c r="X308" i="4"/>
  <c r="Q308" i="4"/>
  <c r="J308" i="4"/>
  <c r="I308" i="4"/>
  <c r="X307" i="4"/>
  <c r="Q307" i="4"/>
  <c r="J307" i="4"/>
  <c r="I307" i="4"/>
  <c r="X306" i="4"/>
  <c r="Q306" i="4"/>
  <c r="J306" i="4"/>
  <c r="I306" i="4"/>
  <c r="X305" i="4"/>
  <c r="Q305" i="4"/>
  <c r="J305" i="4"/>
  <c r="I305" i="4"/>
  <c r="X304" i="4"/>
  <c r="Q304" i="4"/>
  <c r="J304" i="4"/>
  <c r="I304" i="4"/>
  <c r="X303" i="4"/>
  <c r="Q303" i="4"/>
  <c r="J303" i="4"/>
  <c r="I303" i="4"/>
  <c r="W302" i="4"/>
  <c r="V302" i="4"/>
  <c r="U302" i="4"/>
  <c r="T302" i="4"/>
  <c r="S302" i="4"/>
  <c r="R302" i="4"/>
  <c r="P302" i="4"/>
  <c r="O302" i="4"/>
  <c r="N302" i="4"/>
  <c r="M302" i="4"/>
  <c r="L302" i="4"/>
  <c r="K302" i="4"/>
  <c r="X301" i="4"/>
  <c r="Q301" i="4"/>
  <c r="J301" i="4"/>
  <c r="I301" i="4"/>
  <c r="X300" i="4"/>
  <c r="Q300" i="4"/>
  <c r="J300" i="4"/>
  <c r="I300" i="4"/>
  <c r="X299" i="4"/>
  <c r="Q299" i="4"/>
  <c r="J299" i="4"/>
  <c r="I299" i="4"/>
  <c r="X298" i="4"/>
  <c r="Q298" i="4"/>
  <c r="J298" i="4"/>
  <c r="I298" i="4"/>
  <c r="X297" i="4"/>
  <c r="Q297" i="4"/>
  <c r="J297" i="4"/>
  <c r="I297" i="4"/>
  <c r="X296" i="4"/>
  <c r="Q296" i="4"/>
  <c r="J296" i="4"/>
  <c r="I296" i="4"/>
  <c r="X295" i="4"/>
  <c r="Q295" i="4"/>
  <c r="J295" i="4"/>
  <c r="I295" i="4"/>
  <c r="X294" i="4"/>
  <c r="Q294" i="4"/>
  <c r="J294" i="4"/>
  <c r="I294" i="4"/>
  <c r="W293" i="4"/>
  <c r="V293" i="4"/>
  <c r="U293" i="4"/>
  <c r="T293" i="4"/>
  <c r="S293" i="4"/>
  <c r="R293" i="4"/>
  <c r="P293" i="4"/>
  <c r="O293" i="4"/>
  <c r="N293" i="4"/>
  <c r="M293" i="4"/>
  <c r="L293" i="4"/>
  <c r="K293" i="4"/>
  <c r="X292" i="4"/>
  <c r="Q292" i="4"/>
  <c r="J292" i="4"/>
  <c r="I292" i="4"/>
  <c r="X291" i="4"/>
  <c r="Q291" i="4"/>
  <c r="J291" i="4"/>
  <c r="I291" i="4"/>
  <c r="X290" i="4"/>
  <c r="Q290" i="4"/>
  <c r="J290" i="4"/>
  <c r="I290" i="4"/>
  <c r="X289" i="4"/>
  <c r="Q289" i="4"/>
  <c r="J289" i="4"/>
  <c r="I289" i="4"/>
  <c r="X288" i="4"/>
  <c r="Q288" i="4"/>
  <c r="J288" i="4"/>
  <c r="I288" i="4"/>
  <c r="X287" i="4"/>
  <c r="Q287" i="4"/>
  <c r="J287" i="4"/>
  <c r="I287" i="4"/>
  <c r="X286" i="4"/>
  <c r="Q286" i="4"/>
  <c r="J286" i="4"/>
  <c r="I286" i="4"/>
  <c r="X285" i="4"/>
  <c r="Q285" i="4"/>
  <c r="J285" i="4"/>
  <c r="I285" i="4"/>
  <c r="W284" i="4"/>
  <c r="V284" i="4"/>
  <c r="U284" i="4"/>
  <c r="T284" i="4"/>
  <c r="S284" i="4"/>
  <c r="R284" i="4"/>
  <c r="P284" i="4"/>
  <c r="O284" i="4"/>
  <c r="N284" i="4"/>
  <c r="M284" i="4"/>
  <c r="L284" i="4"/>
  <c r="K284" i="4"/>
  <c r="X283" i="4"/>
  <c r="Q283" i="4"/>
  <c r="J283" i="4"/>
  <c r="I283" i="4"/>
  <c r="X282" i="4"/>
  <c r="Q282" i="4"/>
  <c r="J282" i="4"/>
  <c r="I282" i="4"/>
  <c r="X281" i="4"/>
  <c r="Q281" i="4"/>
  <c r="J281" i="4"/>
  <c r="I281" i="4"/>
  <c r="X280" i="4"/>
  <c r="Q280" i="4"/>
  <c r="J280" i="4"/>
  <c r="I280" i="4"/>
  <c r="X279" i="4"/>
  <c r="Q279" i="4"/>
  <c r="J279" i="4"/>
  <c r="I279" i="4"/>
  <c r="X278" i="4"/>
  <c r="Q278" i="4"/>
  <c r="J278" i="4"/>
  <c r="I278" i="4"/>
  <c r="X277" i="4"/>
  <c r="Q277" i="4"/>
  <c r="J277" i="4"/>
  <c r="I277" i="4"/>
  <c r="X276" i="4"/>
  <c r="Q276" i="4"/>
  <c r="J276" i="4"/>
  <c r="I276" i="4"/>
  <c r="W275" i="4"/>
  <c r="V275" i="4"/>
  <c r="U275" i="4"/>
  <c r="T275" i="4"/>
  <c r="S275" i="4"/>
  <c r="R275" i="4"/>
  <c r="P275" i="4"/>
  <c r="O275" i="4"/>
  <c r="N275" i="4"/>
  <c r="M275" i="4"/>
  <c r="L275" i="4"/>
  <c r="K275" i="4"/>
  <c r="X274" i="4"/>
  <c r="Q274" i="4"/>
  <c r="J274" i="4"/>
  <c r="I274" i="4"/>
  <c r="X273" i="4"/>
  <c r="Q273" i="4"/>
  <c r="J273" i="4"/>
  <c r="I273" i="4"/>
  <c r="X272" i="4"/>
  <c r="Q272" i="4"/>
  <c r="J272" i="4"/>
  <c r="I272" i="4"/>
  <c r="X271" i="4"/>
  <c r="Q271" i="4"/>
  <c r="J271" i="4"/>
  <c r="I271" i="4"/>
  <c r="X270" i="4"/>
  <c r="Q270" i="4"/>
  <c r="J270" i="4"/>
  <c r="I270" i="4"/>
  <c r="X269" i="4"/>
  <c r="Q269" i="4"/>
  <c r="J269" i="4"/>
  <c r="I269" i="4"/>
  <c r="X268" i="4"/>
  <c r="Q268" i="4"/>
  <c r="J268" i="4"/>
  <c r="I268" i="4"/>
  <c r="X267" i="4"/>
  <c r="Q267" i="4"/>
  <c r="J267" i="4"/>
  <c r="I267" i="4"/>
  <c r="W266" i="4"/>
  <c r="V266" i="4"/>
  <c r="U266" i="4"/>
  <c r="T266" i="4"/>
  <c r="S266" i="4"/>
  <c r="R266" i="4"/>
  <c r="P266" i="4"/>
  <c r="O266" i="4"/>
  <c r="N266" i="4"/>
  <c r="M266" i="4"/>
  <c r="L266" i="4"/>
  <c r="K266" i="4"/>
  <c r="X265" i="4"/>
  <c r="Q265" i="4"/>
  <c r="J265" i="4"/>
  <c r="I265" i="4"/>
  <c r="X264" i="4"/>
  <c r="Q264" i="4"/>
  <c r="J264" i="4"/>
  <c r="I264" i="4"/>
  <c r="X263" i="4"/>
  <c r="Q263" i="4"/>
  <c r="J263" i="4"/>
  <c r="I263" i="4"/>
  <c r="X262" i="4"/>
  <c r="Q262" i="4"/>
  <c r="J262" i="4"/>
  <c r="I262" i="4"/>
  <c r="X261" i="4"/>
  <c r="Q261" i="4"/>
  <c r="J261" i="4"/>
  <c r="I261" i="4"/>
  <c r="X260" i="4"/>
  <c r="Q260" i="4"/>
  <c r="J260" i="4"/>
  <c r="I260" i="4"/>
  <c r="X259" i="4"/>
  <c r="Q259" i="4"/>
  <c r="J259" i="4"/>
  <c r="I259" i="4"/>
  <c r="X258" i="4"/>
  <c r="Q258" i="4"/>
  <c r="J258" i="4"/>
  <c r="J266" i="4" s="1"/>
  <c r="I258" i="4"/>
  <c r="W257" i="4"/>
  <c r="V257" i="4"/>
  <c r="U257" i="4"/>
  <c r="T257" i="4"/>
  <c r="S257" i="4"/>
  <c r="R257" i="4"/>
  <c r="P257" i="4"/>
  <c r="O257" i="4"/>
  <c r="N257" i="4"/>
  <c r="M257" i="4"/>
  <c r="L257" i="4"/>
  <c r="K257" i="4"/>
  <c r="X256" i="4"/>
  <c r="Q256" i="4"/>
  <c r="J256" i="4"/>
  <c r="I256" i="4"/>
  <c r="X255" i="4"/>
  <c r="Q255" i="4"/>
  <c r="J255" i="4"/>
  <c r="I255" i="4"/>
  <c r="X254" i="4"/>
  <c r="Q254" i="4"/>
  <c r="J254" i="4"/>
  <c r="I254" i="4"/>
  <c r="X253" i="4"/>
  <c r="Q253" i="4"/>
  <c r="J253" i="4"/>
  <c r="I253" i="4"/>
  <c r="X252" i="4"/>
  <c r="Q252" i="4"/>
  <c r="J252" i="4"/>
  <c r="I252" i="4"/>
  <c r="X251" i="4"/>
  <c r="Q251" i="4"/>
  <c r="J251" i="4"/>
  <c r="I251" i="4"/>
  <c r="X250" i="4"/>
  <c r="Q250" i="4"/>
  <c r="J250" i="4"/>
  <c r="I250" i="4"/>
  <c r="X249" i="4"/>
  <c r="Q249" i="4"/>
  <c r="J249" i="4"/>
  <c r="I249" i="4"/>
  <c r="W248" i="4"/>
  <c r="V248" i="4"/>
  <c r="U248" i="4"/>
  <c r="T248" i="4"/>
  <c r="S248" i="4"/>
  <c r="R248" i="4"/>
  <c r="P248" i="4"/>
  <c r="O248" i="4"/>
  <c r="N248" i="4"/>
  <c r="M248" i="4"/>
  <c r="L248" i="4"/>
  <c r="K248" i="4"/>
  <c r="X247" i="4"/>
  <c r="Q247" i="4"/>
  <c r="J247" i="4"/>
  <c r="I247" i="4"/>
  <c r="X246" i="4"/>
  <c r="Q246" i="4"/>
  <c r="J246" i="4"/>
  <c r="I246" i="4"/>
  <c r="X245" i="4"/>
  <c r="Q245" i="4"/>
  <c r="J245" i="4"/>
  <c r="I245" i="4"/>
  <c r="X244" i="4"/>
  <c r="Q244" i="4"/>
  <c r="J244" i="4"/>
  <c r="I244" i="4"/>
  <c r="X243" i="4"/>
  <c r="Q243" i="4"/>
  <c r="J243" i="4"/>
  <c r="I243" i="4"/>
  <c r="X242" i="4"/>
  <c r="Q242" i="4"/>
  <c r="J242" i="4"/>
  <c r="I242" i="4"/>
  <c r="X241" i="4"/>
  <c r="Q241" i="4"/>
  <c r="J241" i="4"/>
  <c r="I241" i="4"/>
  <c r="X240" i="4"/>
  <c r="Q240" i="4"/>
  <c r="J240" i="4"/>
  <c r="I240" i="4"/>
  <c r="W239" i="4"/>
  <c r="V239" i="4"/>
  <c r="U239" i="4"/>
  <c r="T239" i="4"/>
  <c r="S239" i="4"/>
  <c r="R239" i="4"/>
  <c r="P239" i="4"/>
  <c r="O239" i="4"/>
  <c r="N239" i="4"/>
  <c r="M239" i="4"/>
  <c r="L239" i="4"/>
  <c r="K239" i="4"/>
  <c r="X238" i="4"/>
  <c r="Q238" i="4"/>
  <c r="J238" i="4"/>
  <c r="I238" i="4"/>
  <c r="X237" i="4"/>
  <c r="Q237" i="4"/>
  <c r="J237" i="4"/>
  <c r="I237" i="4"/>
  <c r="X236" i="4"/>
  <c r="Q236" i="4"/>
  <c r="J236" i="4"/>
  <c r="I236" i="4"/>
  <c r="X235" i="4"/>
  <c r="Q235" i="4"/>
  <c r="J235" i="4"/>
  <c r="I235" i="4"/>
  <c r="X234" i="4"/>
  <c r="Q234" i="4"/>
  <c r="J234" i="4"/>
  <c r="I234" i="4"/>
  <c r="X233" i="4"/>
  <c r="Q233" i="4"/>
  <c r="J233" i="4"/>
  <c r="I233" i="4"/>
  <c r="X232" i="4"/>
  <c r="Q232" i="4"/>
  <c r="J232" i="4"/>
  <c r="I232" i="4"/>
  <c r="X231" i="4"/>
  <c r="Q231" i="4"/>
  <c r="J231" i="4"/>
  <c r="I231" i="4"/>
  <c r="W230" i="4"/>
  <c r="V230" i="4"/>
  <c r="U230" i="4"/>
  <c r="T230" i="4"/>
  <c r="S230" i="4"/>
  <c r="R230" i="4"/>
  <c r="P230" i="4"/>
  <c r="O230" i="4"/>
  <c r="N230" i="4"/>
  <c r="M230" i="4"/>
  <c r="L230" i="4"/>
  <c r="K230" i="4"/>
  <c r="X229" i="4"/>
  <c r="Q229" i="4"/>
  <c r="J229" i="4"/>
  <c r="I229" i="4"/>
  <c r="X228" i="4"/>
  <c r="Q228" i="4"/>
  <c r="J228" i="4"/>
  <c r="I228" i="4"/>
  <c r="X227" i="4"/>
  <c r="Q227" i="4"/>
  <c r="J227" i="4"/>
  <c r="I227" i="4"/>
  <c r="X226" i="4"/>
  <c r="Q226" i="4"/>
  <c r="J226" i="4"/>
  <c r="I226" i="4"/>
  <c r="X225" i="4"/>
  <c r="Q225" i="4"/>
  <c r="J225" i="4"/>
  <c r="I225" i="4"/>
  <c r="X224" i="4"/>
  <c r="Q224" i="4"/>
  <c r="J224" i="4"/>
  <c r="I224" i="4"/>
  <c r="X223" i="4"/>
  <c r="Q223" i="4"/>
  <c r="J223" i="4"/>
  <c r="I223" i="4"/>
  <c r="X222" i="4"/>
  <c r="Q222" i="4"/>
  <c r="J222" i="4"/>
  <c r="I222" i="4"/>
  <c r="W221" i="4"/>
  <c r="V221" i="4"/>
  <c r="U221" i="4"/>
  <c r="T221" i="4"/>
  <c r="S221" i="4"/>
  <c r="R221" i="4"/>
  <c r="P221" i="4"/>
  <c r="O221" i="4"/>
  <c r="N221" i="4"/>
  <c r="M221" i="4"/>
  <c r="L221" i="4"/>
  <c r="K221" i="4"/>
  <c r="X220" i="4"/>
  <c r="Q220" i="4"/>
  <c r="J220" i="4"/>
  <c r="I220" i="4"/>
  <c r="X219" i="4"/>
  <c r="Q219" i="4"/>
  <c r="J219" i="4"/>
  <c r="I219" i="4"/>
  <c r="X218" i="4"/>
  <c r="Q218" i="4"/>
  <c r="J218" i="4"/>
  <c r="I218" i="4"/>
  <c r="X217" i="4"/>
  <c r="Q217" i="4"/>
  <c r="J217" i="4"/>
  <c r="I217" i="4"/>
  <c r="X216" i="4"/>
  <c r="Q216" i="4"/>
  <c r="J216" i="4"/>
  <c r="I216" i="4"/>
  <c r="X215" i="4"/>
  <c r="Q215" i="4"/>
  <c r="J215" i="4"/>
  <c r="I215" i="4"/>
  <c r="X214" i="4"/>
  <c r="Q214" i="4"/>
  <c r="J214" i="4"/>
  <c r="I214" i="4"/>
  <c r="X213" i="4"/>
  <c r="Q213" i="4"/>
  <c r="J213" i="4"/>
  <c r="I213" i="4"/>
  <c r="W212" i="4"/>
  <c r="V212" i="4"/>
  <c r="U212" i="4"/>
  <c r="T212" i="4"/>
  <c r="S212" i="4"/>
  <c r="R212" i="4"/>
  <c r="P212" i="4"/>
  <c r="O212" i="4"/>
  <c r="N212" i="4"/>
  <c r="M212" i="4"/>
  <c r="L212" i="4"/>
  <c r="K212" i="4"/>
  <c r="X211" i="4"/>
  <c r="Q211" i="4"/>
  <c r="J211" i="4"/>
  <c r="I211" i="4"/>
  <c r="X210" i="4"/>
  <c r="Q210" i="4"/>
  <c r="J210" i="4"/>
  <c r="I210" i="4"/>
  <c r="X209" i="4"/>
  <c r="Q209" i="4"/>
  <c r="J209" i="4"/>
  <c r="I209" i="4"/>
  <c r="X208" i="4"/>
  <c r="Q208" i="4"/>
  <c r="J208" i="4"/>
  <c r="I208" i="4"/>
  <c r="X207" i="4"/>
  <c r="Q207" i="4"/>
  <c r="J207" i="4"/>
  <c r="I207" i="4"/>
  <c r="X206" i="4"/>
  <c r="Q206" i="4"/>
  <c r="J206" i="4"/>
  <c r="I206" i="4"/>
  <c r="X205" i="4"/>
  <c r="Q205" i="4"/>
  <c r="J205" i="4"/>
  <c r="I205" i="4"/>
  <c r="X204" i="4"/>
  <c r="Q204" i="4"/>
  <c r="J204" i="4"/>
  <c r="I204" i="4"/>
  <c r="W203" i="4"/>
  <c r="V203" i="4"/>
  <c r="U203" i="4"/>
  <c r="T203" i="4"/>
  <c r="S203" i="4"/>
  <c r="R203" i="4"/>
  <c r="P203" i="4"/>
  <c r="O203" i="4"/>
  <c r="N203" i="4"/>
  <c r="M203" i="4"/>
  <c r="L203" i="4"/>
  <c r="K203" i="4"/>
  <c r="X202" i="4"/>
  <c r="Q202" i="4"/>
  <c r="J202" i="4"/>
  <c r="I202" i="4"/>
  <c r="X201" i="4"/>
  <c r="Q201" i="4"/>
  <c r="J201" i="4"/>
  <c r="I201" i="4"/>
  <c r="X200" i="4"/>
  <c r="Q200" i="4"/>
  <c r="J200" i="4"/>
  <c r="I200" i="4"/>
  <c r="X199" i="4"/>
  <c r="Q199" i="4"/>
  <c r="J199" i="4"/>
  <c r="I199" i="4"/>
  <c r="X198" i="4"/>
  <c r="Q198" i="4"/>
  <c r="J198" i="4"/>
  <c r="I198" i="4"/>
  <c r="X197" i="4"/>
  <c r="Q197" i="4"/>
  <c r="J197" i="4"/>
  <c r="I197" i="4"/>
  <c r="X196" i="4"/>
  <c r="Q196" i="4"/>
  <c r="J196" i="4"/>
  <c r="I196" i="4"/>
  <c r="X195" i="4"/>
  <c r="Q195" i="4"/>
  <c r="J195" i="4"/>
  <c r="I195" i="4"/>
  <c r="W194" i="4"/>
  <c r="V194" i="4"/>
  <c r="U194" i="4"/>
  <c r="T194" i="4"/>
  <c r="S194" i="4"/>
  <c r="R194" i="4"/>
  <c r="P194" i="4"/>
  <c r="O194" i="4"/>
  <c r="N194" i="4"/>
  <c r="M194" i="4"/>
  <c r="L194" i="4"/>
  <c r="K194" i="4"/>
  <c r="X193" i="4"/>
  <c r="Q193" i="4"/>
  <c r="J193" i="4"/>
  <c r="I193" i="4"/>
  <c r="X192" i="4"/>
  <c r="Q192" i="4"/>
  <c r="J192" i="4"/>
  <c r="I192" i="4"/>
  <c r="X191" i="4"/>
  <c r="Q191" i="4"/>
  <c r="J191" i="4"/>
  <c r="I191" i="4"/>
  <c r="X190" i="4"/>
  <c r="Q190" i="4"/>
  <c r="J190" i="4"/>
  <c r="I190" i="4"/>
  <c r="X189" i="4"/>
  <c r="Q189" i="4"/>
  <c r="J189" i="4"/>
  <c r="I189" i="4"/>
  <c r="X188" i="4"/>
  <c r="Q188" i="4"/>
  <c r="J188" i="4"/>
  <c r="I188" i="4"/>
  <c r="X187" i="4"/>
  <c r="Q187" i="4"/>
  <c r="J187" i="4"/>
  <c r="I187" i="4"/>
  <c r="X186" i="4"/>
  <c r="Q186" i="4"/>
  <c r="J186" i="4"/>
  <c r="I186" i="4"/>
  <c r="W185" i="4"/>
  <c r="V185" i="4"/>
  <c r="U185" i="4"/>
  <c r="T185" i="4"/>
  <c r="S185" i="4"/>
  <c r="R185" i="4"/>
  <c r="P185" i="4"/>
  <c r="O185" i="4"/>
  <c r="N185" i="4"/>
  <c r="M185" i="4"/>
  <c r="L185" i="4"/>
  <c r="K185" i="4"/>
  <c r="X184" i="4"/>
  <c r="Q184" i="4"/>
  <c r="J184" i="4"/>
  <c r="I184" i="4"/>
  <c r="X183" i="4"/>
  <c r="Q183" i="4"/>
  <c r="J183" i="4"/>
  <c r="I183" i="4"/>
  <c r="X182" i="4"/>
  <c r="Q182" i="4"/>
  <c r="J182" i="4"/>
  <c r="I182" i="4"/>
  <c r="X181" i="4"/>
  <c r="Q181" i="4"/>
  <c r="J181" i="4"/>
  <c r="I181" i="4"/>
  <c r="X180" i="4"/>
  <c r="Q180" i="4"/>
  <c r="J180" i="4"/>
  <c r="I180" i="4"/>
  <c r="X179" i="4"/>
  <c r="Q179" i="4"/>
  <c r="J179" i="4"/>
  <c r="I179" i="4"/>
  <c r="X178" i="4"/>
  <c r="Q178" i="4"/>
  <c r="J178" i="4"/>
  <c r="I178" i="4"/>
  <c r="X177" i="4"/>
  <c r="Q177" i="4"/>
  <c r="J177" i="4"/>
  <c r="I177" i="4"/>
  <c r="W176" i="4"/>
  <c r="V176" i="4"/>
  <c r="U176" i="4"/>
  <c r="T176" i="4"/>
  <c r="S176" i="4"/>
  <c r="R176" i="4"/>
  <c r="P176" i="4"/>
  <c r="O176" i="4"/>
  <c r="N176" i="4"/>
  <c r="M176" i="4"/>
  <c r="L176" i="4"/>
  <c r="K176" i="4"/>
  <c r="X175" i="4"/>
  <c r="Q175" i="4"/>
  <c r="J175" i="4"/>
  <c r="I175" i="4"/>
  <c r="X174" i="4"/>
  <c r="Q174" i="4"/>
  <c r="J174" i="4"/>
  <c r="I174" i="4"/>
  <c r="X173" i="4"/>
  <c r="Q173" i="4"/>
  <c r="J173" i="4"/>
  <c r="I173" i="4"/>
  <c r="Q172" i="4"/>
  <c r="J172" i="4"/>
  <c r="I172" i="4"/>
  <c r="X171" i="4"/>
  <c r="Q171" i="4"/>
  <c r="J171" i="4"/>
  <c r="I171" i="4"/>
  <c r="X170" i="4"/>
  <c r="Q170" i="4"/>
  <c r="J170" i="4"/>
  <c r="I170" i="4"/>
  <c r="X169" i="4"/>
  <c r="Q169" i="4"/>
  <c r="J169" i="4"/>
  <c r="I169" i="4"/>
  <c r="X168" i="4"/>
  <c r="Q168" i="4"/>
  <c r="J168" i="4"/>
  <c r="I168" i="4"/>
  <c r="W167" i="4"/>
  <c r="V167" i="4"/>
  <c r="U167" i="4"/>
  <c r="T167" i="4"/>
  <c r="S167" i="4"/>
  <c r="R167" i="4"/>
  <c r="P167" i="4"/>
  <c r="O167" i="4"/>
  <c r="N167" i="4"/>
  <c r="M167" i="4"/>
  <c r="L167" i="4"/>
  <c r="K167" i="4"/>
  <c r="X166" i="4"/>
  <c r="Q166" i="4"/>
  <c r="J166" i="4"/>
  <c r="I166" i="4"/>
  <c r="X165" i="4"/>
  <c r="Q165" i="4"/>
  <c r="J165" i="4"/>
  <c r="I165" i="4"/>
  <c r="X164" i="4"/>
  <c r="Q164" i="4"/>
  <c r="J164" i="4"/>
  <c r="I164" i="4"/>
  <c r="X163" i="4"/>
  <c r="Q163" i="4"/>
  <c r="J163" i="4"/>
  <c r="I163" i="4"/>
  <c r="X162" i="4"/>
  <c r="Q162" i="4"/>
  <c r="J162" i="4"/>
  <c r="I162" i="4"/>
  <c r="X161" i="4"/>
  <c r="Q161" i="4"/>
  <c r="J161" i="4"/>
  <c r="I161" i="4"/>
  <c r="X160" i="4"/>
  <c r="Q160" i="4"/>
  <c r="J160" i="4"/>
  <c r="I160" i="4"/>
  <c r="X159" i="4"/>
  <c r="Q159" i="4"/>
  <c r="J159" i="4"/>
  <c r="I159" i="4"/>
  <c r="W158" i="4"/>
  <c r="V158" i="4"/>
  <c r="U158" i="4"/>
  <c r="T158" i="4"/>
  <c r="S158" i="4"/>
  <c r="R158" i="4"/>
  <c r="P158" i="4"/>
  <c r="O158" i="4"/>
  <c r="N158" i="4"/>
  <c r="M158" i="4"/>
  <c r="L158" i="4"/>
  <c r="K158" i="4"/>
  <c r="X157" i="4"/>
  <c r="Q157" i="4"/>
  <c r="J157" i="4"/>
  <c r="I157" i="4"/>
  <c r="X156" i="4"/>
  <c r="Q156" i="4"/>
  <c r="J156" i="4"/>
  <c r="I156" i="4"/>
  <c r="X155" i="4"/>
  <c r="Q155" i="4"/>
  <c r="J155" i="4"/>
  <c r="I155" i="4"/>
  <c r="X154" i="4"/>
  <c r="Q154" i="4"/>
  <c r="J154" i="4"/>
  <c r="I154" i="4"/>
  <c r="X153" i="4"/>
  <c r="Q153" i="4"/>
  <c r="J153" i="4"/>
  <c r="I153" i="4"/>
  <c r="X152" i="4"/>
  <c r="Q152" i="4"/>
  <c r="J152" i="4"/>
  <c r="I152" i="4"/>
  <c r="X151" i="4"/>
  <c r="Q151" i="4"/>
  <c r="J151" i="4"/>
  <c r="I151" i="4"/>
  <c r="X150" i="4"/>
  <c r="Q150" i="4"/>
  <c r="J150" i="4"/>
  <c r="I150" i="4"/>
  <c r="W149" i="4"/>
  <c r="V149" i="4"/>
  <c r="U149" i="4"/>
  <c r="T149" i="4"/>
  <c r="S149" i="4"/>
  <c r="R149" i="4"/>
  <c r="P149" i="4"/>
  <c r="O149" i="4"/>
  <c r="N149" i="4"/>
  <c r="M149" i="4"/>
  <c r="L149" i="4"/>
  <c r="K149" i="4"/>
  <c r="X148" i="4"/>
  <c r="Q148" i="4"/>
  <c r="J148" i="4"/>
  <c r="I148" i="4"/>
  <c r="X147" i="4"/>
  <c r="Q147" i="4"/>
  <c r="J147" i="4"/>
  <c r="I147" i="4"/>
  <c r="X146" i="4"/>
  <c r="Q146" i="4"/>
  <c r="J146" i="4"/>
  <c r="I146" i="4"/>
  <c r="X145" i="4"/>
  <c r="Q145" i="4"/>
  <c r="J145" i="4"/>
  <c r="I145" i="4"/>
  <c r="X144" i="4"/>
  <c r="Q144" i="4"/>
  <c r="J144" i="4"/>
  <c r="I144" i="4"/>
  <c r="X143" i="4"/>
  <c r="Q143" i="4"/>
  <c r="J143" i="4"/>
  <c r="I143" i="4"/>
  <c r="X142" i="4"/>
  <c r="Q142" i="4"/>
  <c r="J142" i="4"/>
  <c r="I142" i="4"/>
  <c r="X141" i="4"/>
  <c r="Q141" i="4"/>
  <c r="J141" i="4"/>
  <c r="I141" i="4"/>
  <c r="W140" i="4"/>
  <c r="V140" i="4"/>
  <c r="U140" i="4"/>
  <c r="T140" i="4"/>
  <c r="S140" i="4"/>
  <c r="R140" i="4"/>
  <c r="P140" i="4"/>
  <c r="O140" i="4"/>
  <c r="N140" i="4"/>
  <c r="M140" i="4"/>
  <c r="L140" i="4"/>
  <c r="K140" i="4"/>
  <c r="X139" i="4"/>
  <c r="Q139" i="4"/>
  <c r="J139" i="4"/>
  <c r="I139" i="4"/>
  <c r="X138" i="4"/>
  <c r="Q138" i="4"/>
  <c r="J138" i="4"/>
  <c r="I138" i="4"/>
  <c r="X137" i="4"/>
  <c r="Q137" i="4"/>
  <c r="J137" i="4"/>
  <c r="I137" i="4"/>
  <c r="X136" i="4"/>
  <c r="Q136" i="4"/>
  <c r="J136" i="4"/>
  <c r="I136" i="4"/>
  <c r="X135" i="4"/>
  <c r="Q135" i="4"/>
  <c r="J135" i="4"/>
  <c r="I135" i="4"/>
  <c r="X134" i="4"/>
  <c r="Q134" i="4"/>
  <c r="J134" i="4"/>
  <c r="I134" i="4"/>
  <c r="X133" i="4"/>
  <c r="Q133" i="4"/>
  <c r="J133" i="4"/>
  <c r="I133" i="4"/>
  <c r="X132" i="4"/>
  <c r="Q132" i="4"/>
  <c r="J132" i="4"/>
  <c r="I132" i="4"/>
  <c r="W131" i="4"/>
  <c r="V131" i="4"/>
  <c r="U131" i="4"/>
  <c r="T131" i="4"/>
  <c r="S131" i="4"/>
  <c r="R131" i="4"/>
  <c r="P131" i="4"/>
  <c r="O131" i="4"/>
  <c r="N131" i="4"/>
  <c r="M131" i="4"/>
  <c r="L131" i="4"/>
  <c r="K131" i="4"/>
  <c r="X130" i="4"/>
  <c r="Q130" i="4"/>
  <c r="J130" i="4"/>
  <c r="I130" i="4"/>
  <c r="X129" i="4"/>
  <c r="Q129" i="4"/>
  <c r="J129" i="4"/>
  <c r="I129" i="4"/>
  <c r="X128" i="4"/>
  <c r="Q128" i="4"/>
  <c r="J128" i="4"/>
  <c r="I128" i="4"/>
  <c r="X127" i="4"/>
  <c r="Q127" i="4"/>
  <c r="J127" i="4"/>
  <c r="I127" i="4"/>
  <c r="X126" i="4"/>
  <c r="Q126" i="4"/>
  <c r="J126" i="4"/>
  <c r="I126" i="4"/>
  <c r="X125" i="4"/>
  <c r="Q125" i="4"/>
  <c r="J125" i="4"/>
  <c r="I125" i="4"/>
  <c r="X124" i="4"/>
  <c r="Q124" i="4"/>
  <c r="J124" i="4"/>
  <c r="I124" i="4"/>
  <c r="X123" i="4"/>
  <c r="Q123" i="4"/>
  <c r="J123" i="4"/>
  <c r="I123" i="4"/>
  <c r="W122" i="4"/>
  <c r="V122" i="4"/>
  <c r="U122" i="4"/>
  <c r="T122" i="4"/>
  <c r="S122" i="4"/>
  <c r="R122" i="4"/>
  <c r="P122" i="4"/>
  <c r="O122" i="4"/>
  <c r="N122" i="4"/>
  <c r="M122" i="4"/>
  <c r="L122" i="4"/>
  <c r="K122" i="4"/>
  <c r="X121" i="4"/>
  <c r="Q121" i="4"/>
  <c r="J121" i="4"/>
  <c r="I121" i="4"/>
  <c r="X120" i="4"/>
  <c r="Q120" i="4"/>
  <c r="J120" i="4"/>
  <c r="I120" i="4"/>
  <c r="X119" i="4"/>
  <c r="Q119" i="4"/>
  <c r="J119" i="4"/>
  <c r="I119" i="4"/>
  <c r="X118" i="4"/>
  <c r="Q118" i="4"/>
  <c r="J118" i="4"/>
  <c r="I118" i="4"/>
  <c r="X117" i="4"/>
  <c r="Q117" i="4"/>
  <c r="J117" i="4"/>
  <c r="I117" i="4"/>
  <c r="X116" i="4"/>
  <c r="Q116" i="4"/>
  <c r="J116" i="4"/>
  <c r="I116" i="4"/>
  <c r="X115" i="4"/>
  <c r="Q115" i="4"/>
  <c r="J115" i="4"/>
  <c r="I115" i="4"/>
  <c r="X114" i="4"/>
  <c r="Q114" i="4"/>
  <c r="J114" i="4"/>
  <c r="I114" i="4"/>
  <c r="W113" i="4"/>
  <c r="V113" i="4"/>
  <c r="U113" i="4"/>
  <c r="T113" i="4"/>
  <c r="S113" i="4"/>
  <c r="R113" i="4"/>
  <c r="P113" i="4"/>
  <c r="O113" i="4"/>
  <c r="N113" i="4"/>
  <c r="M113" i="4"/>
  <c r="L113" i="4"/>
  <c r="K113" i="4"/>
  <c r="X112" i="4"/>
  <c r="Q112" i="4"/>
  <c r="J112" i="4"/>
  <c r="I112" i="4"/>
  <c r="X111" i="4"/>
  <c r="Q111" i="4"/>
  <c r="J111" i="4"/>
  <c r="I111" i="4"/>
  <c r="X110" i="4"/>
  <c r="Q110" i="4"/>
  <c r="J110" i="4"/>
  <c r="I110" i="4"/>
  <c r="X109" i="4"/>
  <c r="Q109" i="4"/>
  <c r="J109" i="4"/>
  <c r="I109" i="4"/>
  <c r="X108" i="4"/>
  <c r="Q108" i="4"/>
  <c r="J108" i="4"/>
  <c r="I108" i="4"/>
  <c r="X107" i="4"/>
  <c r="Q107" i="4"/>
  <c r="J107" i="4"/>
  <c r="I107" i="4"/>
  <c r="X106" i="4"/>
  <c r="Q106" i="4"/>
  <c r="J106" i="4"/>
  <c r="I106" i="4"/>
  <c r="X105" i="4"/>
  <c r="Q105" i="4"/>
  <c r="J105" i="4"/>
  <c r="I105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X103" i="4"/>
  <c r="Q103" i="4"/>
  <c r="J103" i="4"/>
  <c r="I103" i="4"/>
  <c r="X102" i="4"/>
  <c r="Q102" i="4"/>
  <c r="J102" i="4"/>
  <c r="I102" i="4"/>
  <c r="X101" i="4"/>
  <c r="Q101" i="4"/>
  <c r="J101" i="4"/>
  <c r="I101" i="4"/>
  <c r="X100" i="4"/>
  <c r="Q100" i="4"/>
  <c r="J100" i="4"/>
  <c r="I100" i="4"/>
  <c r="X99" i="4"/>
  <c r="Q99" i="4"/>
  <c r="J99" i="4"/>
  <c r="I99" i="4"/>
  <c r="X98" i="4"/>
  <c r="Q98" i="4"/>
  <c r="J98" i="4"/>
  <c r="I98" i="4"/>
  <c r="X97" i="4"/>
  <c r="Q97" i="4"/>
  <c r="J97" i="4"/>
  <c r="I97" i="4"/>
  <c r="X96" i="4"/>
  <c r="Q96" i="4"/>
  <c r="J96" i="4"/>
  <c r="I96" i="4"/>
  <c r="W95" i="4"/>
  <c r="V95" i="4"/>
  <c r="U95" i="4"/>
  <c r="T95" i="4"/>
  <c r="S95" i="4"/>
  <c r="R95" i="4"/>
  <c r="P95" i="4"/>
  <c r="O95" i="4"/>
  <c r="N95" i="4"/>
  <c r="M95" i="4"/>
  <c r="L95" i="4"/>
  <c r="K95" i="4"/>
  <c r="X94" i="4"/>
  <c r="Q94" i="4"/>
  <c r="J94" i="4"/>
  <c r="I94" i="4"/>
  <c r="X93" i="4"/>
  <c r="Q93" i="4"/>
  <c r="J93" i="4"/>
  <c r="I93" i="4"/>
  <c r="X92" i="4"/>
  <c r="Q92" i="4"/>
  <c r="J92" i="4"/>
  <c r="I92" i="4"/>
  <c r="X91" i="4"/>
  <c r="Q91" i="4"/>
  <c r="J91" i="4"/>
  <c r="I91" i="4"/>
  <c r="X90" i="4"/>
  <c r="Q90" i="4"/>
  <c r="J90" i="4"/>
  <c r="I90" i="4"/>
  <c r="X89" i="4"/>
  <c r="Q89" i="4"/>
  <c r="J89" i="4"/>
  <c r="I89" i="4"/>
  <c r="X88" i="4"/>
  <c r="Q88" i="4"/>
  <c r="J88" i="4"/>
  <c r="I88" i="4"/>
  <c r="X87" i="4"/>
  <c r="Q87" i="4"/>
  <c r="J87" i="4"/>
  <c r="I87" i="4"/>
  <c r="W86" i="4"/>
  <c r="V86" i="4"/>
  <c r="U86" i="4"/>
  <c r="T86" i="4"/>
  <c r="S86" i="4"/>
  <c r="R86" i="4"/>
  <c r="P86" i="4"/>
  <c r="O86" i="4"/>
  <c r="N86" i="4"/>
  <c r="M86" i="4"/>
  <c r="L86" i="4"/>
  <c r="K86" i="4"/>
  <c r="X85" i="4"/>
  <c r="Q85" i="4"/>
  <c r="J85" i="4"/>
  <c r="I85" i="4"/>
  <c r="X84" i="4"/>
  <c r="Q84" i="4"/>
  <c r="J84" i="4"/>
  <c r="I84" i="4"/>
  <c r="X83" i="4"/>
  <c r="Q83" i="4"/>
  <c r="J83" i="4"/>
  <c r="I83" i="4"/>
  <c r="X82" i="4"/>
  <c r="Q82" i="4"/>
  <c r="J82" i="4"/>
  <c r="I82" i="4"/>
  <c r="X81" i="4"/>
  <c r="Q81" i="4"/>
  <c r="J81" i="4"/>
  <c r="I81" i="4"/>
  <c r="X80" i="4"/>
  <c r="Q80" i="4"/>
  <c r="J80" i="4"/>
  <c r="I80" i="4"/>
  <c r="X79" i="4"/>
  <c r="Q79" i="4"/>
  <c r="J79" i="4"/>
  <c r="I79" i="4"/>
  <c r="X78" i="4"/>
  <c r="Q78" i="4"/>
  <c r="J78" i="4"/>
  <c r="I78" i="4"/>
  <c r="W77" i="4"/>
  <c r="V77" i="4"/>
  <c r="U77" i="4"/>
  <c r="T77" i="4"/>
  <c r="S77" i="4"/>
  <c r="R77" i="4"/>
  <c r="P77" i="4"/>
  <c r="O77" i="4"/>
  <c r="N77" i="4"/>
  <c r="M77" i="4"/>
  <c r="L77" i="4"/>
  <c r="K77" i="4"/>
  <c r="X76" i="4"/>
  <c r="Q76" i="4"/>
  <c r="J76" i="4"/>
  <c r="I76" i="4"/>
  <c r="X75" i="4"/>
  <c r="Q75" i="4"/>
  <c r="J75" i="4"/>
  <c r="I75" i="4"/>
  <c r="X74" i="4"/>
  <c r="Q74" i="4"/>
  <c r="J74" i="4"/>
  <c r="I74" i="4"/>
  <c r="X73" i="4"/>
  <c r="Q73" i="4"/>
  <c r="J73" i="4"/>
  <c r="I73" i="4"/>
  <c r="X72" i="4"/>
  <c r="Q72" i="4"/>
  <c r="J72" i="4"/>
  <c r="I72" i="4"/>
  <c r="X71" i="4"/>
  <c r="Q71" i="4"/>
  <c r="J71" i="4"/>
  <c r="I71" i="4"/>
  <c r="X70" i="4"/>
  <c r="Q70" i="4"/>
  <c r="J70" i="4"/>
  <c r="I70" i="4"/>
  <c r="X69" i="4"/>
  <c r="Q69" i="4"/>
  <c r="J69" i="4"/>
  <c r="I69" i="4"/>
  <c r="W68" i="4"/>
  <c r="V68" i="4"/>
  <c r="U68" i="4"/>
  <c r="T68" i="4"/>
  <c r="S68" i="4"/>
  <c r="R68" i="4"/>
  <c r="P68" i="4"/>
  <c r="O68" i="4"/>
  <c r="N68" i="4"/>
  <c r="M68" i="4"/>
  <c r="L68" i="4"/>
  <c r="K68" i="4"/>
  <c r="X67" i="4"/>
  <c r="Q67" i="4"/>
  <c r="J67" i="4"/>
  <c r="I67" i="4"/>
  <c r="X66" i="4"/>
  <c r="Q66" i="4"/>
  <c r="J66" i="4"/>
  <c r="I66" i="4"/>
  <c r="X65" i="4"/>
  <c r="Q65" i="4"/>
  <c r="J65" i="4"/>
  <c r="I65" i="4"/>
  <c r="X64" i="4"/>
  <c r="Q64" i="4"/>
  <c r="J64" i="4"/>
  <c r="I64" i="4"/>
  <c r="X63" i="4"/>
  <c r="Q63" i="4"/>
  <c r="J63" i="4"/>
  <c r="I63" i="4"/>
  <c r="X62" i="4"/>
  <c r="Q62" i="4"/>
  <c r="J62" i="4"/>
  <c r="I62" i="4"/>
  <c r="X61" i="4"/>
  <c r="Q61" i="4"/>
  <c r="J61" i="4"/>
  <c r="I61" i="4"/>
  <c r="X60" i="4"/>
  <c r="Q60" i="4"/>
  <c r="J60" i="4"/>
  <c r="I60" i="4"/>
  <c r="W59" i="4"/>
  <c r="V59" i="4"/>
  <c r="U59" i="4"/>
  <c r="T59" i="4"/>
  <c r="S59" i="4"/>
  <c r="R59" i="4"/>
  <c r="P59" i="4"/>
  <c r="O59" i="4"/>
  <c r="N59" i="4"/>
  <c r="M59" i="4"/>
  <c r="L59" i="4"/>
  <c r="K59" i="4"/>
  <c r="X58" i="4"/>
  <c r="Q58" i="4"/>
  <c r="J58" i="4"/>
  <c r="I58" i="4"/>
  <c r="X57" i="4"/>
  <c r="Q57" i="4"/>
  <c r="J57" i="4"/>
  <c r="I57" i="4"/>
  <c r="X56" i="4"/>
  <c r="Q56" i="4"/>
  <c r="J56" i="4"/>
  <c r="I56" i="4"/>
  <c r="X55" i="4"/>
  <c r="Q55" i="4"/>
  <c r="J55" i="4"/>
  <c r="I55" i="4"/>
  <c r="X54" i="4"/>
  <c r="Q54" i="4"/>
  <c r="J54" i="4"/>
  <c r="I54" i="4"/>
  <c r="X53" i="4"/>
  <c r="Q53" i="4"/>
  <c r="J53" i="4"/>
  <c r="I53" i="4"/>
  <c r="X52" i="4"/>
  <c r="Q52" i="4"/>
  <c r="J52" i="4"/>
  <c r="I52" i="4"/>
  <c r="X51" i="4"/>
  <c r="Q51" i="4"/>
  <c r="J51" i="4"/>
  <c r="I51" i="4"/>
  <c r="W50" i="4"/>
  <c r="V50" i="4"/>
  <c r="U50" i="4"/>
  <c r="T50" i="4"/>
  <c r="S50" i="4"/>
  <c r="R50" i="4"/>
  <c r="P50" i="4"/>
  <c r="O50" i="4"/>
  <c r="N50" i="4"/>
  <c r="M50" i="4"/>
  <c r="L50" i="4"/>
  <c r="K50" i="4"/>
  <c r="X49" i="4"/>
  <c r="Q49" i="4"/>
  <c r="J49" i="4"/>
  <c r="I49" i="4"/>
  <c r="X48" i="4"/>
  <c r="Q48" i="4"/>
  <c r="J48" i="4"/>
  <c r="I48" i="4"/>
  <c r="X47" i="4"/>
  <c r="Q47" i="4"/>
  <c r="J47" i="4"/>
  <c r="I47" i="4"/>
  <c r="X46" i="4"/>
  <c r="Q46" i="4"/>
  <c r="J46" i="4"/>
  <c r="I46" i="4"/>
  <c r="X45" i="4"/>
  <c r="Q45" i="4"/>
  <c r="J45" i="4"/>
  <c r="I45" i="4"/>
  <c r="X44" i="4"/>
  <c r="Q44" i="4"/>
  <c r="J44" i="4"/>
  <c r="I44" i="4"/>
  <c r="X43" i="4"/>
  <c r="Q43" i="4"/>
  <c r="J43" i="4"/>
  <c r="I43" i="4"/>
  <c r="X42" i="4"/>
  <c r="Q42" i="4"/>
  <c r="J42" i="4"/>
  <c r="I42" i="4"/>
  <c r="W41" i="4"/>
  <c r="V41" i="4"/>
  <c r="U41" i="4"/>
  <c r="T41" i="4"/>
  <c r="S41" i="4"/>
  <c r="R41" i="4"/>
  <c r="P41" i="4"/>
  <c r="O41" i="4"/>
  <c r="N41" i="4"/>
  <c r="M41" i="4"/>
  <c r="L41" i="4"/>
  <c r="K41" i="4"/>
  <c r="X40" i="4"/>
  <c r="Q40" i="4"/>
  <c r="J40" i="4"/>
  <c r="I40" i="4"/>
  <c r="X39" i="4"/>
  <c r="Q39" i="4"/>
  <c r="J39" i="4"/>
  <c r="I39" i="4"/>
  <c r="X38" i="4"/>
  <c r="Q38" i="4"/>
  <c r="J38" i="4"/>
  <c r="I38" i="4"/>
  <c r="X37" i="4"/>
  <c r="Q37" i="4"/>
  <c r="J37" i="4"/>
  <c r="I37" i="4"/>
  <c r="X36" i="4"/>
  <c r="Q36" i="4"/>
  <c r="J36" i="4"/>
  <c r="I36" i="4"/>
  <c r="X35" i="4"/>
  <c r="Q35" i="4"/>
  <c r="J35" i="4"/>
  <c r="I35" i="4"/>
  <c r="X34" i="4"/>
  <c r="Q34" i="4"/>
  <c r="J34" i="4"/>
  <c r="I34" i="4"/>
  <c r="X33" i="4"/>
  <c r="Q33" i="4"/>
  <c r="J33" i="4"/>
  <c r="I33" i="4"/>
  <c r="W32" i="4"/>
  <c r="V32" i="4"/>
  <c r="U32" i="4"/>
  <c r="T32" i="4"/>
  <c r="S32" i="4"/>
  <c r="R32" i="4"/>
  <c r="P32" i="4"/>
  <c r="O32" i="4"/>
  <c r="N32" i="4"/>
  <c r="M32" i="4"/>
  <c r="L32" i="4"/>
  <c r="K32" i="4"/>
  <c r="X31" i="4"/>
  <c r="Q31" i="4"/>
  <c r="J31" i="4"/>
  <c r="I31" i="4"/>
  <c r="X30" i="4"/>
  <c r="Q30" i="4"/>
  <c r="J30" i="4"/>
  <c r="I30" i="4"/>
  <c r="X29" i="4"/>
  <c r="Q29" i="4"/>
  <c r="J29" i="4"/>
  <c r="I29" i="4"/>
  <c r="X28" i="4"/>
  <c r="Q28" i="4"/>
  <c r="J28" i="4"/>
  <c r="I28" i="4"/>
  <c r="X27" i="4"/>
  <c r="Q27" i="4"/>
  <c r="J27" i="4"/>
  <c r="I27" i="4"/>
  <c r="X26" i="4"/>
  <c r="Q26" i="4"/>
  <c r="J26" i="4"/>
  <c r="I26" i="4"/>
  <c r="X25" i="4"/>
  <c r="Q25" i="4"/>
  <c r="J25" i="4"/>
  <c r="I25" i="4"/>
  <c r="X24" i="4"/>
  <c r="Q24" i="4"/>
  <c r="J24" i="4"/>
  <c r="I24" i="4"/>
  <c r="W23" i="4"/>
  <c r="V23" i="4"/>
  <c r="U23" i="4"/>
  <c r="T23" i="4"/>
  <c r="S23" i="4"/>
  <c r="R23" i="4"/>
  <c r="P23" i="4"/>
  <c r="O23" i="4"/>
  <c r="N23" i="4"/>
  <c r="M23" i="4"/>
  <c r="L23" i="4"/>
  <c r="K23" i="4"/>
  <c r="X22" i="4"/>
  <c r="Q22" i="4"/>
  <c r="J22" i="4"/>
  <c r="I22" i="4"/>
  <c r="X21" i="4"/>
  <c r="Q21" i="4"/>
  <c r="J21" i="4"/>
  <c r="I21" i="4"/>
  <c r="X20" i="4"/>
  <c r="Q20" i="4"/>
  <c r="J20" i="4"/>
  <c r="I20" i="4"/>
  <c r="X19" i="4"/>
  <c r="Q19" i="4"/>
  <c r="J19" i="4"/>
  <c r="I19" i="4"/>
  <c r="X18" i="4"/>
  <c r="Q18" i="4"/>
  <c r="J18" i="4"/>
  <c r="I18" i="4"/>
  <c r="X17" i="4"/>
  <c r="Q17" i="4"/>
  <c r="J17" i="4"/>
  <c r="I17" i="4"/>
  <c r="X16" i="4"/>
  <c r="Q16" i="4"/>
  <c r="J16" i="4"/>
  <c r="I16" i="4"/>
  <c r="X15" i="4"/>
  <c r="Q15" i="4"/>
  <c r="J15" i="4"/>
  <c r="I15" i="4"/>
  <c r="W14" i="4"/>
  <c r="V14" i="4"/>
  <c r="U14" i="4"/>
  <c r="T14" i="4"/>
  <c r="S14" i="4"/>
  <c r="R14" i="4"/>
  <c r="P14" i="4"/>
  <c r="O14" i="4"/>
  <c r="N14" i="4"/>
  <c r="M14" i="4"/>
  <c r="L14" i="4"/>
  <c r="K14" i="4"/>
  <c r="X13" i="4"/>
  <c r="Q13" i="4"/>
  <c r="J13" i="4"/>
  <c r="I13" i="4"/>
  <c r="X12" i="4"/>
  <c r="Q12" i="4"/>
  <c r="J12" i="4"/>
  <c r="I12" i="4"/>
  <c r="X11" i="4"/>
  <c r="Q11" i="4"/>
  <c r="J11" i="4"/>
  <c r="I11" i="4"/>
  <c r="X10" i="4"/>
  <c r="Q10" i="4"/>
  <c r="J10" i="4"/>
  <c r="I10" i="4"/>
  <c r="X9" i="4"/>
  <c r="Q9" i="4"/>
  <c r="J9" i="4"/>
  <c r="I9" i="4"/>
  <c r="X8" i="4"/>
  <c r="Q8" i="4"/>
  <c r="Q329" i="4" s="1"/>
  <c r="J8" i="4"/>
  <c r="I8" i="4"/>
  <c r="X7" i="4"/>
  <c r="Q7" i="4"/>
  <c r="J7" i="4"/>
  <c r="I7" i="4"/>
  <c r="X6" i="4"/>
  <c r="Q6" i="4"/>
  <c r="J6" i="4"/>
  <c r="I6" i="4"/>
  <c r="W480" i="3"/>
  <c r="V480" i="3"/>
  <c r="U480" i="3"/>
  <c r="T480" i="3"/>
  <c r="S480" i="3"/>
  <c r="R480" i="3"/>
  <c r="P480" i="3"/>
  <c r="O480" i="3"/>
  <c r="N480" i="3"/>
  <c r="M480" i="3"/>
  <c r="L480" i="3"/>
  <c r="K480" i="3"/>
  <c r="X478" i="3"/>
  <c r="Q478" i="3"/>
  <c r="Y478" i="3" s="1"/>
  <c r="J478" i="3"/>
  <c r="I478" i="3"/>
  <c r="X477" i="3"/>
  <c r="Q477" i="3"/>
  <c r="J477" i="3"/>
  <c r="I477" i="3"/>
  <c r="X476" i="3"/>
  <c r="Q476" i="3"/>
  <c r="Y476" i="3" s="1"/>
  <c r="J476" i="3"/>
  <c r="I476" i="3"/>
  <c r="X475" i="3"/>
  <c r="Q475" i="3"/>
  <c r="J475" i="3"/>
  <c r="I475" i="3"/>
  <c r="X474" i="3"/>
  <c r="Q474" i="3"/>
  <c r="J474" i="3"/>
  <c r="I474" i="3"/>
  <c r="X473" i="3"/>
  <c r="Q473" i="3"/>
  <c r="J473" i="3"/>
  <c r="I473" i="3"/>
  <c r="X472" i="3"/>
  <c r="Q472" i="3"/>
  <c r="Y472" i="3" s="1"/>
  <c r="J472" i="3"/>
  <c r="I472" i="3"/>
  <c r="X471" i="3"/>
  <c r="X480" i="3" s="1"/>
  <c r="Q471" i="3"/>
  <c r="J471" i="3"/>
  <c r="I471" i="3"/>
  <c r="W470" i="3"/>
  <c r="V470" i="3"/>
  <c r="U470" i="3"/>
  <c r="T470" i="3"/>
  <c r="S470" i="3"/>
  <c r="R470" i="3"/>
  <c r="P470" i="3"/>
  <c r="O470" i="3"/>
  <c r="N470" i="3"/>
  <c r="M470" i="3"/>
  <c r="L470" i="3"/>
  <c r="K470" i="3"/>
  <c r="X468" i="3"/>
  <c r="Q468" i="3"/>
  <c r="J468" i="3"/>
  <c r="I468" i="3"/>
  <c r="X467" i="3"/>
  <c r="Q467" i="3"/>
  <c r="Y467" i="3" s="1"/>
  <c r="J467" i="3"/>
  <c r="I467" i="3"/>
  <c r="X466" i="3"/>
  <c r="Q466" i="3"/>
  <c r="J466" i="3"/>
  <c r="I466" i="3"/>
  <c r="X465" i="3"/>
  <c r="Q465" i="3"/>
  <c r="Y465" i="3" s="1"/>
  <c r="J465" i="3"/>
  <c r="I465" i="3"/>
  <c r="X464" i="3"/>
  <c r="Q464" i="3"/>
  <c r="J464" i="3"/>
  <c r="I464" i="3"/>
  <c r="X463" i="3"/>
  <c r="Q463" i="3"/>
  <c r="J463" i="3"/>
  <c r="I463" i="3"/>
  <c r="X462" i="3"/>
  <c r="Q462" i="3"/>
  <c r="J462" i="3"/>
  <c r="I462" i="3"/>
  <c r="X461" i="3"/>
  <c r="Q461" i="3"/>
  <c r="J461" i="3"/>
  <c r="I461" i="3"/>
  <c r="X460" i="3"/>
  <c r="Q460" i="3"/>
  <c r="J460" i="3"/>
  <c r="I460" i="3"/>
  <c r="X459" i="3"/>
  <c r="Q459" i="3"/>
  <c r="J459" i="3"/>
  <c r="I459" i="3"/>
  <c r="X458" i="3"/>
  <c r="Q458" i="3"/>
  <c r="J458" i="3"/>
  <c r="I458" i="3"/>
  <c r="X457" i="3"/>
  <c r="Q457" i="3"/>
  <c r="J457" i="3"/>
  <c r="I457" i="3"/>
  <c r="X456" i="3"/>
  <c r="Q456" i="3"/>
  <c r="J456" i="3"/>
  <c r="I456" i="3"/>
  <c r="W455" i="3"/>
  <c r="V455" i="3"/>
  <c r="U455" i="3"/>
  <c r="T455" i="3"/>
  <c r="S455" i="3"/>
  <c r="R455" i="3"/>
  <c r="P455" i="3"/>
  <c r="O455" i="3"/>
  <c r="N455" i="3"/>
  <c r="M455" i="3"/>
  <c r="L455" i="3"/>
  <c r="K455" i="3"/>
  <c r="X453" i="3"/>
  <c r="Q453" i="3"/>
  <c r="J453" i="3"/>
  <c r="I453" i="3"/>
  <c r="X452" i="3"/>
  <c r="Q452" i="3"/>
  <c r="Y452" i="3" s="1"/>
  <c r="J452" i="3"/>
  <c r="I452" i="3"/>
  <c r="X451" i="3"/>
  <c r="Q451" i="3"/>
  <c r="J451" i="3"/>
  <c r="I451" i="3"/>
  <c r="X450" i="3"/>
  <c r="Q450" i="3"/>
  <c r="J450" i="3"/>
  <c r="I450" i="3"/>
  <c r="X449" i="3"/>
  <c r="Q449" i="3"/>
  <c r="J449" i="3"/>
  <c r="I449" i="3"/>
  <c r="X448" i="3"/>
  <c r="Q448" i="3"/>
  <c r="Y448" i="3" s="1"/>
  <c r="J448" i="3"/>
  <c r="I448" i="3"/>
  <c r="X447" i="3"/>
  <c r="Q447" i="3"/>
  <c r="J447" i="3"/>
  <c r="I447" i="3"/>
  <c r="X446" i="3"/>
  <c r="Q446" i="3"/>
  <c r="J446" i="3"/>
  <c r="I446" i="3"/>
  <c r="X445" i="3"/>
  <c r="Q445" i="3"/>
  <c r="J445" i="3"/>
  <c r="I445" i="3"/>
  <c r="X444" i="3"/>
  <c r="Q444" i="3"/>
  <c r="J444" i="3"/>
  <c r="I444" i="3"/>
  <c r="X443" i="3"/>
  <c r="Q443" i="3"/>
  <c r="J443" i="3"/>
  <c r="I443" i="3"/>
  <c r="X442" i="3"/>
  <c r="Q442" i="3"/>
  <c r="J442" i="3"/>
  <c r="I442" i="3"/>
  <c r="X441" i="3"/>
  <c r="Q441" i="3"/>
  <c r="J441" i="3"/>
  <c r="I441" i="3"/>
  <c r="W440" i="3"/>
  <c r="V440" i="3"/>
  <c r="U440" i="3"/>
  <c r="T440" i="3"/>
  <c r="S440" i="3"/>
  <c r="R440" i="3"/>
  <c r="P440" i="3"/>
  <c r="O440" i="3"/>
  <c r="N440" i="3"/>
  <c r="M440" i="3"/>
  <c r="L440" i="3"/>
  <c r="K440" i="3"/>
  <c r="X438" i="3"/>
  <c r="Q438" i="3"/>
  <c r="Y438" i="3" s="1"/>
  <c r="J438" i="3"/>
  <c r="I438" i="3"/>
  <c r="X437" i="3"/>
  <c r="Q437" i="3"/>
  <c r="Y437" i="3" s="1"/>
  <c r="J437" i="3"/>
  <c r="I437" i="3"/>
  <c r="X436" i="3"/>
  <c r="Q436" i="3"/>
  <c r="J436" i="3"/>
  <c r="I436" i="3"/>
  <c r="X435" i="3"/>
  <c r="Q435" i="3"/>
  <c r="Y435" i="3" s="1"/>
  <c r="J435" i="3"/>
  <c r="I435" i="3"/>
  <c r="X434" i="3"/>
  <c r="Q434" i="3"/>
  <c r="Y434" i="3" s="1"/>
  <c r="J434" i="3"/>
  <c r="I434" i="3"/>
  <c r="X433" i="3"/>
  <c r="Q433" i="3"/>
  <c r="J433" i="3"/>
  <c r="I433" i="3"/>
  <c r="X432" i="3"/>
  <c r="Q432" i="3"/>
  <c r="J432" i="3"/>
  <c r="I432" i="3"/>
  <c r="X431" i="3"/>
  <c r="Q431" i="3"/>
  <c r="J431" i="3"/>
  <c r="I431" i="3"/>
  <c r="X430" i="3"/>
  <c r="Q430" i="3"/>
  <c r="J430" i="3"/>
  <c r="I430" i="3"/>
  <c r="X429" i="3"/>
  <c r="Q429" i="3"/>
  <c r="J429" i="3"/>
  <c r="I429" i="3"/>
  <c r="X428" i="3"/>
  <c r="Q428" i="3"/>
  <c r="J428" i="3"/>
  <c r="I428" i="3"/>
  <c r="X427" i="3"/>
  <c r="Q427" i="3"/>
  <c r="J427" i="3"/>
  <c r="I427" i="3"/>
  <c r="X426" i="3"/>
  <c r="Q426" i="3"/>
  <c r="J426" i="3"/>
  <c r="I426" i="3"/>
  <c r="W425" i="3"/>
  <c r="V425" i="3"/>
  <c r="U425" i="3"/>
  <c r="T425" i="3"/>
  <c r="S425" i="3"/>
  <c r="R425" i="3"/>
  <c r="P425" i="3"/>
  <c r="O425" i="3"/>
  <c r="N425" i="3"/>
  <c r="M425" i="3"/>
  <c r="L425" i="3"/>
  <c r="K425" i="3"/>
  <c r="X423" i="3"/>
  <c r="Q423" i="3"/>
  <c r="J423" i="3"/>
  <c r="I423" i="3"/>
  <c r="X422" i="3"/>
  <c r="Q422" i="3"/>
  <c r="J422" i="3"/>
  <c r="I422" i="3"/>
  <c r="X421" i="3"/>
  <c r="Q421" i="3"/>
  <c r="J421" i="3"/>
  <c r="I421" i="3"/>
  <c r="X420" i="3"/>
  <c r="Q420" i="3"/>
  <c r="J420" i="3"/>
  <c r="I420" i="3"/>
  <c r="X419" i="3"/>
  <c r="Q419" i="3"/>
  <c r="J419" i="3"/>
  <c r="I419" i="3"/>
  <c r="X418" i="3"/>
  <c r="Q418" i="3"/>
  <c r="J418" i="3"/>
  <c r="I418" i="3"/>
  <c r="X417" i="3"/>
  <c r="Q417" i="3"/>
  <c r="J417" i="3"/>
  <c r="I417" i="3"/>
  <c r="X416" i="3"/>
  <c r="Q416" i="3"/>
  <c r="J416" i="3"/>
  <c r="I416" i="3"/>
  <c r="X415" i="3"/>
  <c r="Q415" i="3"/>
  <c r="J415" i="3"/>
  <c r="I415" i="3"/>
  <c r="X414" i="3"/>
  <c r="Q414" i="3"/>
  <c r="J414" i="3"/>
  <c r="I414" i="3"/>
  <c r="X413" i="3"/>
  <c r="Q413" i="3"/>
  <c r="J413" i="3"/>
  <c r="I413" i="3"/>
  <c r="X412" i="3"/>
  <c r="Q412" i="3"/>
  <c r="J412" i="3"/>
  <c r="I412" i="3"/>
  <c r="X411" i="3"/>
  <c r="Q411" i="3"/>
  <c r="J411" i="3"/>
  <c r="I411" i="3"/>
  <c r="W410" i="3"/>
  <c r="V410" i="3"/>
  <c r="U410" i="3"/>
  <c r="T410" i="3"/>
  <c r="S410" i="3"/>
  <c r="R410" i="3"/>
  <c r="P410" i="3"/>
  <c r="O410" i="3"/>
  <c r="N410" i="3"/>
  <c r="M410" i="3"/>
  <c r="L410" i="3"/>
  <c r="K410" i="3"/>
  <c r="X408" i="3"/>
  <c r="Q408" i="3"/>
  <c r="Y408" i="3" s="1"/>
  <c r="J408" i="3"/>
  <c r="I408" i="3"/>
  <c r="X407" i="3"/>
  <c r="Q407" i="3"/>
  <c r="Y407" i="3" s="1"/>
  <c r="J407" i="3"/>
  <c r="I407" i="3"/>
  <c r="X406" i="3"/>
  <c r="Q406" i="3"/>
  <c r="J406" i="3"/>
  <c r="I406" i="3"/>
  <c r="X405" i="3"/>
  <c r="Q405" i="3"/>
  <c r="Y405" i="3" s="1"/>
  <c r="J405" i="3"/>
  <c r="I405" i="3"/>
  <c r="X404" i="3"/>
  <c r="Q404" i="3"/>
  <c r="Y404" i="3" s="1"/>
  <c r="J404" i="3"/>
  <c r="I404" i="3"/>
  <c r="X403" i="3"/>
  <c r="Q403" i="3"/>
  <c r="J403" i="3"/>
  <c r="I403" i="3"/>
  <c r="X402" i="3"/>
  <c r="Q402" i="3"/>
  <c r="J402" i="3"/>
  <c r="I402" i="3"/>
  <c r="X401" i="3"/>
  <c r="Q401" i="3"/>
  <c r="J401" i="3"/>
  <c r="I401" i="3"/>
  <c r="X400" i="3"/>
  <c r="Q400" i="3"/>
  <c r="J400" i="3"/>
  <c r="I400" i="3"/>
  <c r="X399" i="3"/>
  <c r="Q399" i="3"/>
  <c r="J399" i="3"/>
  <c r="I399" i="3"/>
  <c r="X398" i="3"/>
  <c r="Q398" i="3"/>
  <c r="J398" i="3"/>
  <c r="I398" i="3"/>
  <c r="X397" i="3"/>
  <c r="Q397" i="3"/>
  <c r="J397" i="3"/>
  <c r="I397" i="3"/>
  <c r="X396" i="3"/>
  <c r="Q396" i="3"/>
  <c r="J396" i="3"/>
  <c r="I396" i="3"/>
  <c r="W395" i="3"/>
  <c r="V395" i="3"/>
  <c r="U395" i="3"/>
  <c r="T395" i="3"/>
  <c r="S395" i="3"/>
  <c r="R395" i="3"/>
  <c r="P395" i="3"/>
  <c r="O395" i="3"/>
  <c r="N395" i="3"/>
  <c r="M395" i="3"/>
  <c r="L395" i="3"/>
  <c r="K395" i="3"/>
  <c r="X393" i="3"/>
  <c r="Q393" i="3"/>
  <c r="J393" i="3"/>
  <c r="I393" i="3"/>
  <c r="X392" i="3"/>
  <c r="Q392" i="3"/>
  <c r="J392" i="3"/>
  <c r="I392" i="3"/>
  <c r="X391" i="3"/>
  <c r="Q391" i="3"/>
  <c r="J391" i="3"/>
  <c r="I391" i="3"/>
  <c r="X390" i="3"/>
  <c r="Q390" i="3"/>
  <c r="J390" i="3"/>
  <c r="I390" i="3"/>
  <c r="X389" i="3"/>
  <c r="Q389" i="3"/>
  <c r="J389" i="3"/>
  <c r="I389" i="3"/>
  <c r="X388" i="3"/>
  <c r="Q388" i="3"/>
  <c r="J388" i="3"/>
  <c r="I388" i="3"/>
  <c r="X387" i="3"/>
  <c r="Q387" i="3"/>
  <c r="J387" i="3"/>
  <c r="I387" i="3"/>
  <c r="X386" i="3"/>
  <c r="X395" i="3" s="1"/>
  <c r="Q386" i="3"/>
  <c r="J386" i="3"/>
  <c r="I386" i="3"/>
  <c r="I395" i="3" s="1"/>
  <c r="W385" i="3"/>
  <c r="V385" i="3"/>
  <c r="U385" i="3"/>
  <c r="T385" i="3"/>
  <c r="S385" i="3"/>
  <c r="R385" i="3"/>
  <c r="P385" i="3"/>
  <c r="O385" i="3"/>
  <c r="N385" i="3"/>
  <c r="M385" i="3"/>
  <c r="L385" i="3"/>
  <c r="K385" i="3"/>
  <c r="X383" i="3"/>
  <c r="Q383" i="3"/>
  <c r="Y383" i="3" s="1"/>
  <c r="J383" i="3"/>
  <c r="I383" i="3"/>
  <c r="X382" i="3"/>
  <c r="Q382" i="3"/>
  <c r="J382" i="3"/>
  <c r="I382" i="3"/>
  <c r="X381" i="3"/>
  <c r="Q381" i="3"/>
  <c r="Y381" i="3" s="1"/>
  <c r="J381" i="3"/>
  <c r="I381" i="3"/>
  <c r="X380" i="3"/>
  <c r="Q380" i="3"/>
  <c r="Y380" i="3" s="1"/>
  <c r="J380" i="3"/>
  <c r="I380" i="3"/>
  <c r="X379" i="3"/>
  <c r="Q379" i="3"/>
  <c r="J379" i="3"/>
  <c r="I379" i="3"/>
  <c r="X378" i="3"/>
  <c r="Q378" i="3"/>
  <c r="J378" i="3"/>
  <c r="I378" i="3"/>
  <c r="X377" i="3"/>
  <c r="Q377" i="3"/>
  <c r="J377" i="3"/>
  <c r="I377" i="3"/>
  <c r="X376" i="3"/>
  <c r="Q376" i="3"/>
  <c r="J376" i="3"/>
  <c r="I376" i="3"/>
  <c r="W375" i="3"/>
  <c r="V375" i="3"/>
  <c r="U375" i="3"/>
  <c r="T375" i="3"/>
  <c r="S375" i="3"/>
  <c r="R375" i="3"/>
  <c r="P375" i="3"/>
  <c r="O375" i="3"/>
  <c r="N375" i="3"/>
  <c r="M375" i="3"/>
  <c r="L375" i="3"/>
  <c r="K375" i="3"/>
  <c r="X373" i="3"/>
  <c r="Q373" i="3"/>
  <c r="J373" i="3"/>
  <c r="I373" i="3"/>
  <c r="X372" i="3"/>
  <c r="Q372" i="3"/>
  <c r="J372" i="3"/>
  <c r="I372" i="3"/>
  <c r="X371" i="3"/>
  <c r="Q371" i="3"/>
  <c r="Y371" i="3" s="1"/>
  <c r="J371" i="3"/>
  <c r="I371" i="3"/>
  <c r="X370" i="3"/>
  <c r="Q370" i="3"/>
  <c r="Y370" i="3" s="1"/>
  <c r="J370" i="3"/>
  <c r="I370" i="3"/>
  <c r="X369" i="3"/>
  <c r="Q369" i="3"/>
  <c r="J369" i="3"/>
  <c r="I369" i="3"/>
  <c r="X368" i="3"/>
  <c r="Q368" i="3"/>
  <c r="Y368" i="3" s="1"/>
  <c r="J368" i="3"/>
  <c r="I368" i="3"/>
  <c r="X367" i="3"/>
  <c r="Q367" i="3"/>
  <c r="Y367" i="3" s="1"/>
  <c r="J367" i="3"/>
  <c r="I367" i="3"/>
  <c r="X366" i="3"/>
  <c r="Q366" i="3"/>
  <c r="J366" i="3"/>
  <c r="I366" i="3"/>
  <c r="X365" i="3"/>
  <c r="Q365" i="3"/>
  <c r="J365" i="3"/>
  <c r="I365" i="3"/>
  <c r="X364" i="3"/>
  <c r="Q364" i="3"/>
  <c r="Y364" i="3" s="1"/>
  <c r="J364" i="3"/>
  <c r="I364" i="3"/>
  <c r="X363" i="3"/>
  <c r="Q363" i="3"/>
  <c r="J363" i="3"/>
  <c r="I363" i="3"/>
  <c r="X362" i="3"/>
  <c r="Q362" i="3"/>
  <c r="J362" i="3"/>
  <c r="I362" i="3"/>
  <c r="X361" i="3"/>
  <c r="Q361" i="3"/>
  <c r="J361" i="3"/>
  <c r="I361" i="3"/>
  <c r="W360" i="3"/>
  <c r="V360" i="3"/>
  <c r="U360" i="3"/>
  <c r="T360" i="3"/>
  <c r="S360" i="3"/>
  <c r="R360" i="3"/>
  <c r="P360" i="3"/>
  <c r="O360" i="3"/>
  <c r="N360" i="3"/>
  <c r="M360" i="3"/>
  <c r="L360" i="3"/>
  <c r="K360" i="3"/>
  <c r="X358" i="3"/>
  <c r="Q358" i="3"/>
  <c r="J358" i="3"/>
  <c r="I358" i="3"/>
  <c r="X357" i="3"/>
  <c r="Q357" i="3"/>
  <c r="Y357" i="3" s="1"/>
  <c r="J357" i="3"/>
  <c r="I357" i="3"/>
  <c r="X356" i="3"/>
  <c r="Q356" i="3"/>
  <c r="Y356" i="3" s="1"/>
  <c r="J356" i="3"/>
  <c r="I356" i="3"/>
  <c r="X355" i="3"/>
  <c r="Q355" i="3"/>
  <c r="J355" i="3"/>
  <c r="I355" i="3"/>
  <c r="X354" i="3"/>
  <c r="Q354" i="3"/>
  <c r="J354" i="3"/>
  <c r="I354" i="3"/>
  <c r="X353" i="3"/>
  <c r="Q353" i="3"/>
  <c r="J353" i="3"/>
  <c r="I353" i="3"/>
  <c r="X352" i="3"/>
  <c r="Q352" i="3"/>
  <c r="J352" i="3"/>
  <c r="I352" i="3"/>
  <c r="X351" i="3"/>
  <c r="Q351" i="3"/>
  <c r="J351" i="3"/>
  <c r="I351" i="3"/>
  <c r="X350" i="3"/>
  <c r="Q350" i="3"/>
  <c r="J350" i="3"/>
  <c r="I350" i="3"/>
  <c r="X349" i="3"/>
  <c r="Q349" i="3"/>
  <c r="J349" i="3"/>
  <c r="I349" i="3"/>
  <c r="X348" i="3"/>
  <c r="Q348" i="3"/>
  <c r="J348" i="3"/>
  <c r="I348" i="3"/>
  <c r="X347" i="3"/>
  <c r="Q347" i="3"/>
  <c r="Y347" i="3" s="1"/>
  <c r="J347" i="3"/>
  <c r="I347" i="3"/>
  <c r="X346" i="3"/>
  <c r="Q346" i="3"/>
  <c r="J346" i="3"/>
  <c r="I346" i="3"/>
  <c r="W345" i="3"/>
  <c r="V345" i="3"/>
  <c r="U345" i="3"/>
  <c r="T345" i="3"/>
  <c r="S345" i="3"/>
  <c r="R345" i="3"/>
  <c r="P345" i="3"/>
  <c r="O345" i="3"/>
  <c r="N345" i="3"/>
  <c r="M345" i="3"/>
  <c r="L345" i="3"/>
  <c r="K345" i="3"/>
  <c r="X343" i="3"/>
  <c r="Q343" i="3"/>
  <c r="Y343" i="3" s="1"/>
  <c r="J343" i="3"/>
  <c r="I343" i="3"/>
  <c r="X342" i="3"/>
  <c r="Q342" i="3"/>
  <c r="Y342" i="3" s="1"/>
  <c r="J342" i="3"/>
  <c r="I342" i="3"/>
  <c r="X341" i="3"/>
  <c r="Q341" i="3"/>
  <c r="J341" i="3"/>
  <c r="I341" i="3"/>
  <c r="X340" i="3"/>
  <c r="Q340" i="3"/>
  <c r="Y340" i="3" s="1"/>
  <c r="J340" i="3"/>
  <c r="I340" i="3"/>
  <c r="X339" i="3"/>
  <c r="Q339" i="3"/>
  <c r="Y339" i="3" s="1"/>
  <c r="J339" i="3"/>
  <c r="I339" i="3"/>
  <c r="X338" i="3"/>
  <c r="Q338" i="3"/>
  <c r="J338" i="3"/>
  <c r="I338" i="3"/>
  <c r="X337" i="3"/>
  <c r="Q337" i="3"/>
  <c r="J337" i="3"/>
  <c r="I337" i="3"/>
  <c r="X336" i="3"/>
  <c r="Q336" i="3"/>
  <c r="J336" i="3"/>
  <c r="I336" i="3"/>
  <c r="X335" i="3"/>
  <c r="Q335" i="3"/>
  <c r="J335" i="3"/>
  <c r="I335" i="3"/>
  <c r="X334" i="3"/>
  <c r="Q334" i="3"/>
  <c r="J334" i="3"/>
  <c r="I334" i="3"/>
  <c r="X333" i="3"/>
  <c r="Q333" i="3"/>
  <c r="J333" i="3"/>
  <c r="I333" i="3"/>
  <c r="X332" i="3"/>
  <c r="Q332" i="3"/>
  <c r="J332" i="3"/>
  <c r="I332" i="3"/>
  <c r="X331" i="3"/>
  <c r="Q331" i="3"/>
  <c r="J331" i="3"/>
  <c r="I331" i="3"/>
  <c r="W330" i="3"/>
  <c r="V330" i="3"/>
  <c r="U330" i="3"/>
  <c r="T330" i="3"/>
  <c r="S330" i="3"/>
  <c r="R330" i="3"/>
  <c r="P330" i="3"/>
  <c r="O330" i="3"/>
  <c r="N330" i="3"/>
  <c r="M330" i="3"/>
  <c r="L330" i="3"/>
  <c r="K330" i="3"/>
  <c r="X328" i="3"/>
  <c r="Q328" i="3"/>
  <c r="Y328" i="3" s="1"/>
  <c r="J328" i="3"/>
  <c r="I328" i="3"/>
  <c r="X327" i="3"/>
  <c r="Q327" i="3"/>
  <c r="J327" i="3"/>
  <c r="I327" i="3"/>
  <c r="X326" i="3"/>
  <c r="Q326" i="3"/>
  <c r="Y326" i="3" s="1"/>
  <c r="J326" i="3"/>
  <c r="I326" i="3"/>
  <c r="X325" i="3"/>
  <c r="Q325" i="3"/>
  <c r="Y325" i="3" s="1"/>
  <c r="J325" i="3"/>
  <c r="I325" i="3"/>
  <c r="X324" i="3"/>
  <c r="Q324" i="3"/>
  <c r="J324" i="3"/>
  <c r="I324" i="3"/>
  <c r="X323" i="3"/>
  <c r="Q323" i="3"/>
  <c r="J323" i="3"/>
  <c r="I323" i="3"/>
  <c r="X322" i="3"/>
  <c r="Q322" i="3"/>
  <c r="J322" i="3"/>
  <c r="I322" i="3"/>
  <c r="X321" i="3"/>
  <c r="Q321" i="3"/>
  <c r="J321" i="3"/>
  <c r="I321" i="3"/>
  <c r="X320" i="3"/>
  <c r="Q320" i="3"/>
  <c r="J320" i="3"/>
  <c r="I320" i="3"/>
  <c r="X319" i="3"/>
  <c r="Q319" i="3"/>
  <c r="J319" i="3"/>
  <c r="I319" i="3"/>
  <c r="X318" i="3"/>
  <c r="Q318" i="3"/>
  <c r="J318" i="3"/>
  <c r="I318" i="3"/>
  <c r="X317" i="3"/>
  <c r="Q317" i="3"/>
  <c r="J317" i="3"/>
  <c r="I317" i="3"/>
  <c r="X316" i="3"/>
  <c r="Q316" i="3"/>
  <c r="J316" i="3"/>
  <c r="I316" i="3"/>
  <c r="W315" i="3"/>
  <c r="V315" i="3"/>
  <c r="U315" i="3"/>
  <c r="T315" i="3"/>
  <c r="S315" i="3"/>
  <c r="R315" i="3"/>
  <c r="P315" i="3"/>
  <c r="O315" i="3"/>
  <c r="N315" i="3"/>
  <c r="M315" i="3"/>
  <c r="L315" i="3"/>
  <c r="K315" i="3"/>
  <c r="X313" i="3"/>
  <c r="Q313" i="3"/>
  <c r="J313" i="3"/>
  <c r="I313" i="3"/>
  <c r="X312" i="3"/>
  <c r="Q312" i="3"/>
  <c r="J312" i="3"/>
  <c r="I312" i="3"/>
  <c r="X311" i="3"/>
  <c r="Q311" i="3"/>
  <c r="J311" i="3"/>
  <c r="I311" i="3"/>
  <c r="X310" i="3"/>
  <c r="Q310" i="3"/>
  <c r="J310" i="3"/>
  <c r="I310" i="3"/>
  <c r="X309" i="3"/>
  <c r="Q309" i="3"/>
  <c r="J309" i="3"/>
  <c r="I309" i="3"/>
  <c r="X308" i="3"/>
  <c r="Q308" i="3"/>
  <c r="J308" i="3"/>
  <c r="I308" i="3"/>
  <c r="X307" i="3"/>
  <c r="Q307" i="3"/>
  <c r="J307" i="3"/>
  <c r="I307" i="3"/>
  <c r="X306" i="3"/>
  <c r="Q306" i="3"/>
  <c r="J306" i="3"/>
  <c r="I306" i="3"/>
  <c r="X305" i="3"/>
  <c r="Q305" i="3"/>
  <c r="J305" i="3"/>
  <c r="I305" i="3"/>
  <c r="X304" i="3"/>
  <c r="Q304" i="3"/>
  <c r="J304" i="3"/>
  <c r="I304" i="3"/>
  <c r="X303" i="3"/>
  <c r="Q303" i="3"/>
  <c r="J303" i="3"/>
  <c r="I303" i="3"/>
  <c r="X302" i="3"/>
  <c r="Q302" i="3"/>
  <c r="J302" i="3"/>
  <c r="I302" i="3"/>
  <c r="X301" i="3"/>
  <c r="Q301" i="3"/>
  <c r="J301" i="3"/>
  <c r="I301" i="3"/>
  <c r="W300" i="3"/>
  <c r="V300" i="3"/>
  <c r="U300" i="3"/>
  <c r="T300" i="3"/>
  <c r="S300" i="3"/>
  <c r="R300" i="3"/>
  <c r="P300" i="3"/>
  <c r="O300" i="3"/>
  <c r="N300" i="3"/>
  <c r="M300" i="3"/>
  <c r="L300" i="3"/>
  <c r="K300" i="3"/>
  <c r="X298" i="3"/>
  <c r="Q298" i="3"/>
  <c r="J298" i="3"/>
  <c r="I298" i="3"/>
  <c r="X297" i="3"/>
  <c r="Q297" i="3"/>
  <c r="J297" i="3"/>
  <c r="I297" i="3"/>
  <c r="X296" i="3"/>
  <c r="Q296" i="3"/>
  <c r="J296" i="3"/>
  <c r="I296" i="3"/>
  <c r="X295" i="3"/>
  <c r="Q295" i="3"/>
  <c r="Y295" i="3" s="1"/>
  <c r="J295" i="3"/>
  <c r="I295" i="3"/>
  <c r="X294" i="3"/>
  <c r="Q294" i="3"/>
  <c r="J294" i="3"/>
  <c r="I294" i="3"/>
  <c r="X293" i="3"/>
  <c r="Q293" i="3"/>
  <c r="Y293" i="3" s="1"/>
  <c r="J293" i="3"/>
  <c r="I293" i="3"/>
  <c r="X292" i="3"/>
  <c r="Q292" i="3"/>
  <c r="Y292" i="3" s="1"/>
  <c r="J292" i="3"/>
  <c r="I292" i="3"/>
  <c r="X291" i="3"/>
  <c r="Q291" i="3"/>
  <c r="J291" i="3"/>
  <c r="I291" i="3"/>
  <c r="W290" i="3"/>
  <c r="V290" i="3"/>
  <c r="U290" i="3"/>
  <c r="T290" i="3"/>
  <c r="S290" i="3"/>
  <c r="R290" i="3"/>
  <c r="P290" i="3"/>
  <c r="O290" i="3"/>
  <c r="N290" i="3"/>
  <c r="M290" i="3"/>
  <c r="L290" i="3"/>
  <c r="K290" i="3"/>
  <c r="X288" i="3"/>
  <c r="Q288" i="3"/>
  <c r="Y288" i="3" s="1"/>
  <c r="J288" i="3"/>
  <c r="I288" i="3"/>
  <c r="X287" i="3"/>
  <c r="Q287" i="3"/>
  <c r="Y287" i="3" s="1"/>
  <c r="J287" i="3"/>
  <c r="I287" i="3"/>
  <c r="X286" i="3"/>
  <c r="Q286" i="3"/>
  <c r="J286" i="3"/>
  <c r="I286" i="3"/>
  <c r="X285" i="3"/>
  <c r="Q285" i="3"/>
  <c r="Y285" i="3" s="1"/>
  <c r="J285" i="3"/>
  <c r="I285" i="3"/>
  <c r="X284" i="3"/>
  <c r="Q284" i="3"/>
  <c r="Y284" i="3" s="1"/>
  <c r="J284" i="3"/>
  <c r="I284" i="3"/>
  <c r="X283" i="3"/>
  <c r="Q283" i="3"/>
  <c r="J283" i="3"/>
  <c r="I283" i="3"/>
  <c r="X282" i="3"/>
  <c r="Q282" i="3"/>
  <c r="Y282" i="3" s="1"/>
  <c r="J282" i="3"/>
  <c r="I282" i="3"/>
  <c r="X281" i="3"/>
  <c r="Q281" i="3"/>
  <c r="J281" i="3"/>
  <c r="I281" i="3"/>
  <c r="W280" i="3"/>
  <c r="V280" i="3"/>
  <c r="U280" i="3"/>
  <c r="T280" i="3"/>
  <c r="S280" i="3"/>
  <c r="R280" i="3"/>
  <c r="P280" i="3"/>
  <c r="O280" i="3"/>
  <c r="N280" i="3"/>
  <c r="M280" i="3"/>
  <c r="L280" i="3"/>
  <c r="K280" i="3"/>
  <c r="X278" i="3"/>
  <c r="Q278" i="3"/>
  <c r="J278" i="3"/>
  <c r="I278" i="3"/>
  <c r="X277" i="3"/>
  <c r="Q277" i="3"/>
  <c r="J277" i="3"/>
  <c r="I277" i="3"/>
  <c r="X276" i="3"/>
  <c r="Q276" i="3"/>
  <c r="J276" i="3"/>
  <c r="I276" i="3"/>
  <c r="X275" i="3"/>
  <c r="Q275" i="3"/>
  <c r="J275" i="3"/>
  <c r="I275" i="3"/>
  <c r="X274" i="3"/>
  <c r="Q274" i="3"/>
  <c r="J274" i="3"/>
  <c r="I274" i="3"/>
  <c r="X273" i="3"/>
  <c r="Q273" i="3"/>
  <c r="J273" i="3"/>
  <c r="I273" i="3"/>
  <c r="X272" i="3"/>
  <c r="Q272" i="3"/>
  <c r="Y272" i="3" s="1"/>
  <c r="J272" i="3"/>
  <c r="I272" i="3"/>
  <c r="X271" i="3"/>
  <c r="Q271" i="3"/>
  <c r="J271" i="3"/>
  <c r="I271" i="3"/>
  <c r="X270" i="3"/>
  <c r="Q270" i="3"/>
  <c r="J270" i="3"/>
  <c r="I270" i="3"/>
  <c r="X269" i="3"/>
  <c r="Q269" i="3"/>
  <c r="J269" i="3"/>
  <c r="I269" i="3"/>
  <c r="X268" i="3"/>
  <c r="Q268" i="3"/>
  <c r="J268" i="3"/>
  <c r="I268" i="3"/>
  <c r="X267" i="3"/>
  <c r="Q267" i="3"/>
  <c r="J267" i="3"/>
  <c r="I267" i="3"/>
  <c r="X266" i="3"/>
  <c r="Q266" i="3"/>
  <c r="J266" i="3"/>
  <c r="I266" i="3"/>
  <c r="W265" i="3"/>
  <c r="V265" i="3"/>
  <c r="U265" i="3"/>
  <c r="T265" i="3"/>
  <c r="S265" i="3"/>
  <c r="R265" i="3"/>
  <c r="P265" i="3"/>
  <c r="O265" i="3"/>
  <c r="N265" i="3"/>
  <c r="M265" i="3"/>
  <c r="L265" i="3"/>
  <c r="K265" i="3"/>
  <c r="X263" i="3"/>
  <c r="Q263" i="3"/>
  <c r="Y263" i="3" s="1"/>
  <c r="J263" i="3"/>
  <c r="I263" i="3"/>
  <c r="X262" i="3"/>
  <c r="Q262" i="3"/>
  <c r="J262" i="3"/>
  <c r="I262" i="3"/>
  <c r="X261" i="3"/>
  <c r="Q261" i="3"/>
  <c r="J261" i="3"/>
  <c r="I261" i="3"/>
  <c r="X260" i="3"/>
  <c r="Q260" i="3"/>
  <c r="Y260" i="3" s="1"/>
  <c r="J260" i="3"/>
  <c r="I260" i="3"/>
  <c r="X259" i="3"/>
  <c r="Q259" i="3"/>
  <c r="J259" i="3"/>
  <c r="I259" i="3"/>
  <c r="X258" i="3"/>
  <c r="Q258" i="3"/>
  <c r="Y258" i="3" s="1"/>
  <c r="J258" i="3"/>
  <c r="I258" i="3"/>
  <c r="X257" i="3"/>
  <c r="Q257" i="3"/>
  <c r="Y257" i="3" s="1"/>
  <c r="J257" i="3"/>
  <c r="I257" i="3"/>
  <c r="X256" i="3"/>
  <c r="Q256" i="3"/>
  <c r="J256" i="3"/>
  <c r="I256" i="3"/>
  <c r="X255" i="3"/>
  <c r="Q255" i="3"/>
  <c r="J255" i="3"/>
  <c r="I255" i="3"/>
  <c r="X254" i="3"/>
  <c r="Q254" i="3"/>
  <c r="J254" i="3"/>
  <c r="I254" i="3"/>
  <c r="X253" i="3"/>
  <c r="Q253" i="3"/>
  <c r="J253" i="3"/>
  <c r="I253" i="3"/>
  <c r="X252" i="3"/>
  <c r="Q252" i="3"/>
  <c r="J252" i="3"/>
  <c r="I252" i="3"/>
  <c r="X251" i="3"/>
  <c r="Q251" i="3"/>
  <c r="J251" i="3"/>
  <c r="I251" i="3"/>
  <c r="W250" i="3"/>
  <c r="V250" i="3"/>
  <c r="U250" i="3"/>
  <c r="T250" i="3"/>
  <c r="S250" i="3"/>
  <c r="R250" i="3"/>
  <c r="P250" i="3"/>
  <c r="O250" i="3"/>
  <c r="N250" i="3"/>
  <c r="M250" i="3"/>
  <c r="L250" i="3"/>
  <c r="K250" i="3"/>
  <c r="X248" i="3"/>
  <c r="Q248" i="3"/>
  <c r="J248" i="3"/>
  <c r="I248" i="3"/>
  <c r="X247" i="3"/>
  <c r="Q247" i="3"/>
  <c r="J247" i="3"/>
  <c r="I247" i="3"/>
  <c r="X246" i="3"/>
  <c r="Q246" i="3"/>
  <c r="J246" i="3"/>
  <c r="I246" i="3"/>
  <c r="X245" i="3"/>
  <c r="Q245" i="3"/>
  <c r="J245" i="3"/>
  <c r="I245" i="3"/>
  <c r="X244" i="3"/>
  <c r="Q244" i="3"/>
  <c r="J244" i="3"/>
  <c r="I244" i="3"/>
  <c r="X243" i="3"/>
  <c r="Q243" i="3"/>
  <c r="J243" i="3"/>
  <c r="I243" i="3"/>
  <c r="X242" i="3"/>
  <c r="Q242" i="3"/>
  <c r="J242" i="3"/>
  <c r="I242" i="3"/>
  <c r="X241" i="3"/>
  <c r="Q241" i="3"/>
  <c r="J241" i="3"/>
  <c r="I241" i="3"/>
  <c r="X240" i="3"/>
  <c r="Q240" i="3"/>
  <c r="J240" i="3"/>
  <c r="I240" i="3"/>
  <c r="X239" i="3"/>
  <c r="Q239" i="3"/>
  <c r="J239" i="3"/>
  <c r="I239" i="3"/>
  <c r="X238" i="3"/>
  <c r="Q238" i="3"/>
  <c r="J238" i="3"/>
  <c r="I238" i="3"/>
  <c r="X237" i="3"/>
  <c r="Q237" i="3"/>
  <c r="J237" i="3"/>
  <c r="I237" i="3"/>
  <c r="X236" i="3"/>
  <c r="Q236" i="3"/>
  <c r="J236" i="3"/>
  <c r="I236" i="3"/>
  <c r="W235" i="3"/>
  <c r="V235" i="3"/>
  <c r="U235" i="3"/>
  <c r="T235" i="3"/>
  <c r="S235" i="3"/>
  <c r="R235" i="3"/>
  <c r="P235" i="3"/>
  <c r="O235" i="3"/>
  <c r="N235" i="3"/>
  <c r="M235" i="3"/>
  <c r="L235" i="3"/>
  <c r="K235" i="3"/>
  <c r="X233" i="3"/>
  <c r="Q233" i="3"/>
  <c r="J233" i="3"/>
  <c r="I233" i="3"/>
  <c r="X232" i="3"/>
  <c r="Q232" i="3"/>
  <c r="J232" i="3"/>
  <c r="I232" i="3"/>
  <c r="X231" i="3"/>
  <c r="Q231" i="3"/>
  <c r="J231" i="3"/>
  <c r="I231" i="3"/>
  <c r="X230" i="3"/>
  <c r="Q230" i="3"/>
  <c r="J230" i="3"/>
  <c r="I230" i="3"/>
  <c r="X229" i="3"/>
  <c r="Q229" i="3"/>
  <c r="J229" i="3"/>
  <c r="I229" i="3"/>
  <c r="X228" i="3"/>
  <c r="Q228" i="3"/>
  <c r="J228" i="3"/>
  <c r="I228" i="3"/>
  <c r="X227" i="3"/>
  <c r="Q227" i="3"/>
  <c r="J227" i="3"/>
  <c r="I227" i="3"/>
  <c r="X226" i="3"/>
  <c r="Q226" i="3"/>
  <c r="J226" i="3"/>
  <c r="I226" i="3"/>
  <c r="X225" i="3"/>
  <c r="Q225" i="3"/>
  <c r="J225" i="3"/>
  <c r="I225" i="3"/>
  <c r="X224" i="3"/>
  <c r="Q224" i="3"/>
  <c r="J224" i="3"/>
  <c r="I224" i="3"/>
  <c r="X223" i="3"/>
  <c r="Q223" i="3"/>
  <c r="J223" i="3"/>
  <c r="I223" i="3"/>
  <c r="X222" i="3"/>
  <c r="Q222" i="3"/>
  <c r="J222" i="3"/>
  <c r="I222" i="3"/>
  <c r="X221" i="3"/>
  <c r="Q221" i="3"/>
  <c r="J221" i="3"/>
  <c r="I221" i="3"/>
  <c r="W220" i="3"/>
  <c r="V220" i="3"/>
  <c r="U220" i="3"/>
  <c r="T220" i="3"/>
  <c r="S220" i="3"/>
  <c r="R220" i="3"/>
  <c r="P220" i="3"/>
  <c r="O220" i="3"/>
  <c r="N220" i="3"/>
  <c r="M220" i="3"/>
  <c r="L220" i="3"/>
  <c r="K220" i="3"/>
  <c r="X218" i="3"/>
  <c r="Q218" i="3"/>
  <c r="J218" i="3"/>
  <c r="I218" i="3"/>
  <c r="X217" i="3"/>
  <c r="Q217" i="3"/>
  <c r="J217" i="3"/>
  <c r="I217" i="3"/>
  <c r="X216" i="3"/>
  <c r="Q216" i="3"/>
  <c r="J216" i="3"/>
  <c r="I216" i="3"/>
  <c r="X215" i="3"/>
  <c r="Q215" i="3"/>
  <c r="J215" i="3"/>
  <c r="I215" i="3"/>
  <c r="X214" i="3"/>
  <c r="Q214" i="3"/>
  <c r="J214" i="3"/>
  <c r="I214" i="3"/>
  <c r="X213" i="3"/>
  <c r="Q213" i="3"/>
  <c r="J213" i="3"/>
  <c r="I213" i="3"/>
  <c r="X212" i="3"/>
  <c r="Q212" i="3"/>
  <c r="J212" i="3"/>
  <c r="I212" i="3"/>
  <c r="X211" i="3"/>
  <c r="Q211" i="3"/>
  <c r="J211" i="3"/>
  <c r="I211" i="3"/>
  <c r="X210" i="3"/>
  <c r="Q210" i="3"/>
  <c r="J210" i="3"/>
  <c r="I210" i="3"/>
  <c r="X209" i="3"/>
  <c r="Q209" i="3"/>
  <c r="J209" i="3"/>
  <c r="I209" i="3"/>
  <c r="X208" i="3"/>
  <c r="Q208" i="3"/>
  <c r="J208" i="3"/>
  <c r="I208" i="3"/>
  <c r="X207" i="3"/>
  <c r="Q207" i="3"/>
  <c r="J207" i="3"/>
  <c r="I207" i="3"/>
  <c r="X206" i="3"/>
  <c r="Q206" i="3"/>
  <c r="J206" i="3"/>
  <c r="I206" i="3"/>
  <c r="W205" i="3"/>
  <c r="V205" i="3"/>
  <c r="U205" i="3"/>
  <c r="T205" i="3"/>
  <c r="S205" i="3"/>
  <c r="R205" i="3"/>
  <c r="P205" i="3"/>
  <c r="O205" i="3"/>
  <c r="N205" i="3"/>
  <c r="M205" i="3"/>
  <c r="L205" i="3"/>
  <c r="K205" i="3"/>
  <c r="X203" i="3"/>
  <c r="Q203" i="3"/>
  <c r="J203" i="3"/>
  <c r="I203" i="3"/>
  <c r="X202" i="3"/>
  <c r="Q202" i="3"/>
  <c r="Y202" i="3" s="1"/>
  <c r="J202" i="3"/>
  <c r="I202" i="3"/>
  <c r="X201" i="3"/>
  <c r="Q201" i="3"/>
  <c r="J201" i="3"/>
  <c r="I201" i="3"/>
  <c r="X200" i="3"/>
  <c r="Q200" i="3"/>
  <c r="Y200" i="3" s="1"/>
  <c r="J200" i="3"/>
  <c r="I200" i="3"/>
  <c r="X199" i="3"/>
  <c r="Q199" i="3"/>
  <c r="J199" i="3"/>
  <c r="I199" i="3"/>
  <c r="X198" i="3"/>
  <c r="Q198" i="3"/>
  <c r="J198" i="3"/>
  <c r="I198" i="3"/>
  <c r="X197" i="3"/>
  <c r="Q197" i="3"/>
  <c r="Y197" i="3" s="1"/>
  <c r="J197" i="3"/>
  <c r="I197" i="3"/>
  <c r="X196" i="3"/>
  <c r="Q196" i="3"/>
  <c r="Q205" i="3" s="1"/>
  <c r="J196" i="3"/>
  <c r="I196" i="3"/>
  <c r="W195" i="3"/>
  <c r="V195" i="3"/>
  <c r="U195" i="3"/>
  <c r="T195" i="3"/>
  <c r="S195" i="3"/>
  <c r="R195" i="3"/>
  <c r="P195" i="3"/>
  <c r="O195" i="3"/>
  <c r="N195" i="3"/>
  <c r="M195" i="3"/>
  <c r="L195" i="3"/>
  <c r="K195" i="3"/>
  <c r="X193" i="3"/>
  <c r="Q193" i="3"/>
  <c r="J193" i="3"/>
  <c r="I193" i="3"/>
  <c r="X192" i="3"/>
  <c r="Q192" i="3"/>
  <c r="Y192" i="3" s="1"/>
  <c r="J192" i="3"/>
  <c r="I192" i="3"/>
  <c r="X191" i="3"/>
  <c r="Q191" i="3"/>
  <c r="Y191" i="3" s="1"/>
  <c r="J191" i="3"/>
  <c r="I191" i="3"/>
  <c r="X190" i="3"/>
  <c r="Q190" i="3"/>
  <c r="J190" i="3"/>
  <c r="I190" i="3"/>
  <c r="X189" i="3"/>
  <c r="Q189" i="3"/>
  <c r="Y189" i="3" s="1"/>
  <c r="J189" i="3"/>
  <c r="I189" i="3"/>
  <c r="X188" i="3"/>
  <c r="Q188" i="3"/>
  <c r="Y188" i="3" s="1"/>
  <c r="J188" i="3"/>
  <c r="I188" i="3"/>
  <c r="X187" i="3"/>
  <c r="Q187" i="3"/>
  <c r="J187" i="3"/>
  <c r="I187" i="3"/>
  <c r="X186" i="3"/>
  <c r="Q186" i="3"/>
  <c r="J186" i="3"/>
  <c r="I186" i="3"/>
  <c r="W185" i="3"/>
  <c r="V185" i="3"/>
  <c r="U185" i="3"/>
  <c r="T185" i="3"/>
  <c r="S185" i="3"/>
  <c r="R185" i="3"/>
  <c r="P185" i="3"/>
  <c r="O185" i="3"/>
  <c r="N185" i="3"/>
  <c r="M185" i="3"/>
  <c r="L185" i="3"/>
  <c r="K185" i="3"/>
  <c r="X183" i="3"/>
  <c r="Q183" i="3"/>
  <c r="Y183" i="3" s="1"/>
  <c r="J183" i="3"/>
  <c r="I183" i="3"/>
  <c r="X182" i="3"/>
  <c r="Q182" i="3"/>
  <c r="J182" i="3"/>
  <c r="I182" i="3"/>
  <c r="X181" i="3"/>
  <c r="Q181" i="3"/>
  <c r="Y181" i="3" s="1"/>
  <c r="J181" i="3"/>
  <c r="I181" i="3"/>
  <c r="X180" i="3"/>
  <c r="Q180" i="3"/>
  <c r="Y180" i="3" s="1"/>
  <c r="J180" i="3"/>
  <c r="I180" i="3"/>
  <c r="X179" i="3"/>
  <c r="Q179" i="3"/>
  <c r="J179" i="3"/>
  <c r="I179" i="3"/>
  <c r="X178" i="3"/>
  <c r="Q178" i="3"/>
  <c r="Y178" i="3" s="1"/>
  <c r="J178" i="3"/>
  <c r="I178" i="3"/>
  <c r="X177" i="3"/>
  <c r="Q177" i="3"/>
  <c r="Y177" i="3" s="1"/>
  <c r="J177" i="3"/>
  <c r="I177" i="3"/>
  <c r="X176" i="3"/>
  <c r="Q176" i="3"/>
  <c r="J176" i="3"/>
  <c r="I176" i="3"/>
  <c r="X175" i="3"/>
  <c r="Q175" i="3"/>
  <c r="Y175" i="3" s="1"/>
  <c r="J175" i="3"/>
  <c r="I175" i="3"/>
  <c r="X174" i="3"/>
  <c r="Q174" i="3"/>
  <c r="Y174" i="3" s="1"/>
  <c r="J174" i="3"/>
  <c r="I174" i="3"/>
  <c r="X173" i="3"/>
  <c r="Q173" i="3"/>
  <c r="J173" i="3"/>
  <c r="I173" i="3"/>
  <c r="X172" i="3"/>
  <c r="Q172" i="3"/>
  <c r="J172" i="3"/>
  <c r="I172" i="3"/>
  <c r="X171" i="3"/>
  <c r="Q171" i="3"/>
  <c r="J171" i="3"/>
  <c r="I171" i="3"/>
  <c r="W170" i="3"/>
  <c r="V170" i="3"/>
  <c r="U170" i="3"/>
  <c r="T170" i="3"/>
  <c r="S170" i="3"/>
  <c r="R170" i="3"/>
  <c r="P170" i="3"/>
  <c r="O170" i="3"/>
  <c r="N170" i="3"/>
  <c r="M170" i="3"/>
  <c r="L170" i="3"/>
  <c r="K170" i="3"/>
  <c r="X168" i="3"/>
  <c r="Q168" i="3"/>
  <c r="J168" i="3"/>
  <c r="I168" i="3"/>
  <c r="X167" i="3"/>
  <c r="Q167" i="3"/>
  <c r="Y167" i="3" s="1"/>
  <c r="J167" i="3"/>
  <c r="I167" i="3"/>
  <c r="X166" i="3"/>
  <c r="Q166" i="3"/>
  <c r="Y166" i="3" s="1"/>
  <c r="J166" i="3"/>
  <c r="I166" i="3"/>
  <c r="X165" i="3"/>
  <c r="Q165" i="3"/>
  <c r="J165" i="3"/>
  <c r="I165" i="3"/>
  <c r="X164" i="3"/>
  <c r="Q164" i="3"/>
  <c r="Y164" i="3" s="1"/>
  <c r="J164" i="3"/>
  <c r="I164" i="3"/>
  <c r="X163" i="3"/>
  <c r="Q163" i="3"/>
  <c r="J163" i="3"/>
  <c r="I163" i="3"/>
  <c r="X162" i="3"/>
  <c r="Q162" i="3"/>
  <c r="J162" i="3"/>
  <c r="I162" i="3"/>
  <c r="X161" i="3"/>
  <c r="Q161" i="3"/>
  <c r="J161" i="3"/>
  <c r="I161" i="3"/>
  <c r="X160" i="3"/>
  <c r="Q160" i="3"/>
  <c r="J160" i="3"/>
  <c r="I160" i="3"/>
  <c r="X159" i="3"/>
  <c r="Q159" i="3"/>
  <c r="J159" i="3"/>
  <c r="I159" i="3"/>
  <c r="X158" i="3"/>
  <c r="Q158" i="3"/>
  <c r="J158" i="3"/>
  <c r="I158" i="3"/>
  <c r="X157" i="3"/>
  <c r="Q157" i="3"/>
  <c r="J157" i="3"/>
  <c r="I157" i="3"/>
  <c r="X156" i="3"/>
  <c r="Q156" i="3"/>
  <c r="J156" i="3"/>
  <c r="I156" i="3"/>
  <c r="W155" i="3"/>
  <c r="V155" i="3"/>
  <c r="U155" i="3"/>
  <c r="T155" i="3"/>
  <c r="S155" i="3"/>
  <c r="R155" i="3"/>
  <c r="P155" i="3"/>
  <c r="O155" i="3"/>
  <c r="N155" i="3"/>
  <c r="M155" i="3"/>
  <c r="L155" i="3"/>
  <c r="K155" i="3"/>
  <c r="X153" i="3"/>
  <c r="Q153" i="3"/>
  <c r="J153" i="3"/>
  <c r="I153" i="3"/>
  <c r="X152" i="3"/>
  <c r="Q152" i="3"/>
  <c r="J152" i="3"/>
  <c r="I152" i="3"/>
  <c r="X151" i="3"/>
  <c r="Q151" i="3"/>
  <c r="J151" i="3"/>
  <c r="I151" i="3"/>
  <c r="X150" i="3"/>
  <c r="Q150" i="3"/>
  <c r="J150" i="3"/>
  <c r="I150" i="3"/>
  <c r="X149" i="3"/>
  <c r="Q149" i="3"/>
  <c r="J149" i="3"/>
  <c r="I149" i="3"/>
  <c r="X148" i="3"/>
  <c r="Q148" i="3"/>
  <c r="J148" i="3"/>
  <c r="I148" i="3"/>
  <c r="X147" i="3"/>
  <c r="Q147" i="3"/>
  <c r="J147" i="3"/>
  <c r="I147" i="3"/>
  <c r="X146" i="3"/>
  <c r="Q146" i="3"/>
  <c r="J146" i="3"/>
  <c r="I146" i="3"/>
  <c r="X145" i="3"/>
  <c r="Q145" i="3"/>
  <c r="J145" i="3"/>
  <c r="I145" i="3"/>
  <c r="X144" i="3"/>
  <c r="Q144" i="3"/>
  <c r="J144" i="3"/>
  <c r="I144" i="3"/>
  <c r="X143" i="3"/>
  <c r="Q143" i="3"/>
  <c r="J143" i="3"/>
  <c r="I143" i="3"/>
  <c r="X142" i="3"/>
  <c r="Q142" i="3"/>
  <c r="J142" i="3"/>
  <c r="I142" i="3"/>
  <c r="X141" i="3"/>
  <c r="Q141" i="3"/>
  <c r="J141" i="3"/>
  <c r="I141" i="3"/>
  <c r="W140" i="3"/>
  <c r="V140" i="3"/>
  <c r="U140" i="3"/>
  <c r="T140" i="3"/>
  <c r="S140" i="3"/>
  <c r="R140" i="3"/>
  <c r="P140" i="3"/>
  <c r="O140" i="3"/>
  <c r="N140" i="3"/>
  <c r="M140" i="3"/>
  <c r="L140" i="3"/>
  <c r="K140" i="3"/>
  <c r="X138" i="3"/>
  <c r="Q138" i="3"/>
  <c r="J138" i="3"/>
  <c r="I138" i="3"/>
  <c r="X137" i="3"/>
  <c r="Q137" i="3"/>
  <c r="J137" i="3"/>
  <c r="I137" i="3"/>
  <c r="X136" i="3"/>
  <c r="Q136" i="3"/>
  <c r="J136" i="3"/>
  <c r="I136" i="3"/>
  <c r="X135" i="3"/>
  <c r="Q135" i="3"/>
  <c r="J135" i="3"/>
  <c r="I135" i="3"/>
  <c r="X134" i="3"/>
  <c r="Q134" i="3"/>
  <c r="J134" i="3"/>
  <c r="I134" i="3"/>
  <c r="X133" i="3"/>
  <c r="Q133" i="3"/>
  <c r="J133" i="3"/>
  <c r="I133" i="3"/>
  <c r="X132" i="3"/>
  <c r="Q132" i="3"/>
  <c r="J132" i="3"/>
  <c r="I132" i="3"/>
  <c r="X131" i="3"/>
  <c r="Q131" i="3"/>
  <c r="J131" i="3"/>
  <c r="I131" i="3"/>
  <c r="X130" i="3"/>
  <c r="Q130" i="3"/>
  <c r="J130" i="3"/>
  <c r="I130" i="3"/>
  <c r="X129" i="3"/>
  <c r="Q129" i="3"/>
  <c r="J129" i="3"/>
  <c r="I129" i="3"/>
  <c r="X128" i="3"/>
  <c r="Q128" i="3"/>
  <c r="J128" i="3"/>
  <c r="I128" i="3"/>
  <c r="X127" i="3"/>
  <c r="Q127" i="3"/>
  <c r="J127" i="3"/>
  <c r="I127" i="3"/>
  <c r="X126" i="3"/>
  <c r="Q126" i="3"/>
  <c r="J126" i="3"/>
  <c r="I126" i="3"/>
  <c r="W125" i="3"/>
  <c r="V125" i="3"/>
  <c r="U125" i="3"/>
  <c r="T125" i="3"/>
  <c r="S125" i="3"/>
  <c r="R125" i="3"/>
  <c r="P125" i="3"/>
  <c r="O125" i="3"/>
  <c r="N125" i="3"/>
  <c r="M125" i="3"/>
  <c r="L125" i="3"/>
  <c r="K125" i="3"/>
  <c r="X123" i="3"/>
  <c r="Q123" i="3"/>
  <c r="J123" i="3"/>
  <c r="I123" i="3"/>
  <c r="X122" i="3"/>
  <c r="Q122" i="3"/>
  <c r="Y122" i="3" s="1"/>
  <c r="J122" i="3"/>
  <c r="I122" i="3"/>
  <c r="X121" i="3"/>
  <c r="Q121" i="3"/>
  <c r="J121" i="3"/>
  <c r="I121" i="3"/>
  <c r="X120" i="3"/>
  <c r="Q120" i="3"/>
  <c r="Y120" i="3" s="1"/>
  <c r="J120" i="3"/>
  <c r="I120" i="3"/>
  <c r="X119" i="3"/>
  <c r="Q119" i="3"/>
  <c r="Y119" i="3" s="1"/>
  <c r="J119" i="3"/>
  <c r="I119" i="3"/>
  <c r="X118" i="3"/>
  <c r="Q118" i="3"/>
  <c r="J118" i="3"/>
  <c r="I118" i="3"/>
  <c r="X117" i="3"/>
  <c r="Q117" i="3"/>
  <c r="Y117" i="3" s="1"/>
  <c r="J117" i="3"/>
  <c r="I117" i="3"/>
  <c r="X116" i="3"/>
  <c r="Q116" i="3"/>
  <c r="J116" i="3"/>
  <c r="I116" i="3"/>
  <c r="X115" i="3"/>
  <c r="Q115" i="3"/>
  <c r="J115" i="3"/>
  <c r="I115" i="3"/>
  <c r="X114" i="3"/>
  <c r="Q114" i="3"/>
  <c r="J114" i="3"/>
  <c r="I114" i="3"/>
  <c r="X113" i="3"/>
  <c r="Q113" i="3"/>
  <c r="J113" i="3"/>
  <c r="I113" i="3"/>
  <c r="X112" i="3"/>
  <c r="Q112" i="3"/>
  <c r="J112" i="3"/>
  <c r="I112" i="3"/>
  <c r="X111" i="3"/>
  <c r="Q111" i="3"/>
  <c r="J111" i="3"/>
  <c r="I111" i="3"/>
  <c r="W110" i="3"/>
  <c r="V110" i="3"/>
  <c r="U110" i="3"/>
  <c r="T110" i="3"/>
  <c r="S110" i="3"/>
  <c r="R110" i="3"/>
  <c r="P110" i="3"/>
  <c r="O110" i="3"/>
  <c r="N110" i="3"/>
  <c r="M110" i="3"/>
  <c r="L110" i="3"/>
  <c r="K110" i="3"/>
  <c r="X108" i="3"/>
  <c r="Q108" i="3"/>
  <c r="Y108" i="3" s="1"/>
  <c r="J108" i="3"/>
  <c r="I108" i="3"/>
  <c r="X107" i="3"/>
  <c r="Q107" i="3"/>
  <c r="J107" i="3"/>
  <c r="I107" i="3"/>
  <c r="X106" i="3"/>
  <c r="Q106" i="3"/>
  <c r="Y106" i="3" s="1"/>
  <c r="J106" i="3"/>
  <c r="I106" i="3"/>
  <c r="X105" i="3"/>
  <c r="Q105" i="3"/>
  <c r="Y105" i="3" s="1"/>
  <c r="J105" i="3"/>
  <c r="I105" i="3"/>
  <c r="X104" i="3"/>
  <c r="Q104" i="3"/>
  <c r="J104" i="3"/>
  <c r="I104" i="3"/>
  <c r="X103" i="3"/>
  <c r="Q103" i="3"/>
  <c r="Y103" i="3" s="1"/>
  <c r="J103" i="3"/>
  <c r="I103" i="3"/>
  <c r="X102" i="3"/>
  <c r="Q102" i="3"/>
  <c r="Y102" i="3" s="1"/>
  <c r="J102" i="3"/>
  <c r="I102" i="3"/>
  <c r="X101" i="3"/>
  <c r="X110" i="3" s="1"/>
  <c r="Q101" i="3"/>
  <c r="J101" i="3"/>
  <c r="I101" i="3"/>
  <c r="I110" i="3" s="1"/>
  <c r="W100" i="3"/>
  <c r="V100" i="3"/>
  <c r="U100" i="3"/>
  <c r="T100" i="3"/>
  <c r="S100" i="3"/>
  <c r="R100" i="3"/>
  <c r="P100" i="3"/>
  <c r="O100" i="3"/>
  <c r="N100" i="3"/>
  <c r="M100" i="3"/>
  <c r="L100" i="3"/>
  <c r="K100" i="3"/>
  <c r="X98" i="3"/>
  <c r="Q98" i="3"/>
  <c r="Y98" i="3" s="1"/>
  <c r="J98" i="3"/>
  <c r="I98" i="3"/>
  <c r="X97" i="3"/>
  <c r="Q97" i="3"/>
  <c r="Y97" i="3" s="1"/>
  <c r="J97" i="3"/>
  <c r="I97" i="3"/>
  <c r="X96" i="3"/>
  <c r="Q96" i="3"/>
  <c r="J96" i="3"/>
  <c r="I96" i="3"/>
  <c r="X95" i="3"/>
  <c r="Q95" i="3"/>
  <c r="Y95" i="3" s="1"/>
  <c r="J95" i="3"/>
  <c r="I95" i="3"/>
  <c r="X94" i="3"/>
  <c r="Q94" i="3"/>
  <c r="J94" i="3"/>
  <c r="I94" i="3"/>
  <c r="X93" i="3"/>
  <c r="Q93" i="3"/>
  <c r="J93" i="3"/>
  <c r="I93" i="3"/>
  <c r="X92" i="3"/>
  <c r="Q92" i="3"/>
  <c r="J92" i="3"/>
  <c r="I92" i="3"/>
  <c r="X91" i="3"/>
  <c r="Q91" i="3"/>
  <c r="J91" i="3"/>
  <c r="I91" i="3"/>
  <c r="W90" i="3"/>
  <c r="W486" i="3" s="1"/>
  <c r="V90" i="3"/>
  <c r="U90" i="3"/>
  <c r="T90" i="3"/>
  <c r="S90" i="3"/>
  <c r="R90" i="3"/>
  <c r="P90" i="3"/>
  <c r="P486" i="3" s="1"/>
  <c r="O90" i="3"/>
  <c r="N90" i="3"/>
  <c r="M90" i="3"/>
  <c r="L90" i="3"/>
  <c r="K90" i="3"/>
  <c r="X88" i="3"/>
  <c r="Q88" i="3"/>
  <c r="J88" i="3"/>
  <c r="I88" i="3"/>
  <c r="X87" i="3"/>
  <c r="Q87" i="3"/>
  <c r="J87" i="3"/>
  <c r="I87" i="3"/>
  <c r="X86" i="3"/>
  <c r="Q86" i="3"/>
  <c r="J86" i="3"/>
  <c r="I86" i="3"/>
  <c r="X85" i="3"/>
  <c r="Q85" i="3"/>
  <c r="J85" i="3"/>
  <c r="I85" i="3"/>
  <c r="X84" i="3"/>
  <c r="Q84" i="3"/>
  <c r="J84" i="3"/>
  <c r="I84" i="3"/>
  <c r="X83" i="3"/>
  <c r="Q83" i="3"/>
  <c r="J83" i="3"/>
  <c r="I83" i="3"/>
  <c r="X82" i="3"/>
  <c r="Q82" i="3"/>
  <c r="J82" i="3"/>
  <c r="I82" i="3"/>
  <c r="X81" i="3"/>
  <c r="X492" i="3" s="1"/>
  <c r="Q81" i="3"/>
  <c r="Q492" i="3" s="1"/>
  <c r="J81" i="3"/>
  <c r="I81" i="3"/>
  <c r="X80" i="3"/>
  <c r="X491" i="3" s="1"/>
  <c r="Q80" i="3"/>
  <c r="Q491" i="3" s="1"/>
  <c r="J80" i="3"/>
  <c r="I80" i="3"/>
  <c r="X79" i="3"/>
  <c r="X490" i="3" s="1"/>
  <c r="Q79" i="3"/>
  <c r="Q490" i="3" s="1"/>
  <c r="J79" i="3"/>
  <c r="I79" i="3"/>
  <c r="X78" i="3"/>
  <c r="X489" i="3" s="1"/>
  <c r="Q78" i="3"/>
  <c r="Q489" i="3" s="1"/>
  <c r="J78" i="3"/>
  <c r="I78" i="3"/>
  <c r="X77" i="3"/>
  <c r="X488" i="3" s="1"/>
  <c r="Q77" i="3"/>
  <c r="Q488" i="3" s="1"/>
  <c r="J77" i="3"/>
  <c r="I77" i="3"/>
  <c r="X76" i="3"/>
  <c r="Q76" i="3"/>
  <c r="J76" i="3"/>
  <c r="I76" i="3"/>
  <c r="W75" i="3"/>
  <c r="V75" i="3"/>
  <c r="U75" i="3"/>
  <c r="T75" i="3"/>
  <c r="S75" i="3"/>
  <c r="R75" i="3"/>
  <c r="P75" i="3"/>
  <c r="O75" i="3"/>
  <c r="N75" i="3"/>
  <c r="M75" i="3"/>
  <c r="L75" i="3"/>
  <c r="K75" i="3"/>
  <c r="X73" i="3"/>
  <c r="Q73" i="3"/>
  <c r="J73" i="3"/>
  <c r="I73" i="3"/>
  <c r="X72" i="3"/>
  <c r="Q72" i="3"/>
  <c r="J72" i="3"/>
  <c r="I72" i="3"/>
  <c r="X71" i="3"/>
  <c r="Q71" i="3"/>
  <c r="J71" i="3"/>
  <c r="I71" i="3"/>
  <c r="X70" i="3"/>
  <c r="Q70" i="3"/>
  <c r="Y70" i="3" s="1"/>
  <c r="J70" i="3"/>
  <c r="I70" i="3"/>
  <c r="X69" i="3"/>
  <c r="Q69" i="3"/>
  <c r="J69" i="3"/>
  <c r="I69" i="3"/>
  <c r="X68" i="3"/>
  <c r="Q68" i="3"/>
  <c r="Y68" i="3" s="1"/>
  <c r="J68" i="3"/>
  <c r="I68" i="3"/>
  <c r="X67" i="3"/>
  <c r="Q67" i="3"/>
  <c r="Y67" i="3" s="1"/>
  <c r="J67" i="3"/>
  <c r="I67" i="3"/>
  <c r="X66" i="3"/>
  <c r="Q66" i="3"/>
  <c r="J66" i="3"/>
  <c r="I66" i="3"/>
  <c r="X65" i="3"/>
  <c r="Q65" i="3"/>
  <c r="J65" i="3"/>
  <c r="I65" i="3"/>
  <c r="X64" i="3"/>
  <c r="Q64" i="3"/>
  <c r="J64" i="3"/>
  <c r="I64" i="3"/>
  <c r="X63" i="3"/>
  <c r="Q63" i="3"/>
  <c r="J63" i="3"/>
  <c r="I63" i="3"/>
  <c r="X62" i="3"/>
  <c r="Q62" i="3"/>
  <c r="J62" i="3"/>
  <c r="I62" i="3"/>
  <c r="X61" i="3"/>
  <c r="Q61" i="3"/>
  <c r="J61" i="3"/>
  <c r="I61" i="3"/>
  <c r="W60" i="3"/>
  <c r="V60" i="3"/>
  <c r="U60" i="3"/>
  <c r="T60" i="3"/>
  <c r="S60" i="3"/>
  <c r="R60" i="3"/>
  <c r="P60" i="3"/>
  <c r="O60" i="3"/>
  <c r="N60" i="3"/>
  <c r="M60" i="3"/>
  <c r="L60" i="3"/>
  <c r="K60" i="3"/>
  <c r="X58" i="3"/>
  <c r="Q58" i="3"/>
  <c r="J58" i="3"/>
  <c r="I58" i="3"/>
  <c r="X57" i="3"/>
  <c r="Q57" i="3"/>
  <c r="Y57" i="3" s="1"/>
  <c r="J57" i="3"/>
  <c r="I57" i="3"/>
  <c r="X56" i="3"/>
  <c r="Q56" i="3"/>
  <c r="Y56" i="3" s="1"/>
  <c r="J56" i="3"/>
  <c r="I56" i="3"/>
  <c r="X55" i="3"/>
  <c r="Q55" i="3"/>
  <c r="J55" i="3"/>
  <c r="I55" i="3"/>
  <c r="X54" i="3"/>
  <c r="Q54" i="3"/>
  <c r="J54" i="3"/>
  <c r="I54" i="3"/>
  <c r="X53" i="3"/>
  <c r="Q53" i="3"/>
  <c r="Y53" i="3" s="1"/>
  <c r="J53" i="3"/>
  <c r="I53" i="3"/>
  <c r="X52" i="3"/>
  <c r="Q52" i="3"/>
  <c r="J52" i="3"/>
  <c r="I52" i="3"/>
  <c r="X51" i="3"/>
  <c r="Q51" i="3"/>
  <c r="Y51" i="3" s="1"/>
  <c r="J51" i="3"/>
  <c r="I51" i="3"/>
  <c r="X50" i="3"/>
  <c r="Q50" i="3"/>
  <c r="Y50" i="3" s="1"/>
  <c r="J50" i="3"/>
  <c r="I50" i="3"/>
  <c r="X49" i="3"/>
  <c r="Q49" i="3"/>
  <c r="J49" i="3"/>
  <c r="I49" i="3"/>
  <c r="X48" i="3"/>
  <c r="Q48" i="3"/>
  <c r="J48" i="3"/>
  <c r="I48" i="3"/>
  <c r="X47" i="3"/>
  <c r="Q47" i="3"/>
  <c r="J47" i="3"/>
  <c r="I47" i="3"/>
  <c r="X46" i="3"/>
  <c r="Q46" i="3"/>
  <c r="J46" i="3"/>
  <c r="I46" i="3"/>
  <c r="W45" i="3"/>
  <c r="V45" i="3"/>
  <c r="U45" i="3"/>
  <c r="T45" i="3"/>
  <c r="S45" i="3"/>
  <c r="R45" i="3"/>
  <c r="P45" i="3"/>
  <c r="O45" i="3"/>
  <c r="N45" i="3"/>
  <c r="M45" i="3"/>
  <c r="L45" i="3"/>
  <c r="K45" i="3"/>
  <c r="X43" i="3"/>
  <c r="Q43" i="3"/>
  <c r="J43" i="3"/>
  <c r="I43" i="3"/>
  <c r="X42" i="3"/>
  <c r="Q42" i="3"/>
  <c r="J42" i="3"/>
  <c r="I42" i="3"/>
  <c r="X41" i="3"/>
  <c r="Q41" i="3"/>
  <c r="J41" i="3"/>
  <c r="I41" i="3"/>
  <c r="X40" i="3"/>
  <c r="Q40" i="3"/>
  <c r="J40" i="3"/>
  <c r="I40" i="3"/>
  <c r="X39" i="3"/>
  <c r="Q39" i="3"/>
  <c r="J39" i="3"/>
  <c r="I39" i="3"/>
  <c r="X38" i="3"/>
  <c r="Q38" i="3"/>
  <c r="J38" i="3"/>
  <c r="I38" i="3"/>
  <c r="X37" i="3"/>
  <c r="Q37" i="3"/>
  <c r="J37" i="3"/>
  <c r="I37" i="3"/>
  <c r="X36" i="3"/>
  <c r="Q36" i="3"/>
  <c r="J36" i="3"/>
  <c r="I36" i="3"/>
  <c r="X35" i="3"/>
  <c r="Q35" i="3"/>
  <c r="J35" i="3"/>
  <c r="I35" i="3"/>
  <c r="X34" i="3"/>
  <c r="Q34" i="3"/>
  <c r="J34" i="3"/>
  <c r="I34" i="3"/>
  <c r="X33" i="3"/>
  <c r="Q33" i="3"/>
  <c r="J33" i="3"/>
  <c r="I33" i="3"/>
  <c r="X32" i="3"/>
  <c r="Q32" i="3"/>
  <c r="J32" i="3"/>
  <c r="I32" i="3"/>
  <c r="X31" i="3"/>
  <c r="Q31" i="3"/>
  <c r="J31" i="3"/>
  <c r="I31" i="3"/>
  <c r="W30" i="3"/>
  <c r="V30" i="3"/>
  <c r="U30" i="3"/>
  <c r="T30" i="3"/>
  <c r="S30" i="3"/>
  <c r="R30" i="3"/>
  <c r="P30" i="3"/>
  <c r="O30" i="3"/>
  <c r="N30" i="3"/>
  <c r="M30" i="3"/>
  <c r="L30" i="3"/>
  <c r="K30" i="3"/>
  <c r="X28" i="3"/>
  <c r="Q28" i="3"/>
  <c r="J28" i="3"/>
  <c r="I28" i="3"/>
  <c r="X27" i="3"/>
  <c r="Q27" i="3"/>
  <c r="J27" i="3"/>
  <c r="I27" i="3"/>
  <c r="X26" i="3"/>
  <c r="Q26" i="3"/>
  <c r="J26" i="3"/>
  <c r="I26" i="3"/>
  <c r="X25" i="3"/>
  <c r="Q25" i="3"/>
  <c r="J25" i="3"/>
  <c r="I25" i="3"/>
  <c r="X24" i="3"/>
  <c r="Q24" i="3"/>
  <c r="J24" i="3"/>
  <c r="I24" i="3"/>
  <c r="X23" i="3"/>
  <c r="Q23" i="3"/>
  <c r="Y23" i="3" s="1"/>
  <c r="J23" i="3"/>
  <c r="I23" i="3"/>
  <c r="X22" i="3"/>
  <c r="Q22" i="3"/>
  <c r="J22" i="3"/>
  <c r="I22" i="3"/>
  <c r="X21" i="3"/>
  <c r="Q21" i="3"/>
  <c r="Y21" i="3" s="1"/>
  <c r="J21" i="3"/>
  <c r="I21" i="3"/>
  <c r="X20" i="3"/>
  <c r="Q20" i="3"/>
  <c r="Y20" i="3" s="1"/>
  <c r="J20" i="3"/>
  <c r="I20" i="3"/>
  <c r="X19" i="3"/>
  <c r="Q19" i="3"/>
  <c r="J19" i="3"/>
  <c r="I19" i="3"/>
  <c r="X18" i="3"/>
  <c r="Q18" i="3"/>
  <c r="Y18" i="3" s="1"/>
  <c r="J18" i="3"/>
  <c r="I18" i="3"/>
  <c r="X17" i="3"/>
  <c r="Q17" i="3"/>
  <c r="J17" i="3"/>
  <c r="I17" i="3"/>
  <c r="X16" i="3"/>
  <c r="Q16" i="3"/>
  <c r="J16" i="3"/>
  <c r="I16" i="3"/>
  <c r="W15" i="3"/>
  <c r="V15" i="3"/>
  <c r="U15" i="3"/>
  <c r="T15" i="3"/>
  <c r="S15" i="3"/>
  <c r="R15" i="3"/>
  <c r="P15" i="3"/>
  <c r="O15" i="3"/>
  <c r="N15" i="3"/>
  <c r="M15" i="3"/>
  <c r="L15" i="3"/>
  <c r="K15" i="3"/>
  <c r="X13" i="3"/>
  <c r="Q13" i="3"/>
  <c r="J13" i="3"/>
  <c r="I13" i="3"/>
  <c r="X12" i="3"/>
  <c r="Q12" i="3"/>
  <c r="J12" i="3"/>
  <c r="I12" i="3"/>
  <c r="X11" i="3"/>
  <c r="Q11" i="3"/>
  <c r="J11" i="3"/>
  <c r="I11" i="3"/>
  <c r="X10" i="3"/>
  <c r="Q10" i="3"/>
  <c r="J10" i="3"/>
  <c r="I10" i="3"/>
  <c r="X9" i="3"/>
  <c r="Q9" i="3"/>
  <c r="J9" i="3"/>
  <c r="I9" i="3"/>
  <c r="X8" i="3"/>
  <c r="Q8" i="3"/>
  <c r="J8" i="3"/>
  <c r="I8" i="3"/>
  <c r="X7" i="3"/>
  <c r="Q7" i="3"/>
  <c r="J7" i="3"/>
  <c r="I7" i="3"/>
  <c r="X6" i="3"/>
  <c r="Q6" i="3"/>
  <c r="J6" i="3"/>
  <c r="I6" i="3"/>
  <c r="W480" i="2"/>
  <c r="V480" i="2"/>
  <c r="U480" i="2"/>
  <c r="T480" i="2"/>
  <c r="S480" i="2"/>
  <c r="R480" i="2"/>
  <c r="P480" i="2"/>
  <c r="O480" i="2"/>
  <c r="N480" i="2"/>
  <c r="M480" i="2"/>
  <c r="L480" i="2"/>
  <c r="K480" i="2"/>
  <c r="X478" i="2"/>
  <c r="Q478" i="2"/>
  <c r="J478" i="2"/>
  <c r="I478" i="2"/>
  <c r="X477" i="2"/>
  <c r="Q477" i="2"/>
  <c r="J477" i="2"/>
  <c r="I477" i="2"/>
  <c r="X476" i="2"/>
  <c r="Q476" i="2"/>
  <c r="Y476" i="2" s="1"/>
  <c r="J476" i="2"/>
  <c r="I476" i="2"/>
  <c r="X475" i="2"/>
  <c r="Q475" i="2"/>
  <c r="J475" i="2"/>
  <c r="I475" i="2"/>
  <c r="X474" i="2"/>
  <c r="Q474" i="2"/>
  <c r="Y474" i="2" s="1"/>
  <c r="J474" i="2"/>
  <c r="I474" i="2"/>
  <c r="X473" i="2"/>
  <c r="Q473" i="2"/>
  <c r="J473" i="2"/>
  <c r="I473" i="2"/>
  <c r="X472" i="2"/>
  <c r="Q472" i="2"/>
  <c r="J472" i="2"/>
  <c r="I472" i="2"/>
  <c r="X471" i="2"/>
  <c r="Q471" i="2"/>
  <c r="J471" i="2"/>
  <c r="I471" i="2"/>
  <c r="W470" i="2"/>
  <c r="V470" i="2"/>
  <c r="U470" i="2"/>
  <c r="T470" i="2"/>
  <c r="S470" i="2"/>
  <c r="R470" i="2"/>
  <c r="P470" i="2"/>
  <c r="O470" i="2"/>
  <c r="N470" i="2"/>
  <c r="M470" i="2"/>
  <c r="L470" i="2"/>
  <c r="K470" i="2"/>
  <c r="X468" i="2"/>
  <c r="Q468" i="2"/>
  <c r="J468" i="2"/>
  <c r="I468" i="2"/>
  <c r="X467" i="2"/>
  <c r="Q467" i="2"/>
  <c r="J467" i="2"/>
  <c r="I467" i="2"/>
  <c r="X466" i="2"/>
  <c r="Q466" i="2"/>
  <c r="J466" i="2"/>
  <c r="I466" i="2"/>
  <c r="X465" i="2"/>
  <c r="Q465" i="2"/>
  <c r="J465" i="2"/>
  <c r="I465" i="2"/>
  <c r="X464" i="2"/>
  <c r="Y464" i="2" s="1"/>
  <c r="Q464" i="2"/>
  <c r="J464" i="2"/>
  <c r="I464" i="2"/>
  <c r="X463" i="2"/>
  <c r="Q463" i="2"/>
  <c r="Y463" i="2" s="1"/>
  <c r="J463" i="2"/>
  <c r="I463" i="2"/>
  <c r="X462" i="2"/>
  <c r="Q462" i="2"/>
  <c r="J462" i="2"/>
  <c r="I462" i="2"/>
  <c r="X461" i="2"/>
  <c r="Q461" i="2"/>
  <c r="Y461" i="2" s="1"/>
  <c r="J461" i="2"/>
  <c r="I461" i="2"/>
  <c r="X460" i="2"/>
  <c r="Q460" i="2"/>
  <c r="J460" i="2"/>
  <c r="I460" i="2"/>
  <c r="X459" i="2"/>
  <c r="Q459" i="2"/>
  <c r="J459" i="2"/>
  <c r="I459" i="2"/>
  <c r="X458" i="2"/>
  <c r="Q458" i="2"/>
  <c r="J458" i="2"/>
  <c r="I458" i="2"/>
  <c r="X457" i="2"/>
  <c r="Q457" i="2"/>
  <c r="J457" i="2"/>
  <c r="I457" i="2"/>
  <c r="X456" i="2"/>
  <c r="Q456" i="2"/>
  <c r="J456" i="2"/>
  <c r="I456" i="2"/>
  <c r="W455" i="2"/>
  <c r="V455" i="2"/>
  <c r="U455" i="2"/>
  <c r="T455" i="2"/>
  <c r="S455" i="2"/>
  <c r="R455" i="2"/>
  <c r="P455" i="2"/>
  <c r="O455" i="2"/>
  <c r="N455" i="2"/>
  <c r="M455" i="2"/>
  <c r="L455" i="2"/>
  <c r="K455" i="2"/>
  <c r="X453" i="2"/>
  <c r="Q453" i="2"/>
  <c r="J453" i="2"/>
  <c r="I453" i="2"/>
  <c r="X452" i="2"/>
  <c r="Q452" i="2"/>
  <c r="Y452" i="2" s="1"/>
  <c r="J452" i="2"/>
  <c r="I452" i="2"/>
  <c r="X451" i="2"/>
  <c r="Q451" i="2"/>
  <c r="J451" i="2"/>
  <c r="I451" i="2"/>
  <c r="X450" i="2"/>
  <c r="Q450" i="2"/>
  <c r="Y450" i="2" s="1"/>
  <c r="J450" i="2"/>
  <c r="I450" i="2"/>
  <c r="X449" i="2"/>
  <c r="Q449" i="2"/>
  <c r="J449" i="2"/>
  <c r="I449" i="2"/>
  <c r="X448" i="2"/>
  <c r="Q448" i="2"/>
  <c r="J448" i="2"/>
  <c r="I448" i="2"/>
  <c r="X447" i="2"/>
  <c r="Q447" i="2"/>
  <c r="J447" i="2"/>
  <c r="I447" i="2"/>
  <c r="X446" i="2"/>
  <c r="Q446" i="2"/>
  <c r="J446" i="2"/>
  <c r="I446" i="2"/>
  <c r="X445" i="2"/>
  <c r="Q445" i="2"/>
  <c r="J445" i="2"/>
  <c r="I445" i="2"/>
  <c r="X444" i="2"/>
  <c r="Q444" i="2"/>
  <c r="J444" i="2"/>
  <c r="I444" i="2"/>
  <c r="X443" i="2"/>
  <c r="Q443" i="2"/>
  <c r="J443" i="2"/>
  <c r="I443" i="2"/>
  <c r="X442" i="2"/>
  <c r="Y442" i="2" s="1"/>
  <c r="Q442" i="2"/>
  <c r="J442" i="2"/>
  <c r="I442" i="2"/>
  <c r="X441" i="2"/>
  <c r="Q441" i="2"/>
  <c r="Y441" i="2" s="1"/>
  <c r="J441" i="2"/>
  <c r="I441" i="2"/>
  <c r="W440" i="2"/>
  <c r="V440" i="2"/>
  <c r="U440" i="2"/>
  <c r="T440" i="2"/>
  <c r="S440" i="2"/>
  <c r="R440" i="2"/>
  <c r="P440" i="2"/>
  <c r="O440" i="2"/>
  <c r="N440" i="2"/>
  <c r="M440" i="2"/>
  <c r="L440" i="2"/>
  <c r="K440" i="2"/>
  <c r="X438" i="2"/>
  <c r="Q438" i="2"/>
  <c r="J438" i="2"/>
  <c r="I438" i="2"/>
  <c r="X437" i="2"/>
  <c r="Q437" i="2"/>
  <c r="J437" i="2"/>
  <c r="I437" i="2"/>
  <c r="X436" i="2"/>
  <c r="Q436" i="2"/>
  <c r="Y436" i="2" s="1"/>
  <c r="J436" i="2"/>
  <c r="I436" i="2"/>
  <c r="X435" i="2"/>
  <c r="Q435" i="2"/>
  <c r="J435" i="2"/>
  <c r="I435" i="2"/>
  <c r="X434" i="2"/>
  <c r="Q434" i="2"/>
  <c r="Y434" i="2" s="1"/>
  <c r="J434" i="2"/>
  <c r="I434" i="2"/>
  <c r="X433" i="2"/>
  <c r="Q433" i="2"/>
  <c r="J433" i="2"/>
  <c r="I433" i="2"/>
  <c r="X432" i="2"/>
  <c r="Q432" i="2"/>
  <c r="J432" i="2"/>
  <c r="I432" i="2"/>
  <c r="X431" i="2"/>
  <c r="Q431" i="2"/>
  <c r="J431" i="2"/>
  <c r="I431" i="2"/>
  <c r="X430" i="2"/>
  <c r="Q430" i="2"/>
  <c r="J430" i="2"/>
  <c r="I430" i="2"/>
  <c r="X429" i="2"/>
  <c r="Q429" i="2"/>
  <c r="J429" i="2"/>
  <c r="I429" i="2"/>
  <c r="X428" i="2"/>
  <c r="Q428" i="2"/>
  <c r="J428" i="2"/>
  <c r="I428" i="2"/>
  <c r="X427" i="2"/>
  <c r="Q427" i="2"/>
  <c r="J427" i="2"/>
  <c r="I427" i="2"/>
  <c r="X426" i="2"/>
  <c r="Q426" i="2"/>
  <c r="J426" i="2"/>
  <c r="I426" i="2"/>
  <c r="W425" i="2"/>
  <c r="V425" i="2"/>
  <c r="U425" i="2"/>
  <c r="T425" i="2"/>
  <c r="S425" i="2"/>
  <c r="R425" i="2"/>
  <c r="P425" i="2"/>
  <c r="O425" i="2"/>
  <c r="N425" i="2"/>
  <c r="M425" i="2"/>
  <c r="L425" i="2"/>
  <c r="K425" i="2"/>
  <c r="X423" i="2"/>
  <c r="Q423" i="2"/>
  <c r="J423" i="2"/>
  <c r="I423" i="2"/>
  <c r="X422" i="2"/>
  <c r="Q422" i="2"/>
  <c r="J422" i="2"/>
  <c r="I422" i="2"/>
  <c r="X421" i="2"/>
  <c r="Q421" i="2"/>
  <c r="J421" i="2"/>
  <c r="I421" i="2"/>
  <c r="X420" i="2"/>
  <c r="Q420" i="2"/>
  <c r="J420" i="2"/>
  <c r="I420" i="2"/>
  <c r="X419" i="2"/>
  <c r="Q419" i="2"/>
  <c r="J419" i="2"/>
  <c r="I419" i="2"/>
  <c r="X418" i="2"/>
  <c r="Q418" i="2"/>
  <c r="J418" i="2"/>
  <c r="I418" i="2"/>
  <c r="X417" i="2"/>
  <c r="Q417" i="2"/>
  <c r="Y417" i="2" s="1"/>
  <c r="J417" i="2"/>
  <c r="I417" i="2"/>
  <c r="X416" i="2"/>
  <c r="Q416" i="2"/>
  <c r="J416" i="2"/>
  <c r="I416" i="2"/>
  <c r="X415" i="2"/>
  <c r="Q415" i="2"/>
  <c r="J415" i="2"/>
  <c r="I415" i="2"/>
  <c r="X414" i="2"/>
  <c r="Q414" i="2"/>
  <c r="J414" i="2"/>
  <c r="I414" i="2"/>
  <c r="X413" i="2"/>
  <c r="Q413" i="2"/>
  <c r="J413" i="2"/>
  <c r="I413" i="2"/>
  <c r="X412" i="2"/>
  <c r="Q412" i="2"/>
  <c r="J412" i="2"/>
  <c r="I412" i="2"/>
  <c r="X411" i="2"/>
  <c r="Q411" i="2"/>
  <c r="J411" i="2"/>
  <c r="I411" i="2"/>
  <c r="W410" i="2"/>
  <c r="V410" i="2"/>
  <c r="U410" i="2"/>
  <c r="T410" i="2"/>
  <c r="S410" i="2"/>
  <c r="R410" i="2"/>
  <c r="P410" i="2"/>
  <c r="O410" i="2"/>
  <c r="N410" i="2"/>
  <c r="M410" i="2"/>
  <c r="L410" i="2"/>
  <c r="K410" i="2"/>
  <c r="X408" i="2"/>
  <c r="Q408" i="2"/>
  <c r="J408" i="2"/>
  <c r="I408" i="2"/>
  <c r="X407" i="2"/>
  <c r="Q407" i="2"/>
  <c r="J407" i="2"/>
  <c r="I407" i="2"/>
  <c r="X406" i="2"/>
  <c r="Q406" i="2"/>
  <c r="Y406" i="2" s="1"/>
  <c r="J406" i="2"/>
  <c r="I406" i="2"/>
  <c r="X405" i="2"/>
  <c r="Q405" i="2"/>
  <c r="J405" i="2"/>
  <c r="I405" i="2"/>
  <c r="X404" i="2"/>
  <c r="Q404" i="2"/>
  <c r="J404" i="2"/>
  <c r="I404" i="2"/>
  <c r="X403" i="2"/>
  <c r="Q403" i="2"/>
  <c r="J403" i="2"/>
  <c r="I403" i="2"/>
  <c r="X402" i="2"/>
  <c r="Q402" i="2"/>
  <c r="J402" i="2"/>
  <c r="I402" i="2"/>
  <c r="X401" i="2"/>
  <c r="Q401" i="2"/>
  <c r="J401" i="2"/>
  <c r="I401" i="2"/>
  <c r="X400" i="2"/>
  <c r="Q400" i="2"/>
  <c r="J400" i="2"/>
  <c r="I400" i="2"/>
  <c r="X399" i="2"/>
  <c r="Q399" i="2"/>
  <c r="J399" i="2"/>
  <c r="I399" i="2"/>
  <c r="X398" i="2"/>
  <c r="Q398" i="2"/>
  <c r="J398" i="2"/>
  <c r="I398" i="2"/>
  <c r="X397" i="2"/>
  <c r="Q397" i="2"/>
  <c r="J397" i="2"/>
  <c r="I397" i="2"/>
  <c r="X396" i="2"/>
  <c r="Q396" i="2"/>
  <c r="J396" i="2"/>
  <c r="I396" i="2"/>
  <c r="W395" i="2"/>
  <c r="V395" i="2"/>
  <c r="U395" i="2"/>
  <c r="T395" i="2"/>
  <c r="S395" i="2"/>
  <c r="R395" i="2"/>
  <c r="P395" i="2"/>
  <c r="O395" i="2"/>
  <c r="N395" i="2"/>
  <c r="M395" i="2"/>
  <c r="L395" i="2"/>
  <c r="K395" i="2"/>
  <c r="X393" i="2"/>
  <c r="Q393" i="2"/>
  <c r="Y393" i="2" s="1"/>
  <c r="J393" i="2"/>
  <c r="I393" i="2"/>
  <c r="X392" i="2"/>
  <c r="Q392" i="2"/>
  <c r="J392" i="2"/>
  <c r="I392" i="2"/>
  <c r="X391" i="2"/>
  <c r="Q391" i="2"/>
  <c r="J391" i="2"/>
  <c r="I391" i="2"/>
  <c r="X390" i="2"/>
  <c r="Q390" i="2"/>
  <c r="J390" i="2"/>
  <c r="I390" i="2"/>
  <c r="X389" i="2"/>
  <c r="Q389" i="2"/>
  <c r="J389" i="2"/>
  <c r="I389" i="2"/>
  <c r="X388" i="2"/>
  <c r="Q388" i="2"/>
  <c r="J388" i="2"/>
  <c r="I388" i="2"/>
  <c r="X387" i="2"/>
  <c r="Q387" i="2"/>
  <c r="J387" i="2"/>
  <c r="I387" i="2"/>
  <c r="X386" i="2"/>
  <c r="Y386" i="2" s="1"/>
  <c r="Q386" i="2"/>
  <c r="J386" i="2"/>
  <c r="I386" i="2"/>
  <c r="W385" i="2"/>
  <c r="V385" i="2"/>
  <c r="U385" i="2"/>
  <c r="T385" i="2"/>
  <c r="S385" i="2"/>
  <c r="R385" i="2"/>
  <c r="P385" i="2"/>
  <c r="O385" i="2"/>
  <c r="N385" i="2"/>
  <c r="M385" i="2"/>
  <c r="L385" i="2"/>
  <c r="K385" i="2"/>
  <c r="X383" i="2"/>
  <c r="Q383" i="2"/>
  <c r="J383" i="2"/>
  <c r="I383" i="2"/>
  <c r="X382" i="2"/>
  <c r="Q382" i="2"/>
  <c r="Y382" i="2" s="1"/>
  <c r="J382" i="2"/>
  <c r="I382" i="2"/>
  <c r="X381" i="2"/>
  <c r="Q381" i="2"/>
  <c r="J381" i="2"/>
  <c r="I381" i="2"/>
  <c r="X380" i="2"/>
  <c r="Q380" i="2"/>
  <c r="Y380" i="2" s="1"/>
  <c r="J380" i="2"/>
  <c r="I380" i="2"/>
  <c r="X379" i="2"/>
  <c r="Q379" i="2"/>
  <c r="J379" i="2"/>
  <c r="I379" i="2"/>
  <c r="X378" i="2"/>
  <c r="Q378" i="2"/>
  <c r="J378" i="2"/>
  <c r="I378" i="2"/>
  <c r="X377" i="2"/>
  <c r="Q377" i="2"/>
  <c r="J377" i="2"/>
  <c r="I377" i="2"/>
  <c r="X376" i="2"/>
  <c r="Q376" i="2"/>
  <c r="J376" i="2"/>
  <c r="I376" i="2"/>
  <c r="W375" i="2"/>
  <c r="V375" i="2"/>
  <c r="U375" i="2"/>
  <c r="T375" i="2"/>
  <c r="S375" i="2"/>
  <c r="R375" i="2"/>
  <c r="P375" i="2"/>
  <c r="O375" i="2"/>
  <c r="N375" i="2"/>
  <c r="M375" i="2"/>
  <c r="L375" i="2"/>
  <c r="K375" i="2"/>
  <c r="X373" i="2"/>
  <c r="Q373" i="2"/>
  <c r="J373" i="2"/>
  <c r="I373" i="2"/>
  <c r="X372" i="2"/>
  <c r="Q372" i="2"/>
  <c r="J372" i="2"/>
  <c r="I372" i="2"/>
  <c r="X371" i="2"/>
  <c r="Q371" i="2"/>
  <c r="J371" i="2"/>
  <c r="I371" i="2"/>
  <c r="X370" i="2"/>
  <c r="Q370" i="2"/>
  <c r="J370" i="2"/>
  <c r="I370" i="2"/>
  <c r="X369" i="2"/>
  <c r="Q369" i="2"/>
  <c r="J369" i="2"/>
  <c r="I369" i="2"/>
  <c r="X368" i="2"/>
  <c r="Y368" i="2" s="1"/>
  <c r="Q368" i="2"/>
  <c r="J368" i="2"/>
  <c r="I368" i="2"/>
  <c r="X367" i="2"/>
  <c r="Q367" i="2"/>
  <c r="Y367" i="2" s="1"/>
  <c r="J367" i="2"/>
  <c r="I367" i="2"/>
  <c r="X366" i="2"/>
  <c r="Q366" i="2"/>
  <c r="J366" i="2"/>
  <c r="I366" i="2"/>
  <c r="X365" i="2"/>
  <c r="Q365" i="2"/>
  <c r="J365" i="2"/>
  <c r="I365" i="2"/>
  <c r="X364" i="2"/>
  <c r="Q364" i="2"/>
  <c r="J364" i="2"/>
  <c r="I364" i="2"/>
  <c r="X363" i="2"/>
  <c r="Q363" i="2"/>
  <c r="J363" i="2"/>
  <c r="I363" i="2"/>
  <c r="X362" i="2"/>
  <c r="Q362" i="2"/>
  <c r="J362" i="2"/>
  <c r="I362" i="2"/>
  <c r="X361" i="2"/>
  <c r="Q361" i="2"/>
  <c r="Y361" i="2" s="1"/>
  <c r="J361" i="2"/>
  <c r="I361" i="2"/>
  <c r="W360" i="2"/>
  <c r="V360" i="2"/>
  <c r="U360" i="2"/>
  <c r="T360" i="2"/>
  <c r="S360" i="2"/>
  <c r="R360" i="2"/>
  <c r="P360" i="2"/>
  <c r="O360" i="2"/>
  <c r="N360" i="2"/>
  <c r="M360" i="2"/>
  <c r="L360" i="2"/>
  <c r="K360" i="2"/>
  <c r="X358" i="2"/>
  <c r="Q358" i="2"/>
  <c r="Y358" i="2" s="1"/>
  <c r="J358" i="2"/>
  <c r="I358" i="2"/>
  <c r="X357" i="2"/>
  <c r="Q357" i="2"/>
  <c r="J357" i="2"/>
  <c r="I357" i="2"/>
  <c r="X356" i="2"/>
  <c r="Q356" i="2"/>
  <c r="Y356" i="2" s="1"/>
  <c r="J356" i="2"/>
  <c r="I356" i="2"/>
  <c r="X355" i="2"/>
  <c r="Q355" i="2"/>
  <c r="J355" i="2"/>
  <c r="I355" i="2"/>
  <c r="X354" i="2"/>
  <c r="Q354" i="2"/>
  <c r="J354" i="2"/>
  <c r="I354" i="2"/>
  <c r="X353" i="2"/>
  <c r="Q353" i="2"/>
  <c r="J353" i="2"/>
  <c r="I353" i="2"/>
  <c r="X352" i="2"/>
  <c r="Q352" i="2"/>
  <c r="Y352" i="2" s="1"/>
  <c r="J352" i="2"/>
  <c r="I352" i="2"/>
  <c r="X351" i="2"/>
  <c r="Q351" i="2"/>
  <c r="J351" i="2"/>
  <c r="I351" i="2"/>
  <c r="X350" i="2"/>
  <c r="Q350" i="2"/>
  <c r="J350" i="2"/>
  <c r="I350" i="2"/>
  <c r="X349" i="2"/>
  <c r="Q349" i="2"/>
  <c r="J349" i="2"/>
  <c r="I349" i="2"/>
  <c r="X348" i="2"/>
  <c r="Q348" i="2"/>
  <c r="J348" i="2"/>
  <c r="I348" i="2"/>
  <c r="X347" i="2"/>
  <c r="Q347" i="2"/>
  <c r="J347" i="2"/>
  <c r="I347" i="2"/>
  <c r="X346" i="2"/>
  <c r="Q346" i="2"/>
  <c r="J346" i="2"/>
  <c r="I346" i="2"/>
  <c r="W345" i="2"/>
  <c r="V345" i="2"/>
  <c r="U345" i="2"/>
  <c r="T345" i="2"/>
  <c r="S345" i="2"/>
  <c r="R345" i="2"/>
  <c r="P345" i="2"/>
  <c r="O345" i="2"/>
  <c r="N345" i="2"/>
  <c r="M345" i="2"/>
  <c r="L345" i="2"/>
  <c r="K345" i="2"/>
  <c r="X343" i="2"/>
  <c r="Q343" i="2"/>
  <c r="J343" i="2"/>
  <c r="I343" i="2"/>
  <c r="X342" i="2"/>
  <c r="Q342" i="2"/>
  <c r="J342" i="2"/>
  <c r="I342" i="2"/>
  <c r="X341" i="2"/>
  <c r="Q341" i="2"/>
  <c r="J341" i="2"/>
  <c r="I341" i="2"/>
  <c r="X340" i="2"/>
  <c r="Q340" i="2"/>
  <c r="J340" i="2"/>
  <c r="I340" i="2"/>
  <c r="X339" i="2"/>
  <c r="Q339" i="2"/>
  <c r="J339" i="2"/>
  <c r="I339" i="2"/>
  <c r="X338" i="2"/>
  <c r="Q338" i="2"/>
  <c r="J338" i="2"/>
  <c r="I338" i="2"/>
  <c r="X337" i="2"/>
  <c r="Q337" i="2"/>
  <c r="Y337" i="2" s="1"/>
  <c r="J337" i="2"/>
  <c r="I337" i="2"/>
  <c r="X336" i="2"/>
  <c r="Q336" i="2"/>
  <c r="J336" i="2"/>
  <c r="I336" i="2"/>
  <c r="X335" i="2"/>
  <c r="Q335" i="2"/>
  <c r="J335" i="2"/>
  <c r="I335" i="2"/>
  <c r="X334" i="2"/>
  <c r="Q334" i="2"/>
  <c r="J334" i="2"/>
  <c r="I334" i="2"/>
  <c r="X333" i="2"/>
  <c r="Q333" i="2"/>
  <c r="J333" i="2"/>
  <c r="I333" i="2"/>
  <c r="X332" i="2"/>
  <c r="Q332" i="2"/>
  <c r="J332" i="2"/>
  <c r="I332" i="2"/>
  <c r="X331" i="2"/>
  <c r="Q331" i="2"/>
  <c r="J331" i="2"/>
  <c r="I331" i="2"/>
  <c r="W330" i="2"/>
  <c r="V330" i="2"/>
  <c r="U330" i="2"/>
  <c r="T330" i="2"/>
  <c r="S330" i="2"/>
  <c r="R330" i="2"/>
  <c r="P330" i="2"/>
  <c r="O330" i="2"/>
  <c r="N330" i="2"/>
  <c r="M330" i="2"/>
  <c r="L330" i="2"/>
  <c r="K330" i="2"/>
  <c r="X328" i="2"/>
  <c r="Q328" i="2"/>
  <c r="J328" i="2"/>
  <c r="I328" i="2"/>
  <c r="X327" i="2"/>
  <c r="Q327" i="2"/>
  <c r="J327" i="2"/>
  <c r="I327" i="2"/>
  <c r="X326" i="2"/>
  <c r="Q326" i="2"/>
  <c r="Y326" i="2" s="1"/>
  <c r="J326" i="2"/>
  <c r="I326" i="2"/>
  <c r="X325" i="2"/>
  <c r="Q325" i="2"/>
  <c r="J325" i="2"/>
  <c r="I325" i="2"/>
  <c r="X324" i="2"/>
  <c r="Q324" i="2"/>
  <c r="J324" i="2"/>
  <c r="I324" i="2"/>
  <c r="X323" i="2"/>
  <c r="Q323" i="2"/>
  <c r="J323" i="2"/>
  <c r="I323" i="2"/>
  <c r="X322" i="2"/>
  <c r="Q322" i="2"/>
  <c r="J322" i="2"/>
  <c r="I322" i="2"/>
  <c r="X321" i="2"/>
  <c r="Q321" i="2"/>
  <c r="J321" i="2"/>
  <c r="I321" i="2"/>
  <c r="X320" i="2"/>
  <c r="Q320" i="2"/>
  <c r="J320" i="2"/>
  <c r="I320" i="2"/>
  <c r="X319" i="2"/>
  <c r="Q319" i="2"/>
  <c r="J319" i="2"/>
  <c r="I319" i="2"/>
  <c r="X318" i="2"/>
  <c r="Q318" i="2"/>
  <c r="J318" i="2"/>
  <c r="I318" i="2"/>
  <c r="X317" i="2"/>
  <c r="Q317" i="2"/>
  <c r="J317" i="2"/>
  <c r="I317" i="2"/>
  <c r="X316" i="2"/>
  <c r="Q316" i="2"/>
  <c r="J316" i="2"/>
  <c r="I316" i="2"/>
  <c r="W315" i="2"/>
  <c r="V315" i="2"/>
  <c r="U315" i="2"/>
  <c r="T315" i="2"/>
  <c r="S315" i="2"/>
  <c r="R315" i="2"/>
  <c r="P315" i="2"/>
  <c r="O315" i="2"/>
  <c r="N315" i="2"/>
  <c r="M315" i="2"/>
  <c r="L315" i="2"/>
  <c r="K315" i="2"/>
  <c r="X313" i="2"/>
  <c r="Q313" i="2"/>
  <c r="Y313" i="2" s="1"/>
  <c r="J313" i="2"/>
  <c r="I313" i="2"/>
  <c r="X312" i="2"/>
  <c r="Q312" i="2"/>
  <c r="J312" i="2"/>
  <c r="I312" i="2"/>
  <c r="X311" i="2"/>
  <c r="Q311" i="2"/>
  <c r="J311" i="2"/>
  <c r="I311" i="2"/>
  <c r="X310" i="2"/>
  <c r="Q310" i="2"/>
  <c r="J310" i="2"/>
  <c r="I310" i="2"/>
  <c r="X309" i="2"/>
  <c r="Q309" i="2"/>
  <c r="Y309" i="2" s="1"/>
  <c r="J309" i="2"/>
  <c r="I309" i="2"/>
  <c r="X308" i="2"/>
  <c r="Q308" i="2"/>
  <c r="J308" i="2"/>
  <c r="I308" i="2"/>
  <c r="X307" i="2"/>
  <c r="Q307" i="2"/>
  <c r="Y307" i="2" s="1"/>
  <c r="J307" i="2"/>
  <c r="I307" i="2"/>
  <c r="X306" i="2"/>
  <c r="Q306" i="2"/>
  <c r="J306" i="2"/>
  <c r="I306" i="2"/>
  <c r="X305" i="2"/>
  <c r="Q305" i="2"/>
  <c r="J305" i="2"/>
  <c r="I305" i="2"/>
  <c r="X304" i="2"/>
  <c r="Q304" i="2"/>
  <c r="J304" i="2"/>
  <c r="I304" i="2"/>
  <c r="X303" i="2"/>
  <c r="Q303" i="2"/>
  <c r="J303" i="2"/>
  <c r="I303" i="2"/>
  <c r="X302" i="2"/>
  <c r="Q302" i="2"/>
  <c r="J302" i="2"/>
  <c r="I302" i="2"/>
  <c r="X301" i="2"/>
  <c r="Q301" i="2"/>
  <c r="J301" i="2"/>
  <c r="I301" i="2"/>
  <c r="W300" i="2"/>
  <c r="V300" i="2"/>
  <c r="U300" i="2"/>
  <c r="T300" i="2"/>
  <c r="S300" i="2"/>
  <c r="R300" i="2"/>
  <c r="P300" i="2"/>
  <c r="O300" i="2"/>
  <c r="N300" i="2"/>
  <c r="M300" i="2"/>
  <c r="L300" i="2"/>
  <c r="K300" i="2"/>
  <c r="X298" i="2"/>
  <c r="Q298" i="2"/>
  <c r="J298" i="2"/>
  <c r="I298" i="2"/>
  <c r="X297" i="2"/>
  <c r="Q297" i="2"/>
  <c r="J297" i="2"/>
  <c r="I297" i="2"/>
  <c r="X296" i="2"/>
  <c r="Q296" i="2"/>
  <c r="Y296" i="2" s="1"/>
  <c r="J296" i="2"/>
  <c r="I296" i="2"/>
  <c r="X295" i="2"/>
  <c r="Q295" i="2"/>
  <c r="J295" i="2"/>
  <c r="I295" i="2"/>
  <c r="X294" i="2"/>
  <c r="Q294" i="2"/>
  <c r="J294" i="2"/>
  <c r="I294" i="2"/>
  <c r="X293" i="2"/>
  <c r="Q293" i="2"/>
  <c r="J293" i="2"/>
  <c r="I293" i="2"/>
  <c r="X292" i="2"/>
  <c r="Q292" i="2"/>
  <c r="J292" i="2"/>
  <c r="I292" i="2"/>
  <c r="Y291" i="2"/>
  <c r="X291" i="2"/>
  <c r="Q291" i="2"/>
  <c r="J291" i="2"/>
  <c r="J300" i="2" s="1"/>
  <c r="I291" i="2"/>
  <c r="W290" i="2"/>
  <c r="V290" i="2"/>
  <c r="U290" i="2"/>
  <c r="T290" i="2"/>
  <c r="S290" i="2"/>
  <c r="R290" i="2"/>
  <c r="P290" i="2"/>
  <c r="O290" i="2"/>
  <c r="N290" i="2"/>
  <c r="M290" i="2"/>
  <c r="L290" i="2"/>
  <c r="K290" i="2"/>
  <c r="X288" i="2"/>
  <c r="Q288" i="2"/>
  <c r="Y288" i="2" s="1"/>
  <c r="J288" i="2"/>
  <c r="I288" i="2"/>
  <c r="X287" i="2"/>
  <c r="Q287" i="2"/>
  <c r="J287" i="2"/>
  <c r="I287" i="2"/>
  <c r="X286" i="2"/>
  <c r="Q286" i="2"/>
  <c r="Y286" i="2" s="1"/>
  <c r="J286" i="2"/>
  <c r="I286" i="2"/>
  <c r="X285" i="2"/>
  <c r="Q285" i="2"/>
  <c r="Y285" i="2" s="1"/>
  <c r="J285" i="2"/>
  <c r="I285" i="2"/>
  <c r="X284" i="2"/>
  <c r="Q284" i="2"/>
  <c r="J284" i="2"/>
  <c r="I284" i="2"/>
  <c r="X283" i="2"/>
  <c r="Q283" i="2"/>
  <c r="J283" i="2"/>
  <c r="I283" i="2"/>
  <c r="X282" i="2"/>
  <c r="Q282" i="2"/>
  <c r="Y282" i="2" s="1"/>
  <c r="J282" i="2"/>
  <c r="I282" i="2"/>
  <c r="X281" i="2"/>
  <c r="Q281" i="2"/>
  <c r="J281" i="2"/>
  <c r="I281" i="2"/>
  <c r="W280" i="2"/>
  <c r="V280" i="2"/>
  <c r="U280" i="2"/>
  <c r="T280" i="2"/>
  <c r="S280" i="2"/>
  <c r="R280" i="2"/>
  <c r="P280" i="2"/>
  <c r="O280" i="2"/>
  <c r="N280" i="2"/>
  <c r="M280" i="2"/>
  <c r="L280" i="2"/>
  <c r="K280" i="2"/>
  <c r="X278" i="2"/>
  <c r="Q278" i="2"/>
  <c r="Y278" i="2" s="1"/>
  <c r="J278" i="2"/>
  <c r="I278" i="2"/>
  <c r="X277" i="2"/>
  <c r="Q277" i="2"/>
  <c r="J277" i="2"/>
  <c r="I277" i="2"/>
  <c r="X276" i="2"/>
  <c r="Q276" i="2"/>
  <c r="J276" i="2"/>
  <c r="I276" i="2"/>
  <c r="X275" i="2"/>
  <c r="Q275" i="2"/>
  <c r="J275" i="2"/>
  <c r="I275" i="2"/>
  <c r="X274" i="2"/>
  <c r="Q274" i="2"/>
  <c r="J274" i="2"/>
  <c r="I274" i="2"/>
  <c r="X273" i="2"/>
  <c r="Q273" i="2"/>
  <c r="J273" i="2"/>
  <c r="I273" i="2"/>
  <c r="X272" i="2"/>
  <c r="Q272" i="2"/>
  <c r="J272" i="2"/>
  <c r="I272" i="2"/>
  <c r="X271" i="2"/>
  <c r="Q271" i="2"/>
  <c r="J271" i="2"/>
  <c r="I271" i="2"/>
  <c r="X270" i="2"/>
  <c r="Q270" i="2"/>
  <c r="J270" i="2"/>
  <c r="I270" i="2"/>
  <c r="X269" i="2"/>
  <c r="Q269" i="2"/>
  <c r="J269" i="2"/>
  <c r="I269" i="2"/>
  <c r="X268" i="2"/>
  <c r="Q268" i="2"/>
  <c r="J268" i="2"/>
  <c r="I268" i="2"/>
  <c r="X267" i="2"/>
  <c r="Q267" i="2"/>
  <c r="J267" i="2"/>
  <c r="I267" i="2"/>
  <c r="X266" i="2"/>
  <c r="Q266" i="2"/>
  <c r="J266" i="2"/>
  <c r="I266" i="2"/>
  <c r="W265" i="2"/>
  <c r="V265" i="2"/>
  <c r="U265" i="2"/>
  <c r="T265" i="2"/>
  <c r="S265" i="2"/>
  <c r="R265" i="2"/>
  <c r="P265" i="2"/>
  <c r="O265" i="2"/>
  <c r="N265" i="2"/>
  <c r="M265" i="2"/>
  <c r="L265" i="2"/>
  <c r="K265" i="2"/>
  <c r="X263" i="2"/>
  <c r="Q263" i="2"/>
  <c r="J263" i="2"/>
  <c r="I263" i="2"/>
  <c r="X262" i="2"/>
  <c r="Q262" i="2"/>
  <c r="J262" i="2"/>
  <c r="I262" i="2"/>
  <c r="X261" i="2"/>
  <c r="Q261" i="2"/>
  <c r="J261" i="2"/>
  <c r="I261" i="2"/>
  <c r="X260" i="2"/>
  <c r="Q260" i="2"/>
  <c r="J260" i="2"/>
  <c r="I260" i="2"/>
  <c r="X259" i="2"/>
  <c r="Q259" i="2"/>
  <c r="Y259" i="2" s="1"/>
  <c r="J259" i="2"/>
  <c r="I259" i="2"/>
  <c r="X258" i="2"/>
  <c r="Q258" i="2"/>
  <c r="J258" i="2"/>
  <c r="I258" i="2"/>
  <c r="X257" i="2"/>
  <c r="Q257" i="2"/>
  <c r="J257" i="2"/>
  <c r="I257" i="2"/>
  <c r="X256" i="2"/>
  <c r="Q256" i="2"/>
  <c r="J256" i="2"/>
  <c r="I256" i="2"/>
  <c r="X255" i="2"/>
  <c r="Q255" i="2"/>
  <c r="J255" i="2"/>
  <c r="I255" i="2"/>
  <c r="X254" i="2"/>
  <c r="Q254" i="2"/>
  <c r="J254" i="2"/>
  <c r="I254" i="2"/>
  <c r="X253" i="2"/>
  <c r="Q253" i="2"/>
  <c r="J253" i="2"/>
  <c r="I253" i="2"/>
  <c r="X252" i="2"/>
  <c r="Q252" i="2"/>
  <c r="J252" i="2"/>
  <c r="I252" i="2"/>
  <c r="X251" i="2"/>
  <c r="Q251" i="2"/>
  <c r="J251" i="2"/>
  <c r="I251" i="2"/>
  <c r="W250" i="2"/>
  <c r="V250" i="2"/>
  <c r="U250" i="2"/>
  <c r="T250" i="2"/>
  <c r="S250" i="2"/>
  <c r="R250" i="2"/>
  <c r="P250" i="2"/>
  <c r="O250" i="2"/>
  <c r="N250" i="2"/>
  <c r="M250" i="2"/>
  <c r="L250" i="2"/>
  <c r="K250" i="2"/>
  <c r="X248" i="2"/>
  <c r="Q248" i="2"/>
  <c r="J248" i="2"/>
  <c r="I248" i="2"/>
  <c r="X247" i="2"/>
  <c r="Y247" i="2" s="1"/>
  <c r="Q247" i="2"/>
  <c r="J247" i="2"/>
  <c r="I247" i="2"/>
  <c r="X246" i="2"/>
  <c r="Q246" i="2"/>
  <c r="Y246" i="2" s="1"/>
  <c r="J246" i="2"/>
  <c r="I246" i="2"/>
  <c r="X245" i="2"/>
  <c r="Q245" i="2"/>
  <c r="J245" i="2"/>
  <c r="I245" i="2"/>
  <c r="X244" i="2"/>
  <c r="Q244" i="2"/>
  <c r="J244" i="2"/>
  <c r="I244" i="2"/>
  <c r="X243" i="2"/>
  <c r="Q243" i="2"/>
  <c r="J243" i="2"/>
  <c r="I243" i="2"/>
  <c r="X242" i="2"/>
  <c r="Q242" i="2"/>
  <c r="J242" i="2"/>
  <c r="I242" i="2"/>
  <c r="X241" i="2"/>
  <c r="Q241" i="2"/>
  <c r="J241" i="2"/>
  <c r="I241" i="2"/>
  <c r="X240" i="2"/>
  <c r="Q240" i="2"/>
  <c r="J240" i="2"/>
  <c r="I240" i="2"/>
  <c r="X239" i="2"/>
  <c r="Q239" i="2"/>
  <c r="J239" i="2"/>
  <c r="I239" i="2"/>
  <c r="X238" i="2"/>
  <c r="Q238" i="2"/>
  <c r="J238" i="2"/>
  <c r="I238" i="2"/>
  <c r="X237" i="2"/>
  <c r="Q237" i="2"/>
  <c r="J237" i="2"/>
  <c r="I237" i="2"/>
  <c r="X236" i="2"/>
  <c r="Q236" i="2"/>
  <c r="J236" i="2"/>
  <c r="I236" i="2"/>
  <c r="W235" i="2"/>
  <c r="V235" i="2"/>
  <c r="U235" i="2"/>
  <c r="T235" i="2"/>
  <c r="S235" i="2"/>
  <c r="R235" i="2"/>
  <c r="P235" i="2"/>
  <c r="O235" i="2"/>
  <c r="N235" i="2"/>
  <c r="M235" i="2"/>
  <c r="L235" i="2"/>
  <c r="K235" i="2"/>
  <c r="X233" i="2"/>
  <c r="Q233" i="2"/>
  <c r="J233" i="2"/>
  <c r="I233" i="2"/>
  <c r="X232" i="2"/>
  <c r="Q232" i="2"/>
  <c r="J232" i="2"/>
  <c r="I232" i="2"/>
  <c r="X231" i="2"/>
  <c r="Q231" i="2"/>
  <c r="J231" i="2"/>
  <c r="I231" i="2"/>
  <c r="X230" i="2"/>
  <c r="Y230" i="2" s="1"/>
  <c r="Q230" i="2"/>
  <c r="J230" i="2"/>
  <c r="I230" i="2"/>
  <c r="X229" i="2"/>
  <c r="Q229" i="2"/>
  <c r="J229" i="2"/>
  <c r="I229" i="2"/>
  <c r="X228" i="2"/>
  <c r="Q228" i="2"/>
  <c r="J228" i="2"/>
  <c r="I228" i="2"/>
  <c r="X227" i="2"/>
  <c r="Q227" i="2"/>
  <c r="J227" i="2"/>
  <c r="I227" i="2"/>
  <c r="X226" i="2"/>
  <c r="Q226" i="2"/>
  <c r="J226" i="2"/>
  <c r="I226" i="2"/>
  <c r="X225" i="2"/>
  <c r="Q225" i="2"/>
  <c r="J225" i="2"/>
  <c r="I225" i="2"/>
  <c r="X224" i="2"/>
  <c r="Q224" i="2"/>
  <c r="J224" i="2"/>
  <c r="I224" i="2"/>
  <c r="X223" i="2"/>
  <c r="Q223" i="2"/>
  <c r="J223" i="2"/>
  <c r="I223" i="2"/>
  <c r="X222" i="2"/>
  <c r="Q222" i="2"/>
  <c r="J222" i="2"/>
  <c r="I222" i="2"/>
  <c r="X221" i="2"/>
  <c r="Q221" i="2"/>
  <c r="J221" i="2"/>
  <c r="I221" i="2"/>
  <c r="I235" i="2" s="1"/>
  <c r="W220" i="2"/>
  <c r="V220" i="2"/>
  <c r="U220" i="2"/>
  <c r="T220" i="2"/>
  <c r="S220" i="2"/>
  <c r="R220" i="2"/>
  <c r="P220" i="2"/>
  <c r="O220" i="2"/>
  <c r="N220" i="2"/>
  <c r="M220" i="2"/>
  <c r="L220" i="2"/>
  <c r="K220" i="2"/>
  <c r="X218" i="2"/>
  <c r="Q218" i="2"/>
  <c r="J218" i="2"/>
  <c r="I218" i="2"/>
  <c r="X217" i="2"/>
  <c r="Y217" i="2" s="1"/>
  <c r="Q217" i="2"/>
  <c r="J217" i="2"/>
  <c r="I217" i="2"/>
  <c r="X216" i="2"/>
  <c r="Q216" i="2"/>
  <c r="Y216" i="2" s="1"/>
  <c r="J216" i="2"/>
  <c r="I216" i="2"/>
  <c r="X215" i="2"/>
  <c r="Q215" i="2"/>
  <c r="J215" i="2"/>
  <c r="I215" i="2"/>
  <c r="X214" i="2"/>
  <c r="Q214" i="2"/>
  <c r="J214" i="2"/>
  <c r="I214" i="2"/>
  <c r="X213" i="2"/>
  <c r="Q213" i="2"/>
  <c r="J213" i="2"/>
  <c r="I213" i="2"/>
  <c r="X212" i="2"/>
  <c r="Q212" i="2"/>
  <c r="Y212" i="2" s="1"/>
  <c r="J212" i="2"/>
  <c r="I212" i="2"/>
  <c r="X211" i="2"/>
  <c r="Q211" i="2"/>
  <c r="J211" i="2"/>
  <c r="I211" i="2"/>
  <c r="X210" i="2"/>
  <c r="Q210" i="2"/>
  <c r="Y210" i="2" s="1"/>
  <c r="J210" i="2"/>
  <c r="I210" i="2"/>
  <c r="X209" i="2"/>
  <c r="Q209" i="2"/>
  <c r="J209" i="2"/>
  <c r="I209" i="2"/>
  <c r="X208" i="2"/>
  <c r="Q208" i="2"/>
  <c r="J208" i="2"/>
  <c r="I208" i="2"/>
  <c r="X207" i="2"/>
  <c r="Q207" i="2"/>
  <c r="J207" i="2"/>
  <c r="I207" i="2"/>
  <c r="X206" i="2"/>
  <c r="Q206" i="2"/>
  <c r="Y206" i="2" s="1"/>
  <c r="J206" i="2"/>
  <c r="I206" i="2"/>
  <c r="W205" i="2"/>
  <c r="V205" i="2"/>
  <c r="U205" i="2"/>
  <c r="T205" i="2"/>
  <c r="S205" i="2"/>
  <c r="R205" i="2"/>
  <c r="P205" i="2"/>
  <c r="O205" i="2"/>
  <c r="N205" i="2"/>
  <c r="M205" i="2"/>
  <c r="L205" i="2"/>
  <c r="K205" i="2"/>
  <c r="X203" i="2"/>
  <c r="Q203" i="2"/>
  <c r="J203" i="2"/>
  <c r="I203" i="2"/>
  <c r="X202" i="2"/>
  <c r="Q202" i="2"/>
  <c r="J202" i="2"/>
  <c r="I202" i="2"/>
  <c r="X201" i="2"/>
  <c r="Q201" i="2"/>
  <c r="J201" i="2"/>
  <c r="I201" i="2"/>
  <c r="Y200" i="2"/>
  <c r="X200" i="2"/>
  <c r="Q200" i="2"/>
  <c r="J200" i="2"/>
  <c r="I200" i="2"/>
  <c r="X199" i="2"/>
  <c r="Q199" i="2"/>
  <c r="J199" i="2"/>
  <c r="I199" i="2"/>
  <c r="X198" i="2"/>
  <c r="Q198" i="2"/>
  <c r="J198" i="2"/>
  <c r="I198" i="2"/>
  <c r="X197" i="2"/>
  <c r="Q197" i="2"/>
  <c r="Y197" i="2" s="1"/>
  <c r="J197" i="2"/>
  <c r="I197" i="2"/>
  <c r="X196" i="2"/>
  <c r="Q196" i="2"/>
  <c r="J196" i="2"/>
  <c r="I196" i="2"/>
  <c r="W195" i="2"/>
  <c r="V195" i="2"/>
  <c r="U195" i="2"/>
  <c r="T195" i="2"/>
  <c r="S195" i="2"/>
  <c r="R195" i="2"/>
  <c r="P195" i="2"/>
  <c r="O195" i="2"/>
  <c r="N195" i="2"/>
  <c r="M195" i="2"/>
  <c r="L195" i="2"/>
  <c r="K195" i="2"/>
  <c r="X193" i="2"/>
  <c r="Q193" i="2"/>
  <c r="J193" i="2"/>
  <c r="I193" i="2"/>
  <c r="X192" i="2"/>
  <c r="Q192" i="2"/>
  <c r="J192" i="2"/>
  <c r="I192" i="2"/>
  <c r="X191" i="2"/>
  <c r="Q191" i="2"/>
  <c r="J191" i="2"/>
  <c r="I191" i="2"/>
  <c r="X190" i="2"/>
  <c r="Q190" i="2"/>
  <c r="J190" i="2"/>
  <c r="I190" i="2"/>
  <c r="X189" i="2"/>
  <c r="Q189" i="2"/>
  <c r="J189" i="2"/>
  <c r="I189" i="2"/>
  <c r="X188" i="2"/>
  <c r="Q188" i="2"/>
  <c r="Y188" i="2" s="1"/>
  <c r="J188" i="2"/>
  <c r="I188" i="2"/>
  <c r="X187" i="2"/>
  <c r="Q187" i="2"/>
  <c r="J187" i="2"/>
  <c r="I187" i="2"/>
  <c r="X186" i="2"/>
  <c r="Q186" i="2"/>
  <c r="J186" i="2"/>
  <c r="I186" i="2"/>
  <c r="W185" i="2"/>
  <c r="V185" i="2"/>
  <c r="U185" i="2"/>
  <c r="T185" i="2"/>
  <c r="S185" i="2"/>
  <c r="R185" i="2"/>
  <c r="P185" i="2"/>
  <c r="O185" i="2"/>
  <c r="N185" i="2"/>
  <c r="M185" i="2"/>
  <c r="L185" i="2"/>
  <c r="K185" i="2"/>
  <c r="X183" i="2"/>
  <c r="Q183" i="2"/>
  <c r="Y183" i="2" s="1"/>
  <c r="J183" i="2"/>
  <c r="I183" i="2"/>
  <c r="X182" i="2"/>
  <c r="Q182" i="2"/>
  <c r="J182" i="2"/>
  <c r="I182" i="2"/>
  <c r="X181" i="2"/>
  <c r="Q181" i="2"/>
  <c r="J181" i="2"/>
  <c r="I181" i="2"/>
  <c r="X180" i="2"/>
  <c r="Q180" i="2"/>
  <c r="J180" i="2"/>
  <c r="I180" i="2"/>
  <c r="X179" i="2"/>
  <c r="Q179" i="2"/>
  <c r="J179" i="2"/>
  <c r="I179" i="2"/>
  <c r="X178" i="2"/>
  <c r="Q178" i="2"/>
  <c r="J178" i="2"/>
  <c r="I178" i="2"/>
  <c r="X177" i="2"/>
  <c r="Q177" i="2"/>
  <c r="J177" i="2"/>
  <c r="I177" i="2"/>
  <c r="X176" i="2"/>
  <c r="Q176" i="2"/>
  <c r="J176" i="2"/>
  <c r="I176" i="2"/>
  <c r="X175" i="2"/>
  <c r="Q175" i="2"/>
  <c r="J175" i="2"/>
  <c r="I175" i="2"/>
  <c r="X174" i="2"/>
  <c r="Q174" i="2"/>
  <c r="J174" i="2"/>
  <c r="I174" i="2"/>
  <c r="X173" i="2"/>
  <c r="Q173" i="2"/>
  <c r="J173" i="2"/>
  <c r="I173" i="2"/>
  <c r="X172" i="2"/>
  <c r="Q172" i="2"/>
  <c r="J172" i="2"/>
  <c r="I172" i="2"/>
  <c r="X171" i="2"/>
  <c r="Q171" i="2"/>
  <c r="J171" i="2"/>
  <c r="I171" i="2"/>
  <c r="W170" i="2"/>
  <c r="V170" i="2"/>
  <c r="U170" i="2"/>
  <c r="T170" i="2"/>
  <c r="S170" i="2"/>
  <c r="R170" i="2"/>
  <c r="P170" i="2"/>
  <c r="O170" i="2"/>
  <c r="N170" i="2"/>
  <c r="M170" i="2"/>
  <c r="L170" i="2"/>
  <c r="K170" i="2"/>
  <c r="X168" i="2"/>
  <c r="Q168" i="2"/>
  <c r="J168" i="2"/>
  <c r="I168" i="2"/>
  <c r="X167" i="2"/>
  <c r="Q167" i="2"/>
  <c r="J167" i="2"/>
  <c r="I167" i="2"/>
  <c r="X166" i="2"/>
  <c r="Q166" i="2"/>
  <c r="J166" i="2"/>
  <c r="I166" i="2"/>
  <c r="X165" i="2"/>
  <c r="Q165" i="2"/>
  <c r="J165" i="2"/>
  <c r="I165" i="2"/>
  <c r="X164" i="2"/>
  <c r="Q164" i="2"/>
  <c r="J164" i="2"/>
  <c r="I164" i="2"/>
  <c r="X163" i="2"/>
  <c r="Q163" i="2"/>
  <c r="J163" i="2"/>
  <c r="I163" i="2"/>
  <c r="X162" i="2"/>
  <c r="Q162" i="2"/>
  <c r="Y162" i="2" s="1"/>
  <c r="J162" i="2"/>
  <c r="I162" i="2"/>
  <c r="X161" i="2"/>
  <c r="Q161" i="2"/>
  <c r="J161" i="2"/>
  <c r="I161" i="2"/>
  <c r="X160" i="2"/>
  <c r="Q160" i="2"/>
  <c r="J160" i="2"/>
  <c r="I160" i="2"/>
  <c r="X159" i="2"/>
  <c r="Q159" i="2"/>
  <c r="J159" i="2"/>
  <c r="I159" i="2"/>
  <c r="X158" i="2"/>
  <c r="Q158" i="2"/>
  <c r="J158" i="2"/>
  <c r="I158" i="2"/>
  <c r="X157" i="2"/>
  <c r="Q157" i="2"/>
  <c r="J157" i="2"/>
  <c r="I157" i="2"/>
  <c r="X156" i="2"/>
  <c r="Q156" i="2"/>
  <c r="J156" i="2"/>
  <c r="I156" i="2"/>
  <c r="W155" i="2"/>
  <c r="V155" i="2"/>
  <c r="U155" i="2"/>
  <c r="T155" i="2"/>
  <c r="S155" i="2"/>
  <c r="R155" i="2"/>
  <c r="P155" i="2"/>
  <c r="O155" i="2"/>
  <c r="N155" i="2"/>
  <c r="M155" i="2"/>
  <c r="L155" i="2"/>
  <c r="K155" i="2"/>
  <c r="X153" i="2"/>
  <c r="Q153" i="2"/>
  <c r="J153" i="2"/>
  <c r="I153" i="2"/>
  <c r="Y152" i="2"/>
  <c r="X152" i="2"/>
  <c r="Q152" i="2"/>
  <c r="J152" i="2"/>
  <c r="I152" i="2"/>
  <c r="X151" i="2"/>
  <c r="Q151" i="2"/>
  <c r="J151" i="2"/>
  <c r="I151" i="2"/>
  <c r="X150" i="2"/>
  <c r="Q150" i="2"/>
  <c r="J150" i="2"/>
  <c r="I150" i="2"/>
  <c r="X149" i="2"/>
  <c r="Q149" i="2"/>
  <c r="J149" i="2"/>
  <c r="I149" i="2"/>
  <c r="X148" i="2"/>
  <c r="Q148" i="2"/>
  <c r="Y148" i="2" s="1"/>
  <c r="J148" i="2"/>
  <c r="I148" i="2"/>
  <c r="X147" i="2"/>
  <c r="Q147" i="2"/>
  <c r="J147" i="2"/>
  <c r="I147" i="2"/>
  <c r="X146" i="2"/>
  <c r="Q146" i="2"/>
  <c r="J146" i="2"/>
  <c r="I146" i="2"/>
  <c r="X145" i="2"/>
  <c r="Q145" i="2"/>
  <c r="J145" i="2"/>
  <c r="I145" i="2"/>
  <c r="X144" i="2"/>
  <c r="Q144" i="2"/>
  <c r="J144" i="2"/>
  <c r="I144" i="2"/>
  <c r="X143" i="2"/>
  <c r="Q143" i="2"/>
  <c r="J143" i="2"/>
  <c r="I143" i="2"/>
  <c r="X142" i="2"/>
  <c r="Q142" i="2"/>
  <c r="J142" i="2"/>
  <c r="I142" i="2"/>
  <c r="X141" i="2"/>
  <c r="Q141" i="2"/>
  <c r="J141" i="2"/>
  <c r="I141" i="2"/>
  <c r="W140" i="2"/>
  <c r="V140" i="2"/>
  <c r="U140" i="2"/>
  <c r="T140" i="2"/>
  <c r="S140" i="2"/>
  <c r="R140" i="2"/>
  <c r="P140" i="2"/>
  <c r="O140" i="2"/>
  <c r="N140" i="2"/>
  <c r="M140" i="2"/>
  <c r="L140" i="2"/>
  <c r="K140" i="2"/>
  <c r="X138" i="2"/>
  <c r="Q138" i="2"/>
  <c r="J138" i="2"/>
  <c r="I138" i="2"/>
  <c r="X137" i="2"/>
  <c r="Q137" i="2"/>
  <c r="J137" i="2"/>
  <c r="I137" i="2"/>
  <c r="X136" i="2"/>
  <c r="Q136" i="2"/>
  <c r="J136" i="2"/>
  <c r="I136" i="2"/>
  <c r="X135" i="2"/>
  <c r="Q135" i="2"/>
  <c r="Y135" i="2" s="1"/>
  <c r="J135" i="2"/>
  <c r="I135" i="2"/>
  <c r="X134" i="2"/>
  <c r="Q134" i="2"/>
  <c r="J134" i="2"/>
  <c r="I134" i="2"/>
  <c r="X133" i="2"/>
  <c r="Q133" i="2"/>
  <c r="J133" i="2"/>
  <c r="I133" i="2"/>
  <c r="X132" i="2"/>
  <c r="Q132" i="2"/>
  <c r="J132" i="2"/>
  <c r="I132" i="2"/>
  <c r="X131" i="2"/>
  <c r="Q131" i="2"/>
  <c r="J131" i="2"/>
  <c r="I131" i="2"/>
  <c r="X130" i="2"/>
  <c r="Q130" i="2"/>
  <c r="J130" i="2"/>
  <c r="I130" i="2"/>
  <c r="X129" i="2"/>
  <c r="Q129" i="2"/>
  <c r="J129" i="2"/>
  <c r="I129" i="2"/>
  <c r="X128" i="2"/>
  <c r="Q128" i="2"/>
  <c r="J128" i="2"/>
  <c r="I128" i="2"/>
  <c r="X127" i="2"/>
  <c r="Q127" i="2"/>
  <c r="J127" i="2"/>
  <c r="I127" i="2"/>
  <c r="X126" i="2"/>
  <c r="Q126" i="2"/>
  <c r="J126" i="2"/>
  <c r="I126" i="2"/>
  <c r="W125" i="2"/>
  <c r="V125" i="2"/>
  <c r="U125" i="2"/>
  <c r="T125" i="2"/>
  <c r="S125" i="2"/>
  <c r="R125" i="2"/>
  <c r="P125" i="2"/>
  <c r="O125" i="2"/>
  <c r="N125" i="2"/>
  <c r="M125" i="2"/>
  <c r="L125" i="2"/>
  <c r="K125" i="2"/>
  <c r="X123" i="2"/>
  <c r="Q123" i="2"/>
  <c r="J123" i="2"/>
  <c r="I123" i="2"/>
  <c r="X122" i="2"/>
  <c r="Q122" i="2"/>
  <c r="J122" i="2"/>
  <c r="I122" i="2"/>
  <c r="X121" i="2"/>
  <c r="Q121" i="2"/>
  <c r="J121" i="2"/>
  <c r="I121" i="2"/>
  <c r="X120" i="2"/>
  <c r="Y120" i="2" s="1"/>
  <c r="Q120" i="2"/>
  <c r="J120" i="2"/>
  <c r="I120" i="2"/>
  <c r="X119" i="2"/>
  <c r="Q119" i="2"/>
  <c r="J119" i="2"/>
  <c r="I119" i="2"/>
  <c r="X118" i="2"/>
  <c r="Q118" i="2"/>
  <c r="J118" i="2"/>
  <c r="I118" i="2"/>
  <c r="X117" i="2"/>
  <c r="Q117" i="2"/>
  <c r="J117" i="2"/>
  <c r="I117" i="2"/>
  <c r="X116" i="2"/>
  <c r="Q116" i="2"/>
  <c r="J116" i="2"/>
  <c r="I116" i="2"/>
  <c r="X115" i="2"/>
  <c r="Q115" i="2"/>
  <c r="J115" i="2"/>
  <c r="I115" i="2"/>
  <c r="X114" i="2"/>
  <c r="Q114" i="2"/>
  <c r="J114" i="2"/>
  <c r="I114" i="2"/>
  <c r="X113" i="2"/>
  <c r="Q113" i="2"/>
  <c r="J113" i="2"/>
  <c r="I113" i="2"/>
  <c r="X112" i="2"/>
  <c r="Q112" i="2"/>
  <c r="J112" i="2"/>
  <c r="I112" i="2"/>
  <c r="X111" i="2"/>
  <c r="Q111" i="2"/>
  <c r="J111" i="2"/>
  <c r="I111" i="2"/>
  <c r="W110" i="2"/>
  <c r="V110" i="2"/>
  <c r="U110" i="2"/>
  <c r="T110" i="2"/>
  <c r="S110" i="2"/>
  <c r="R110" i="2"/>
  <c r="P110" i="2"/>
  <c r="O110" i="2"/>
  <c r="N110" i="2"/>
  <c r="M110" i="2"/>
  <c r="L110" i="2"/>
  <c r="K110" i="2"/>
  <c r="X108" i="2"/>
  <c r="Q108" i="2"/>
  <c r="J108" i="2"/>
  <c r="I108" i="2"/>
  <c r="X107" i="2"/>
  <c r="Q107" i="2"/>
  <c r="Y107" i="2" s="1"/>
  <c r="J107" i="2"/>
  <c r="I107" i="2"/>
  <c r="X106" i="2"/>
  <c r="Q106" i="2"/>
  <c r="J106" i="2"/>
  <c r="I106" i="2"/>
  <c r="X105" i="2"/>
  <c r="Q105" i="2"/>
  <c r="J105" i="2"/>
  <c r="I105" i="2"/>
  <c r="X104" i="2"/>
  <c r="Q104" i="2"/>
  <c r="J104" i="2"/>
  <c r="I104" i="2"/>
  <c r="X103" i="2"/>
  <c r="Q103" i="2"/>
  <c r="J103" i="2"/>
  <c r="I103" i="2"/>
  <c r="X102" i="2"/>
  <c r="Q102" i="2"/>
  <c r="J102" i="2"/>
  <c r="I102" i="2"/>
  <c r="X101" i="2"/>
  <c r="Q101" i="2"/>
  <c r="J101" i="2"/>
  <c r="I101" i="2"/>
  <c r="W100" i="2"/>
  <c r="V100" i="2"/>
  <c r="U100" i="2"/>
  <c r="T100" i="2"/>
  <c r="S100" i="2"/>
  <c r="R100" i="2"/>
  <c r="P100" i="2"/>
  <c r="O100" i="2"/>
  <c r="N100" i="2"/>
  <c r="M100" i="2"/>
  <c r="L100" i="2"/>
  <c r="K100" i="2"/>
  <c r="X98" i="2"/>
  <c r="Q98" i="2"/>
  <c r="J98" i="2"/>
  <c r="I98" i="2"/>
  <c r="X97" i="2"/>
  <c r="Q97" i="2"/>
  <c r="J97" i="2"/>
  <c r="I97" i="2"/>
  <c r="X96" i="2"/>
  <c r="Q96" i="2"/>
  <c r="J96" i="2"/>
  <c r="I96" i="2"/>
  <c r="X95" i="2"/>
  <c r="Q95" i="2"/>
  <c r="J95" i="2"/>
  <c r="I95" i="2"/>
  <c r="X94" i="2"/>
  <c r="Q94" i="2"/>
  <c r="Y94" i="2" s="1"/>
  <c r="J94" i="2"/>
  <c r="I94" i="2"/>
  <c r="X93" i="2"/>
  <c r="Q93" i="2"/>
  <c r="J93" i="2"/>
  <c r="I93" i="2"/>
  <c r="X92" i="2"/>
  <c r="Q92" i="2"/>
  <c r="Y92" i="2" s="1"/>
  <c r="J92" i="2"/>
  <c r="I92" i="2"/>
  <c r="X91" i="2"/>
  <c r="Q91" i="2"/>
  <c r="J91" i="2"/>
  <c r="I91" i="2"/>
  <c r="W90" i="2"/>
  <c r="V90" i="2"/>
  <c r="U90" i="2"/>
  <c r="T90" i="2"/>
  <c r="S90" i="2"/>
  <c r="R90" i="2"/>
  <c r="P90" i="2"/>
  <c r="O90" i="2"/>
  <c r="N90" i="2"/>
  <c r="M90" i="2"/>
  <c r="L90" i="2"/>
  <c r="K90" i="2"/>
  <c r="X88" i="2"/>
  <c r="Q88" i="2"/>
  <c r="J88" i="2"/>
  <c r="I88" i="2"/>
  <c r="X87" i="2"/>
  <c r="Q87" i="2"/>
  <c r="Y87" i="2" s="1"/>
  <c r="J87" i="2"/>
  <c r="I87" i="2"/>
  <c r="X86" i="2"/>
  <c r="Q86" i="2"/>
  <c r="J86" i="2"/>
  <c r="I86" i="2"/>
  <c r="X85" i="2"/>
  <c r="Q85" i="2"/>
  <c r="J85" i="2"/>
  <c r="I85" i="2"/>
  <c r="X84" i="2"/>
  <c r="Q84" i="2"/>
  <c r="J84" i="2"/>
  <c r="I84" i="2"/>
  <c r="X83" i="2"/>
  <c r="Q83" i="2"/>
  <c r="Y83" i="2" s="1"/>
  <c r="J83" i="2"/>
  <c r="I83" i="2"/>
  <c r="X82" i="2"/>
  <c r="Q82" i="2"/>
  <c r="J82" i="2"/>
  <c r="I82" i="2"/>
  <c r="X81" i="2"/>
  <c r="Q81" i="2"/>
  <c r="J81" i="2"/>
  <c r="I81" i="2"/>
  <c r="X80" i="2"/>
  <c r="Q80" i="2"/>
  <c r="J80" i="2"/>
  <c r="I80" i="2"/>
  <c r="X79" i="2"/>
  <c r="Q79" i="2"/>
  <c r="Y79" i="2" s="1"/>
  <c r="J79" i="2"/>
  <c r="I79" i="2"/>
  <c r="X78" i="2"/>
  <c r="Q78" i="2"/>
  <c r="J78" i="2"/>
  <c r="I78" i="2"/>
  <c r="X77" i="2"/>
  <c r="Q77" i="2"/>
  <c r="J77" i="2"/>
  <c r="I77" i="2"/>
  <c r="X76" i="2"/>
  <c r="Q76" i="2"/>
  <c r="J76" i="2"/>
  <c r="I76" i="2"/>
  <c r="W75" i="2"/>
  <c r="V75" i="2"/>
  <c r="U75" i="2"/>
  <c r="T75" i="2"/>
  <c r="S75" i="2"/>
  <c r="R75" i="2"/>
  <c r="P75" i="2"/>
  <c r="O75" i="2"/>
  <c r="N75" i="2"/>
  <c r="M75" i="2"/>
  <c r="L75" i="2"/>
  <c r="K75" i="2"/>
  <c r="X73" i="2"/>
  <c r="Q73" i="2"/>
  <c r="J73" i="2"/>
  <c r="I73" i="2"/>
  <c r="X72" i="2"/>
  <c r="Q72" i="2"/>
  <c r="J72" i="2"/>
  <c r="I72" i="2"/>
  <c r="X71" i="2"/>
  <c r="Q71" i="2"/>
  <c r="J71" i="2"/>
  <c r="I71" i="2"/>
  <c r="X70" i="2"/>
  <c r="Q70" i="2"/>
  <c r="Y70" i="2" s="1"/>
  <c r="J70" i="2"/>
  <c r="I70" i="2"/>
  <c r="X69" i="2"/>
  <c r="Q69" i="2"/>
  <c r="J69" i="2"/>
  <c r="I69" i="2"/>
  <c r="X68" i="2"/>
  <c r="Q68" i="2"/>
  <c r="Y68" i="2" s="1"/>
  <c r="J68" i="2"/>
  <c r="I68" i="2"/>
  <c r="X67" i="2"/>
  <c r="Q67" i="2"/>
  <c r="J67" i="2"/>
  <c r="I67" i="2"/>
  <c r="X66" i="2"/>
  <c r="Q66" i="2"/>
  <c r="J66" i="2"/>
  <c r="I66" i="2"/>
  <c r="X65" i="2"/>
  <c r="Q65" i="2"/>
  <c r="J65" i="2"/>
  <c r="I65" i="2"/>
  <c r="X64" i="2"/>
  <c r="Q64" i="2"/>
  <c r="J64" i="2"/>
  <c r="I64" i="2"/>
  <c r="X63" i="2"/>
  <c r="Q63" i="2"/>
  <c r="J63" i="2"/>
  <c r="I63" i="2"/>
  <c r="X62" i="2"/>
  <c r="Q62" i="2"/>
  <c r="J62" i="2"/>
  <c r="I62" i="2"/>
  <c r="X61" i="2"/>
  <c r="Q61" i="2"/>
  <c r="J61" i="2"/>
  <c r="I61" i="2"/>
  <c r="W60" i="2"/>
  <c r="V60" i="2"/>
  <c r="U60" i="2"/>
  <c r="T60" i="2"/>
  <c r="S60" i="2"/>
  <c r="R60" i="2"/>
  <c r="P60" i="2"/>
  <c r="O60" i="2"/>
  <c r="N60" i="2"/>
  <c r="M60" i="2"/>
  <c r="L60" i="2"/>
  <c r="K60" i="2"/>
  <c r="X58" i="2"/>
  <c r="Q58" i="2"/>
  <c r="J58" i="2"/>
  <c r="I58" i="2"/>
  <c r="X57" i="2"/>
  <c r="Q57" i="2"/>
  <c r="Y57" i="2" s="1"/>
  <c r="J57" i="2"/>
  <c r="I57" i="2"/>
  <c r="X56" i="2"/>
  <c r="Q56" i="2"/>
  <c r="J56" i="2"/>
  <c r="I56" i="2"/>
  <c r="X55" i="2"/>
  <c r="Q55" i="2"/>
  <c r="J55" i="2"/>
  <c r="I55" i="2"/>
  <c r="X54" i="2"/>
  <c r="Q54" i="2"/>
  <c r="J54" i="2"/>
  <c r="I54" i="2"/>
  <c r="X53" i="2"/>
  <c r="Q53" i="2"/>
  <c r="J53" i="2"/>
  <c r="I53" i="2"/>
  <c r="X52" i="2"/>
  <c r="Q52" i="2"/>
  <c r="J52" i="2"/>
  <c r="I52" i="2"/>
  <c r="X51" i="2"/>
  <c r="Q51" i="2"/>
  <c r="J51" i="2"/>
  <c r="I51" i="2"/>
  <c r="X50" i="2"/>
  <c r="Q50" i="2"/>
  <c r="J50" i="2"/>
  <c r="I50" i="2"/>
  <c r="X49" i="2"/>
  <c r="Q49" i="2"/>
  <c r="J49" i="2"/>
  <c r="I49" i="2"/>
  <c r="X48" i="2"/>
  <c r="Q48" i="2"/>
  <c r="J48" i="2"/>
  <c r="I48" i="2"/>
  <c r="X47" i="2"/>
  <c r="Q47" i="2"/>
  <c r="J47" i="2"/>
  <c r="I47" i="2"/>
  <c r="X46" i="2"/>
  <c r="Q46" i="2"/>
  <c r="J46" i="2"/>
  <c r="I46" i="2"/>
  <c r="W45" i="2"/>
  <c r="V45" i="2"/>
  <c r="U45" i="2"/>
  <c r="T45" i="2"/>
  <c r="S45" i="2"/>
  <c r="R45" i="2"/>
  <c r="P45" i="2"/>
  <c r="O45" i="2"/>
  <c r="N45" i="2"/>
  <c r="M45" i="2"/>
  <c r="L45" i="2"/>
  <c r="K45" i="2"/>
  <c r="X43" i="2"/>
  <c r="Q43" i="2"/>
  <c r="J43" i="2"/>
  <c r="I43" i="2"/>
  <c r="X42" i="2"/>
  <c r="Q42" i="2"/>
  <c r="J42" i="2"/>
  <c r="I42" i="2"/>
  <c r="X41" i="2"/>
  <c r="Q41" i="2"/>
  <c r="J41" i="2"/>
  <c r="I41" i="2"/>
  <c r="X40" i="2"/>
  <c r="Q40" i="2"/>
  <c r="J40" i="2"/>
  <c r="I40" i="2"/>
  <c r="X39" i="2"/>
  <c r="Q39" i="2"/>
  <c r="J39" i="2"/>
  <c r="I39" i="2"/>
  <c r="X38" i="2"/>
  <c r="Q38" i="2"/>
  <c r="Y38" i="2" s="1"/>
  <c r="J38" i="2"/>
  <c r="I38" i="2"/>
  <c r="X37" i="2"/>
  <c r="Q37" i="2"/>
  <c r="J37" i="2"/>
  <c r="I37" i="2"/>
  <c r="X36" i="2"/>
  <c r="Q36" i="2"/>
  <c r="J36" i="2"/>
  <c r="I36" i="2"/>
  <c r="X35" i="2"/>
  <c r="Q35" i="2"/>
  <c r="J35" i="2"/>
  <c r="I35" i="2"/>
  <c r="X34" i="2"/>
  <c r="Q34" i="2"/>
  <c r="J34" i="2"/>
  <c r="I34" i="2"/>
  <c r="X33" i="2"/>
  <c r="Q33" i="2"/>
  <c r="J33" i="2"/>
  <c r="I33" i="2"/>
  <c r="X32" i="2"/>
  <c r="Q32" i="2"/>
  <c r="J32" i="2"/>
  <c r="I32" i="2"/>
  <c r="X31" i="2"/>
  <c r="Q31" i="2"/>
  <c r="J31" i="2"/>
  <c r="I31" i="2"/>
  <c r="W30" i="2"/>
  <c r="V30" i="2"/>
  <c r="U30" i="2"/>
  <c r="T30" i="2"/>
  <c r="S30" i="2"/>
  <c r="R30" i="2"/>
  <c r="P30" i="2"/>
  <c r="O30" i="2"/>
  <c r="N30" i="2"/>
  <c r="M30" i="2"/>
  <c r="L30" i="2"/>
  <c r="K30" i="2"/>
  <c r="X28" i="2"/>
  <c r="Q28" i="2"/>
  <c r="J28" i="2"/>
  <c r="I28" i="2"/>
  <c r="X27" i="2"/>
  <c r="Q27" i="2"/>
  <c r="Y27" i="2" s="1"/>
  <c r="J27" i="2"/>
  <c r="I27" i="2"/>
  <c r="X26" i="2"/>
  <c r="Q26" i="2"/>
  <c r="J26" i="2"/>
  <c r="I26" i="2"/>
  <c r="X25" i="2"/>
  <c r="Q25" i="2"/>
  <c r="J25" i="2"/>
  <c r="I25" i="2"/>
  <c r="X24" i="2"/>
  <c r="Q24" i="2"/>
  <c r="J24" i="2"/>
  <c r="I24" i="2"/>
  <c r="X23" i="2"/>
  <c r="Q23" i="2"/>
  <c r="J23" i="2"/>
  <c r="I23" i="2"/>
  <c r="X22" i="2"/>
  <c r="Q22" i="2"/>
  <c r="J22" i="2"/>
  <c r="I22" i="2"/>
  <c r="X21" i="2"/>
  <c r="Q21" i="2"/>
  <c r="Y21" i="2" s="1"/>
  <c r="J21" i="2"/>
  <c r="I21" i="2"/>
  <c r="X20" i="2"/>
  <c r="Q20" i="2"/>
  <c r="J20" i="2"/>
  <c r="I20" i="2"/>
  <c r="X19" i="2"/>
  <c r="Q19" i="2"/>
  <c r="Y19" i="2" s="1"/>
  <c r="J19" i="2"/>
  <c r="I19" i="2"/>
  <c r="X18" i="2"/>
  <c r="Q18" i="2"/>
  <c r="J18" i="2"/>
  <c r="I18" i="2"/>
  <c r="X17" i="2"/>
  <c r="Q17" i="2"/>
  <c r="J17" i="2"/>
  <c r="I17" i="2"/>
  <c r="X16" i="2"/>
  <c r="Q16" i="2"/>
  <c r="J16" i="2"/>
  <c r="I16" i="2"/>
  <c r="W15" i="2"/>
  <c r="V15" i="2"/>
  <c r="U15" i="2"/>
  <c r="T15" i="2"/>
  <c r="S15" i="2"/>
  <c r="R15" i="2"/>
  <c r="P15" i="2"/>
  <c r="O15" i="2"/>
  <c r="N15" i="2"/>
  <c r="M15" i="2"/>
  <c r="L15" i="2"/>
  <c r="K15" i="2"/>
  <c r="X13" i="2"/>
  <c r="Q13" i="2"/>
  <c r="J13" i="2"/>
  <c r="I13" i="2"/>
  <c r="X12" i="2"/>
  <c r="Q12" i="2"/>
  <c r="J12" i="2"/>
  <c r="I12" i="2"/>
  <c r="X11" i="2"/>
  <c r="Q11" i="2"/>
  <c r="J11" i="2"/>
  <c r="I11" i="2"/>
  <c r="X10" i="2"/>
  <c r="Q10" i="2"/>
  <c r="J10" i="2"/>
  <c r="I10" i="2"/>
  <c r="X9" i="2"/>
  <c r="Q9" i="2"/>
  <c r="J9" i="2"/>
  <c r="I9" i="2"/>
  <c r="X8" i="2"/>
  <c r="Q8" i="2"/>
  <c r="Y8" i="2" s="1"/>
  <c r="J8" i="2"/>
  <c r="I8" i="2"/>
  <c r="X7" i="2"/>
  <c r="Q7" i="2"/>
  <c r="J7" i="2"/>
  <c r="I7" i="2"/>
  <c r="X6" i="2"/>
  <c r="Q6" i="2"/>
  <c r="J6" i="2"/>
  <c r="I6" i="2"/>
  <c r="W480" i="1"/>
  <c r="V480" i="1"/>
  <c r="U480" i="1"/>
  <c r="T480" i="1"/>
  <c r="S480" i="1"/>
  <c r="R480" i="1"/>
  <c r="P480" i="1"/>
  <c r="O480" i="1"/>
  <c r="N480" i="1"/>
  <c r="M480" i="1"/>
  <c r="L480" i="1"/>
  <c r="K480" i="1"/>
  <c r="X478" i="1"/>
  <c r="Q478" i="1"/>
  <c r="J478" i="1"/>
  <c r="I478" i="1"/>
  <c r="X477" i="1"/>
  <c r="Q477" i="1"/>
  <c r="J477" i="1"/>
  <c r="I477" i="1"/>
  <c r="X476" i="1"/>
  <c r="Q476" i="1"/>
  <c r="J476" i="1"/>
  <c r="I476" i="1"/>
  <c r="X475" i="1"/>
  <c r="Q475" i="1"/>
  <c r="J475" i="1"/>
  <c r="I475" i="1"/>
  <c r="X474" i="1"/>
  <c r="Q474" i="1"/>
  <c r="J474" i="1"/>
  <c r="I474" i="1"/>
  <c r="X473" i="1"/>
  <c r="Q473" i="1"/>
  <c r="Y473" i="1" s="1"/>
  <c r="J473" i="1"/>
  <c r="I473" i="1"/>
  <c r="X472" i="1"/>
  <c r="Q472" i="1"/>
  <c r="J472" i="1"/>
  <c r="I472" i="1"/>
  <c r="X471" i="1"/>
  <c r="Q471" i="1"/>
  <c r="J471" i="1"/>
  <c r="I471" i="1"/>
  <c r="W470" i="1"/>
  <c r="V470" i="1"/>
  <c r="U470" i="1"/>
  <c r="T470" i="1"/>
  <c r="S470" i="1"/>
  <c r="R470" i="1"/>
  <c r="P470" i="1"/>
  <c r="O470" i="1"/>
  <c r="N470" i="1"/>
  <c r="M470" i="1"/>
  <c r="L470" i="1"/>
  <c r="K470" i="1"/>
  <c r="X468" i="1"/>
  <c r="Q468" i="1"/>
  <c r="J468" i="1"/>
  <c r="I468" i="1"/>
  <c r="X467" i="1"/>
  <c r="Q467" i="1"/>
  <c r="J467" i="1"/>
  <c r="I467" i="1"/>
  <c r="X466" i="1"/>
  <c r="Q466" i="1"/>
  <c r="J466" i="1"/>
  <c r="I466" i="1"/>
  <c r="X465" i="1"/>
  <c r="Q465" i="1"/>
  <c r="Y465" i="1" s="1"/>
  <c r="J465" i="1"/>
  <c r="I465" i="1"/>
  <c r="X464" i="1"/>
  <c r="Q464" i="1"/>
  <c r="J464" i="1"/>
  <c r="I464" i="1"/>
  <c r="X463" i="1"/>
  <c r="Q463" i="1"/>
  <c r="J463" i="1"/>
  <c r="I463" i="1"/>
  <c r="X462" i="1"/>
  <c r="Q462" i="1"/>
  <c r="J462" i="1"/>
  <c r="I462" i="1"/>
  <c r="X461" i="1"/>
  <c r="Q461" i="1"/>
  <c r="Y461" i="1" s="1"/>
  <c r="J461" i="1"/>
  <c r="I461" i="1"/>
  <c r="X460" i="1"/>
  <c r="Y460" i="1" s="1"/>
  <c r="Q460" i="1"/>
  <c r="J460" i="1"/>
  <c r="I460" i="1"/>
  <c r="X459" i="1"/>
  <c r="Q459" i="1"/>
  <c r="J459" i="1"/>
  <c r="I459" i="1"/>
  <c r="X458" i="1"/>
  <c r="Q458" i="1"/>
  <c r="J458" i="1"/>
  <c r="I458" i="1"/>
  <c r="X457" i="1"/>
  <c r="Q457" i="1"/>
  <c r="J457" i="1"/>
  <c r="I457" i="1"/>
  <c r="X456" i="1"/>
  <c r="Q456" i="1"/>
  <c r="J456" i="1"/>
  <c r="I456" i="1"/>
  <c r="W455" i="1"/>
  <c r="V455" i="1"/>
  <c r="U455" i="1"/>
  <c r="T455" i="1"/>
  <c r="S455" i="1"/>
  <c r="R455" i="1"/>
  <c r="P455" i="1"/>
  <c r="O455" i="1"/>
  <c r="N455" i="1"/>
  <c r="M455" i="1"/>
  <c r="L455" i="1"/>
  <c r="K455" i="1"/>
  <c r="X453" i="1"/>
  <c r="Q453" i="1"/>
  <c r="J453" i="1"/>
  <c r="I453" i="1"/>
  <c r="X452" i="1"/>
  <c r="Q452" i="1"/>
  <c r="Y452" i="1" s="1"/>
  <c r="J452" i="1"/>
  <c r="I452" i="1"/>
  <c r="X451" i="1"/>
  <c r="Q451" i="1"/>
  <c r="J451" i="1"/>
  <c r="I451" i="1"/>
  <c r="X450" i="1"/>
  <c r="Q450" i="1"/>
  <c r="J450" i="1"/>
  <c r="I450" i="1"/>
  <c r="X449" i="1"/>
  <c r="Q449" i="1"/>
  <c r="J449" i="1"/>
  <c r="I449" i="1"/>
  <c r="X448" i="1"/>
  <c r="Q448" i="1"/>
  <c r="Y448" i="1" s="1"/>
  <c r="J448" i="1"/>
  <c r="I448" i="1"/>
  <c r="X447" i="1"/>
  <c r="Q447" i="1"/>
  <c r="J447" i="1"/>
  <c r="I447" i="1"/>
  <c r="X446" i="1"/>
  <c r="Q446" i="1"/>
  <c r="J446" i="1"/>
  <c r="I446" i="1"/>
  <c r="X445" i="1"/>
  <c r="Q445" i="1"/>
  <c r="J445" i="1"/>
  <c r="I445" i="1"/>
  <c r="X444" i="1"/>
  <c r="Q444" i="1"/>
  <c r="J444" i="1"/>
  <c r="I444" i="1"/>
  <c r="X443" i="1"/>
  <c r="Q443" i="1"/>
  <c r="J443" i="1"/>
  <c r="I443" i="1"/>
  <c r="X442" i="1"/>
  <c r="Q442" i="1"/>
  <c r="J442" i="1"/>
  <c r="I442" i="1"/>
  <c r="X441" i="1"/>
  <c r="Q441" i="1"/>
  <c r="J441" i="1"/>
  <c r="I441" i="1"/>
  <c r="W440" i="1"/>
  <c r="V440" i="1"/>
  <c r="U440" i="1"/>
  <c r="T440" i="1"/>
  <c r="S440" i="1"/>
  <c r="R440" i="1"/>
  <c r="P440" i="1"/>
  <c r="O440" i="1"/>
  <c r="N440" i="1"/>
  <c r="M440" i="1"/>
  <c r="L440" i="1"/>
  <c r="K440" i="1"/>
  <c r="X438" i="1"/>
  <c r="Q438" i="1"/>
  <c r="J438" i="1"/>
  <c r="I438" i="1"/>
  <c r="X437" i="1"/>
  <c r="Q437" i="1"/>
  <c r="Y437" i="1" s="1"/>
  <c r="J437" i="1"/>
  <c r="I437" i="1"/>
  <c r="X436" i="1"/>
  <c r="Q436" i="1"/>
  <c r="J436" i="1"/>
  <c r="I436" i="1"/>
  <c r="X435" i="1"/>
  <c r="Q435" i="1"/>
  <c r="Y435" i="1" s="1"/>
  <c r="J435" i="1"/>
  <c r="I435" i="1"/>
  <c r="X434" i="1"/>
  <c r="Q434" i="1"/>
  <c r="J434" i="1"/>
  <c r="I434" i="1"/>
  <c r="X433" i="1"/>
  <c r="Q433" i="1"/>
  <c r="J433" i="1"/>
  <c r="I433" i="1"/>
  <c r="X432" i="1"/>
  <c r="Q432" i="1"/>
  <c r="J432" i="1"/>
  <c r="I432" i="1"/>
  <c r="X431" i="1"/>
  <c r="Q431" i="1"/>
  <c r="Y431" i="1" s="1"/>
  <c r="J431" i="1"/>
  <c r="I431" i="1"/>
  <c r="X430" i="1"/>
  <c r="Y430" i="1" s="1"/>
  <c r="Q430" i="1"/>
  <c r="J430" i="1"/>
  <c r="I430" i="1"/>
  <c r="X429" i="1"/>
  <c r="Q429" i="1"/>
  <c r="J429" i="1"/>
  <c r="I429" i="1"/>
  <c r="X428" i="1"/>
  <c r="Q428" i="1"/>
  <c r="J428" i="1"/>
  <c r="I428" i="1"/>
  <c r="X427" i="1"/>
  <c r="Q427" i="1"/>
  <c r="J427" i="1"/>
  <c r="I427" i="1"/>
  <c r="X426" i="1"/>
  <c r="Q426" i="1"/>
  <c r="J426" i="1"/>
  <c r="I426" i="1"/>
  <c r="W425" i="1"/>
  <c r="V425" i="1"/>
  <c r="U425" i="1"/>
  <c r="T425" i="1"/>
  <c r="S425" i="1"/>
  <c r="R425" i="1"/>
  <c r="P425" i="1"/>
  <c r="O425" i="1"/>
  <c r="N425" i="1"/>
  <c r="M425" i="1"/>
  <c r="L425" i="1"/>
  <c r="K425" i="1"/>
  <c r="X423" i="1"/>
  <c r="Q423" i="1"/>
  <c r="J423" i="1"/>
  <c r="I423" i="1"/>
  <c r="X422" i="1"/>
  <c r="Q422" i="1"/>
  <c r="J422" i="1"/>
  <c r="I422" i="1"/>
  <c r="X421" i="1"/>
  <c r="Q421" i="1"/>
  <c r="J421" i="1"/>
  <c r="I421" i="1"/>
  <c r="X420" i="1"/>
  <c r="Q420" i="1"/>
  <c r="J420" i="1"/>
  <c r="I420" i="1"/>
  <c r="X419" i="1"/>
  <c r="Q419" i="1"/>
  <c r="J419" i="1"/>
  <c r="I419" i="1"/>
  <c r="X418" i="1"/>
  <c r="Q418" i="1"/>
  <c r="J418" i="1"/>
  <c r="I418" i="1"/>
  <c r="X417" i="1"/>
  <c r="Q417" i="1"/>
  <c r="J417" i="1"/>
  <c r="I417" i="1"/>
  <c r="X416" i="1"/>
  <c r="Q416" i="1"/>
  <c r="Y416" i="1" s="1"/>
  <c r="J416" i="1"/>
  <c r="I416" i="1"/>
  <c r="X415" i="1"/>
  <c r="Q415" i="1"/>
  <c r="J415" i="1"/>
  <c r="I415" i="1"/>
  <c r="X414" i="1"/>
  <c r="Q414" i="1"/>
  <c r="J414" i="1"/>
  <c r="I414" i="1"/>
  <c r="X413" i="1"/>
  <c r="Q413" i="1"/>
  <c r="J413" i="1"/>
  <c r="I413" i="1"/>
  <c r="X412" i="1"/>
  <c r="Q412" i="1"/>
  <c r="J412" i="1"/>
  <c r="I412" i="1"/>
  <c r="X411" i="1"/>
  <c r="Y411" i="1" s="1"/>
  <c r="Q411" i="1"/>
  <c r="J411" i="1"/>
  <c r="I411" i="1"/>
  <c r="W410" i="1"/>
  <c r="V410" i="1"/>
  <c r="U410" i="1"/>
  <c r="T410" i="1"/>
  <c r="S410" i="1"/>
  <c r="R410" i="1"/>
  <c r="P410" i="1"/>
  <c r="O410" i="1"/>
  <c r="N410" i="1"/>
  <c r="M410" i="1"/>
  <c r="L410" i="1"/>
  <c r="K410" i="1"/>
  <c r="X408" i="1"/>
  <c r="Q408" i="1"/>
  <c r="J408" i="1"/>
  <c r="I408" i="1"/>
  <c r="X407" i="1"/>
  <c r="Q407" i="1"/>
  <c r="J407" i="1"/>
  <c r="I407" i="1"/>
  <c r="X406" i="1"/>
  <c r="Q406" i="1"/>
  <c r="J406" i="1"/>
  <c r="I406" i="1"/>
  <c r="X405" i="1"/>
  <c r="Q405" i="1"/>
  <c r="Y405" i="1" s="1"/>
  <c r="J405" i="1"/>
  <c r="I405" i="1"/>
  <c r="X404" i="1"/>
  <c r="Q404" i="1"/>
  <c r="J404" i="1"/>
  <c r="I404" i="1"/>
  <c r="X403" i="1"/>
  <c r="Q403" i="1"/>
  <c r="Y403" i="1" s="1"/>
  <c r="J403" i="1"/>
  <c r="I403" i="1"/>
  <c r="X402" i="1"/>
  <c r="Q402" i="1"/>
  <c r="J402" i="1"/>
  <c r="I402" i="1"/>
  <c r="X401" i="1"/>
  <c r="Q401" i="1"/>
  <c r="J401" i="1"/>
  <c r="I401" i="1"/>
  <c r="X400" i="1"/>
  <c r="Q400" i="1"/>
  <c r="J400" i="1"/>
  <c r="I400" i="1"/>
  <c r="X399" i="1"/>
  <c r="Q399" i="1"/>
  <c r="Y399" i="1" s="1"/>
  <c r="J399" i="1"/>
  <c r="I399" i="1"/>
  <c r="X398" i="1"/>
  <c r="Q398" i="1"/>
  <c r="J398" i="1"/>
  <c r="I398" i="1"/>
  <c r="X397" i="1"/>
  <c r="Q397" i="1"/>
  <c r="Y397" i="1" s="1"/>
  <c r="J397" i="1"/>
  <c r="I397" i="1"/>
  <c r="X396" i="1"/>
  <c r="Q396" i="1"/>
  <c r="J396" i="1"/>
  <c r="I396" i="1"/>
  <c r="W395" i="1"/>
  <c r="V395" i="1"/>
  <c r="U395" i="1"/>
  <c r="T395" i="1"/>
  <c r="S395" i="1"/>
  <c r="R395" i="1"/>
  <c r="P395" i="1"/>
  <c r="O395" i="1"/>
  <c r="N395" i="1"/>
  <c r="M395" i="1"/>
  <c r="L395" i="1"/>
  <c r="K395" i="1"/>
  <c r="X393" i="1"/>
  <c r="Q393" i="1"/>
  <c r="J393" i="1"/>
  <c r="I393" i="1"/>
  <c r="X392" i="1"/>
  <c r="Q392" i="1"/>
  <c r="Y392" i="1" s="1"/>
  <c r="J392" i="1"/>
  <c r="I392" i="1"/>
  <c r="X391" i="1"/>
  <c r="Q391" i="1"/>
  <c r="J391" i="1"/>
  <c r="I391" i="1"/>
  <c r="X390" i="1"/>
  <c r="Q390" i="1"/>
  <c r="J390" i="1"/>
  <c r="I390" i="1"/>
  <c r="X389" i="1"/>
  <c r="Q389" i="1"/>
  <c r="J389" i="1"/>
  <c r="I389" i="1"/>
  <c r="X388" i="1"/>
  <c r="Q388" i="1"/>
  <c r="Y388" i="1" s="1"/>
  <c r="J388" i="1"/>
  <c r="I388" i="1"/>
  <c r="X387" i="1"/>
  <c r="Q387" i="1"/>
  <c r="J387" i="1"/>
  <c r="I387" i="1"/>
  <c r="X386" i="1"/>
  <c r="Q386" i="1"/>
  <c r="J386" i="1"/>
  <c r="I386" i="1"/>
  <c r="W385" i="1"/>
  <c r="V385" i="1"/>
  <c r="U385" i="1"/>
  <c r="T385" i="1"/>
  <c r="S385" i="1"/>
  <c r="R385" i="1"/>
  <c r="P385" i="1"/>
  <c r="O385" i="1"/>
  <c r="N385" i="1"/>
  <c r="M385" i="1"/>
  <c r="L385" i="1"/>
  <c r="K385" i="1"/>
  <c r="X383" i="1"/>
  <c r="Q383" i="1"/>
  <c r="Y383" i="1" s="1"/>
  <c r="J383" i="1"/>
  <c r="I383" i="1"/>
  <c r="X382" i="1"/>
  <c r="Q382" i="1"/>
  <c r="J382" i="1"/>
  <c r="I382" i="1"/>
  <c r="X381" i="1"/>
  <c r="Q381" i="1"/>
  <c r="Y381" i="1" s="1"/>
  <c r="J381" i="1"/>
  <c r="I381" i="1"/>
  <c r="X380" i="1"/>
  <c r="Q380" i="1"/>
  <c r="J380" i="1"/>
  <c r="I380" i="1"/>
  <c r="X379" i="1"/>
  <c r="Q379" i="1"/>
  <c r="J379" i="1"/>
  <c r="I379" i="1"/>
  <c r="X378" i="1"/>
  <c r="Q378" i="1"/>
  <c r="J378" i="1"/>
  <c r="I378" i="1"/>
  <c r="X377" i="1"/>
  <c r="Q377" i="1"/>
  <c r="J377" i="1"/>
  <c r="I377" i="1"/>
  <c r="Y376" i="1"/>
  <c r="X376" i="1"/>
  <c r="Q376" i="1"/>
  <c r="J376" i="1"/>
  <c r="I376" i="1"/>
  <c r="W375" i="1"/>
  <c r="V375" i="1"/>
  <c r="U375" i="1"/>
  <c r="T375" i="1"/>
  <c r="S375" i="1"/>
  <c r="R375" i="1"/>
  <c r="P375" i="1"/>
  <c r="O375" i="1"/>
  <c r="N375" i="1"/>
  <c r="M375" i="1"/>
  <c r="L375" i="1"/>
  <c r="K375" i="1"/>
  <c r="X373" i="1"/>
  <c r="Q373" i="1"/>
  <c r="J373" i="1"/>
  <c r="I373" i="1"/>
  <c r="X372" i="1"/>
  <c r="Q372" i="1"/>
  <c r="J372" i="1"/>
  <c r="I372" i="1"/>
  <c r="X371" i="1"/>
  <c r="Q371" i="1"/>
  <c r="J371" i="1"/>
  <c r="I371" i="1"/>
  <c r="X370" i="1"/>
  <c r="Q370" i="1"/>
  <c r="J370" i="1"/>
  <c r="I370" i="1"/>
  <c r="X369" i="1"/>
  <c r="Q369" i="1"/>
  <c r="J369" i="1"/>
  <c r="I369" i="1"/>
  <c r="X368" i="1"/>
  <c r="Q368" i="1"/>
  <c r="J368" i="1"/>
  <c r="I368" i="1"/>
  <c r="X367" i="1"/>
  <c r="Q367" i="1"/>
  <c r="J367" i="1"/>
  <c r="I367" i="1"/>
  <c r="X366" i="1"/>
  <c r="Q366" i="1"/>
  <c r="J366" i="1"/>
  <c r="I366" i="1"/>
  <c r="X365" i="1"/>
  <c r="Q365" i="1"/>
  <c r="J365" i="1"/>
  <c r="I365" i="1"/>
  <c r="X364" i="1"/>
  <c r="Q364" i="1"/>
  <c r="J364" i="1"/>
  <c r="I364" i="1"/>
  <c r="X363" i="1"/>
  <c r="Q363" i="1"/>
  <c r="J363" i="1"/>
  <c r="I363" i="1"/>
  <c r="X362" i="1"/>
  <c r="Q362" i="1"/>
  <c r="J362" i="1"/>
  <c r="I362" i="1"/>
  <c r="X361" i="1"/>
  <c r="Q361" i="1"/>
  <c r="J361" i="1"/>
  <c r="I361" i="1"/>
  <c r="W360" i="1"/>
  <c r="V360" i="1"/>
  <c r="U360" i="1"/>
  <c r="T360" i="1"/>
  <c r="S360" i="1"/>
  <c r="R360" i="1"/>
  <c r="P360" i="1"/>
  <c r="O360" i="1"/>
  <c r="N360" i="1"/>
  <c r="M360" i="1"/>
  <c r="L360" i="1"/>
  <c r="K360" i="1"/>
  <c r="X358" i="1"/>
  <c r="Q358" i="1"/>
  <c r="J358" i="1"/>
  <c r="I358" i="1"/>
  <c r="X357" i="1"/>
  <c r="Q357" i="1"/>
  <c r="J357" i="1"/>
  <c r="I357" i="1"/>
  <c r="X356" i="1"/>
  <c r="Q356" i="1"/>
  <c r="J356" i="1"/>
  <c r="I356" i="1"/>
  <c r="X355" i="1"/>
  <c r="Q355" i="1"/>
  <c r="J355" i="1"/>
  <c r="I355" i="1"/>
  <c r="X354" i="1"/>
  <c r="Q354" i="1"/>
  <c r="J354" i="1"/>
  <c r="I354" i="1"/>
  <c r="X353" i="1"/>
  <c r="Q353" i="1"/>
  <c r="J353" i="1"/>
  <c r="I353" i="1"/>
  <c r="X352" i="1"/>
  <c r="Q352" i="1"/>
  <c r="J352" i="1"/>
  <c r="I352" i="1"/>
  <c r="X351" i="1"/>
  <c r="Q351" i="1"/>
  <c r="J351" i="1"/>
  <c r="I351" i="1"/>
  <c r="X350" i="1"/>
  <c r="Q350" i="1"/>
  <c r="J350" i="1"/>
  <c r="I350" i="1"/>
  <c r="X349" i="1"/>
  <c r="Q349" i="1"/>
  <c r="J349" i="1"/>
  <c r="I349" i="1"/>
  <c r="X348" i="1"/>
  <c r="Q348" i="1"/>
  <c r="J348" i="1"/>
  <c r="I348" i="1"/>
  <c r="X347" i="1"/>
  <c r="Q347" i="1"/>
  <c r="J347" i="1"/>
  <c r="I347" i="1"/>
  <c r="X346" i="1"/>
  <c r="Q346" i="1"/>
  <c r="J346" i="1"/>
  <c r="I346" i="1"/>
  <c r="W345" i="1"/>
  <c r="V345" i="1"/>
  <c r="U345" i="1"/>
  <c r="T345" i="1"/>
  <c r="S345" i="1"/>
  <c r="R345" i="1"/>
  <c r="P345" i="1"/>
  <c r="O345" i="1"/>
  <c r="N345" i="1"/>
  <c r="M345" i="1"/>
  <c r="L345" i="1"/>
  <c r="K345" i="1"/>
  <c r="X343" i="1"/>
  <c r="Q343" i="1"/>
  <c r="J343" i="1"/>
  <c r="I343" i="1"/>
  <c r="X342" i="1"/>
  <c r="Q342" i="1"/>
  <c r="J342" i="1"/>
  <c r="I342" i="1"/>
  <c r="X341" i="1"/>
  <c r="Q341" i="1"/>
  <c r="J341" i="1"/>
  <c r="I341" i="1"/>
  <c r="X340" i="1"/>
  <c r="Q340" i="1"/>
  <c r="J340" i="1"/>
  <c r="I340" i="1"/>
  <c r="X339" i="1"/>
  <c r="Q339" i="1"/>
  <c r="J339" i="1"/>
  <c r="I339" i="1"/>
  <c r="X338" i="1"/>
  <c r="Q338" i="1"/>
  <c r="J338" i="1"/>
  <c r="I338" i="1"/>
  <c r="X337" i="1"/>
  <c r="Q337" i="1"/>
  <c r="J337" i="1"/>
  <c r="I337" i="1"/>
  <c r="X336" i="1"/>
  <c r="Q336" i="1"/>
  <c r="J336" i="1"/>
  <c r="I336" i="1"/>
  <c r="X335" i="1"/>
  <c r="Q335" i="1"/>
  <c r="J335" i="1"/>
  <c r="I335" i="1"/>
  <c r="X334" i="1"/>
  <c r="Q334" i="1"/>
  <c r="J334" i="1"/>
  <c r="I334" i="1"/>
  <c r="X333" i="1"/>
  <c r="Q333" i="1"/>
  <c r="J333" i="1"/>
  <c r="I333" i="1"/>
  <c r="X332" i="1"/>
  <c r="Y332" i="1" s="1"/>
  <c r="Q332" i="1"/>
  <c r="J332" i="1"/>
  <c r="I332" i="1"/>
  <c r="X331" i="1"/>
  <c r="Q331" i="1"/>
  <c r="J331" i="1"/>
  <c r="I331" i="1"/>
  <c r="W330" i="1"/>
  <c r="V330" i="1"/>
  <c r="U330" i="1"/>
  <c r="T330" i="1"/>
  <c r="S330" i="1"/>
  <c r="R330" i="1"/>
  <c r="P330" i="1"/>
  <c r="O330" i="1"/>
  <c r="N330" i="1"/>
  <c r="M330" i="1"/>
  <c r="L330" i="1"/>
  <c r="K330" i="1"/>
  <c r="X328" i="1"/>
  <c r="Q328" i="1"/>
  <c r="J328" i="1"/>
  <c r="I328" i="1"/>
  <c r="X327" i="1"/>
  <c r="Q327" i="1"/>
  <c r="J327" i="1"/>
  <c r="I327" i="1"/>
  <c r="X326" i="1"/>
  <c r="Q326" i="1"/>
  <c r="J326" i="1"/>
  <c r="I326" i="1"/>
  <c r="X325" i="1"/>
  <c r="Q325" i="1"/>
  <c r="J325" i="1"/>
  <c r="I325" i="1"/>
  <c r="X324" i="1"/>
  <c r="Q324" i="1"/>
  <c r="J324" i="1"/>
  <c r="I324" i="1"/>
  <c r="X323" i="1"/>
  <c r="Q323" i="1"/>
  <c r="J323" i="1"/>
  <c r="I323" i="1"/>
  <c r="X322" i="1"/>
  <c r="Q322" i="1"/>
  <c r="J322" i="1"/>
  <c r="I322" i="1"/>
  <c r="X321" i="1"/>
  <c r="Q321" i="1"/>
  <c r="J321" i="1"/>
  <c r="I321" i="1"/>
  <c r="X320" i="1"/>
  <c r="Q320" i="1"/>
  <c r="J320" i="1"/>
  <c r="I320" i="1"/>
  <c r="X319" i="1"/>
  <c r="Q319" i="1"/>
  <c r="J319" i="1"/>
  <c r="I319" i="1"/>
  <c r="X318" i="1"/>
  <c r="Q318" i="1"/>
  <c r="J318" i="1"/>
  <c r="I318" i="1"/>
  <c r="X317" i="1"/>
  <c r="Q317" i="1"/>
  <c r="J317" i="1"/>
  <c r="I317" i="1"/>
  <c r="X316" i="1"/>
  <c r="Q316" i="1"/>
  <c r="J316" i="1"/>
  <c r="I316" i="1"/>
  <c r="W315" i="1"/>
  <c r="V315" i="1"/>
  <c r="U315" i="1"/>
  <c r="T315" i="1"/>
  <c r="S315" i="1"/>
  <c r="R315" i="1"/>
  <c r="P315" i="1"/>
  <c r="O315" i="1"/>
  <c r="N315" i="1"/>
  <c r="M315" i="1"/>
  <c r="L315" i="1"/>
  <c r="K315" i="1"/>
  <c r="X313" i="1"/>
  <c r="Q313" i="1"/>
  <c r="J313" i="1"/>
  <c r="I313" i="1"/>
  <c r="X312" i="1"/>
  <c r="Q312" i="1"/>
  <c r="J312" i="1"/>
  <c r="I312" i="1"/>
  <c r="X311" i="1"/>
  <c r="Y311" i="1" s="1"/>
  <c r="Q311" i="1"/>
  <c r="J311" i="1"/>
  <c r="I311" i="1"/>
  <c r="X310" i="1"/>
  <c r="Q310" i="1"/>
  <c r="J310" i="1"/>
  <c r="I310" i="1"/>
  <c r="X309" i="1"/>
  <c r="Q309" i="1"/>
  <c r="J309" i="1"/>
  <c r="I309" i="1"/>
  <c r="X308" i="1"/>
  <c r="Q308" i="1"/>
  <c r="J308" i="1"/>
  <c r="I308" i="1"/>
  <c r="X307" i="1"/>
  <c r="Q307" i="1"/>
  <c r="J307" i="1"/>
  <c r="I307" i="1"/>
  <c r="X306" i="1"/>
  <c r="Q306" i="1"/>
  <c r="J306" i="1"/>
  <c r="I306" i="1"/>
  <c r="X305" i="1"/>
  <c r="Q305" i="1"/>
  <c r="J305" i="1"/>
  <c r="I305" i="1"/>
  <c r="X304" i="1"/>
  <c r="Q304" i="1"/>
  <c r="J304" i="1"/>
  <c r="I304" i="1"/>
  <c r="X303" i="1"/>
  <c r="Q303" i="1"/>
  <c r="J303" i="1"/>
  <c r="I303" i="1"/>
  <c r="X302" i="1"/>
  <c r="Q302" i="1"/>
  <c r="J302" i="1"/>
  <c r="I302" i="1"/>
  <c r="X301" i="1"/>
  <c r="Q301" i="1"/>
  <c r="J301" i="1"/>
  <c r="I301" i="1"/>
  <c r="W300" i="1"/>
  <c r="V300" i="1"/>
  <c r="U300" i="1"/>
  <c r="T300" i="1"/>
  <c r="S300" i="1"/>
  <c r="R300" i="1"/>
  <c r="P300" i="1"/>
  <c r="O300" i="1"/>
  <c r="N300" i="1"/>
  <c r="M300" i="1"/>
  <c r="L300" i="1"/>
  <c r="K300" i="1"/>
  <c r="X298" i="1"/>
  <c r="Q298" i="1"/>
  <c r="J298" i="1"/>
  <c r="I298" i="1"/>
  <c r="X297" i="1"/>
  <c r="Q297" i="1"/>
  <c r="J297" i="1"/>
  <c r="I297" i="1"/>
  <c r="X296" i="1"/>
  <c r="Q296" i="1"/>
  <c r="J296" i="1"/>
  <c r="I296" i="1"/>
  <c r="X295" i="1"/>
  <c r="Q295" i="1"/>
  <c r="J295" i="1"/>
  <c r="I295" i="1"/>
  <c r="Y294" i="1"/>
  <c r="X294" i="1"/>
  <c r="Q294" i="1"/>
  <c r="J294" i="1"/>
  <c r="I294" i="1"/>
  <c r="X293" i="1"/>
  <c r="Q293" i="1"/>
  <c r="Y293" i="1" s="1"/>
  <c r="J293" i="1"/>
  <c r="I293" i="1"/>
  <c r="X292" i="1"/>
  <c r="Q292" i="1"/>
  <c r="J292" i="1"/>
  <c r="I292" i="1"/>
  <c r="X291" i="1"/>
  <c r="Q291" i="1"/>
  <c r="J291" i="1"/>
  <c r="I291" i="1"/>
  <c r="W290" i="1"/>
  <c r="V290" i="1"/>
  <c r="U290" i="1"/>
  <c r="T290" i="1"/>
  <c r="S290" i="1"/>
  <c r="R290" i="1"/>
  <c r="P290" i="1"/>
  <c r="O290" i="1"/>
  <c r="N290" i="1"/>
  <c r="M290" i="1"/>
  <c r="L290" i="1"/>
  <c r="K290" i="1"/>
  <c r="X288" i="1"/>
  <c r="Q288" i="1"/>
  <c r="Y288" i="1" s="1"/>
  <c r="J288" i="1"/>
  <c r="I288" i="1"/>
  <c r="X287" i="1"/>
  <c r="Q287" i="1"/>
  <c r="J287" i="1"/>
  <c r="I287" i="1"/>
  <c r="X286" i="1"/>
  <c r="Q286" i="1"/>
  <c r="Y286" i="1" s="1"/>
  <c r="J286" i="1"/>
  <c r="I286" i="1"/>
  <c r="X285" i="1"/>
  <c r="Q285" i="1"/>
  <c r="J285" i="1"/>
  <c r="I285" i="1"/>
  <c r="X284" i="1"/>
  <c r="Q284" i="1"/>
  <c r="J284" i="1"/>
  <c r="I284" i="1"/>
  <c r="X283" i="1"/>
  <c r="Q283" i="1"/>
  <c r="J283" i="1"/>
  <c r="I283" i="1"/>
  <c r="X282" i="1"/>
  <c r="Q282" i="1"/>
  <c r="Y282" i="1" s="1"/>
  <c r="J282" i="1"/>
  <c r="I282" i="1"/>
  <c r="X281" i="1"/>
  <c r="X290" i="1" s="1"/>
  <c r="Q281" i="1"/>
  <c r="J281" i="1"/>
  <c r="I281" i="1"/>
  <c r="W280" i="1"/>
  <c r="V280" i="1"/>
  <c r="U280" i="1"/>
  <c r="T280" i="1"/>
  <c r="S280" i="1"/>
  <c r="R280" i="1"/>
  <c r="P280" i="1"/>
  <c r="O280" i="1"/>
  <c r="N280" i="1"/>
  <c r="M280" i="1"/>
  <c r="L280" i="1"/>
  <c r="K280" i="1"/>
  <c r="X278" i="1"/>
  <c r="Q278" i="1"/>
  <c r="J278" i="1"/>
  <c r="I278" i="1"/>
  <c r="X277" i="1"/>
  <c r="Q277" i="1"/>
  <c r="Y277" i="1" s="1"/>
  <c r="J277" i="1"/>
  <c r="I277" i="1"/>
  <c r="X276" i="1"/>
  <c r="Q276" i="1"/>
  <c r="J276" i="1"/>
  <c r="I276" i="1"/>
  <c r="X275" i="1"/>
  <c r="Q275" i="1"/>
  <c r="Y275" i="1" s="1"/>
  <c r="J275" i="1"/>
  <c r="I275" i="1"/>
  <c r="X274" i="1"/>
  <c r="Q274" i="1"/>
  <c r="J274" i="1"/>
  <c r="I274" i="1"/>
  <c r="X273" i="1"/>
  <c r="Q273" i="1"/>
  <c r="J273" i="1"/>
  <c r="I273" i="1"/>
  <c r="X272" i="1"/>
  <c r="Q272" i="1"/>
  <c r="J272" i="1"/>
  <c r="I272" i="1"/>
  <c r="X271" i="1"/>
  <c r="Q271" i="1"/>
  <c r="Y271" i="1" s="1"/>
  <c r="J271" i="1"/>
  <c r="I271" i="1"/>
  <c r="X270" i="1"/>
  <c r="Q270" i="1"/>
  <c r="J270" i="1"/>
  <c r="I270" i="1"/>
  <c r="X269" i="1"/>
  <c r="Q269" i="1"/>
  <c r="Y269" i="1" s="1"/>
  <c r="J269" i="1"/>
  <c r="I269" i="1"/>
  <c r="X268" i="1"/>
  <c r="Q268" i="1"/>
  <c r="J268" i="1"/>
  <c r="I268" i="1"/>
  <c r="X267" i="1"/>
  <c r="Q267" i="1"/>
  <c r="J267" i="1"/>
  <c r="I267" i="1"/>
  <c r="X266" i="1"/>
  <c r="Q266" i="1"/>
  <c r="J266" i="1"/>
  <c r="I266" i="1"/>
  <c r="W265" i="1"/>
  <c r="V265" i="1"/>
  <c r="U265" i="1"/>
  <c r="T265" i="1"/>
  <c r="S265" i="1"/>
  <c r="R265" i="1"/>
  <c r="P265" i="1"/>
  <c r="O265" i="1"/>
  <c r="N265" i="1"/>
  <c r="M265" i="1"/>
  <c r="L265" i="1"/>
  <c r="K265" i="1"/>
  <c r="X263" i="1"/>
  <c r="Q263" i="1"/>
  <c r="J263" i="1"/>
  <c r="I263" i="1"/>
  <c r="X262" i="1"/>
  <c r="Q262" i="1"/>
  <c r="J262" i="1"/>
  <c r="I262" i="1"/>
  <c r="X261" i="1"/>
  <c r="Q261" i="1"/>
  <c r="J261" i="1"/>
  <c r="I261" i="1"/>
  <c r="X260" i="1"/>
  <c r="Q260" i="1"/>
  <c r="Y260" i="1" s="1"/>
  <c r="J260" i="1"/>
  <c r="I260" i="1"/>
  <c r="X259" i="1"/>
  <c r="Q259" i="1"/>
  <c r="J259" i="1"/>
  <c r="I259" i="1"/>
  <c r="X258" i="1"/>
  <c r="Q258" i="1"/>
  <c r="Y258" i="1" s="1"/>
  <c r="J258" i="1"/>
  <c r="I258" i="1"/>
  <c r="X257" i="1"/>
  <c r="Q257" i="1"/>
  <c r="J257" i="1"/>
  <c r="I257" i="1"/>
  <c r="X256" i="1"/>
  <c r="Q256" i="1"/>
  <c r="J256" i="1"/>
  <c r="I256" i="1"/>
  <c r="X255" i="1"/>
  <c r="Q255" i="1"/>
  <c r="J255" i="1"/>
  <c r="I255" i="1"/>
  <c r="X254" i="1"/>
  <c r="Q254" i="1"/>
  <c r="Y254" i="1" s="1"/>
  <c r="J254" i="1"/>
  <c r="I254" i="1"/>
  <c r="X253" i="1"/>
  <c r="Q253" i="1"/>
  <c r="J253" i="1"/>
  <c r="I253" i="1"/>
  <c r="X252" i="1"/>
  <c r="Q252" i="1"/>
  <c r="Y252" i="1" s="1"/>
  <c r="J252" i="1"/>
  <c r="J265" i="1" s="1"/>
  <c r="I252" i="1"/>
  <c r="X251" i="1"/>
  <c r="Q251" i="1"/>
  <c r="J251" i="1"/>
  <c r="I251" i="1"/>
  <c r="W250" i="1"/>
  <c r="V250" i="1"/>
  <c r="U250" i="1"/>
  <c r="T250" i="1"/>
  <c r="S250" i="1"/>
  <c r="R250" i="1"/>
  <c r="P250" i="1"/>
  <c r="O250" i="1"/>
  <c r="N250" i="1"/>
  <c r="M250" i="1"/>
  <c r="L250" i="1"/>
  <c r="K250" i="1"/>
  <c r="X248" i="1"/>
  <c r="Y248" i="1" s="1"/>
  <c r="Q248" i="1"/>
  <c r="J248" i="1"/>
  <c r="I248" i="1"/>
  <c r="X247" i="1"/>
  <c r="Q247" i="1"/>
  <c r="J247" i="1"/>
  <c r="I247" i="1"/>
  <c r="X246" i="1"/>
  <c r="Q246" i="1"/>
  <c r="J246" i="1"/>
  <c r="I246" i="1"/>
  <c r="X245" i="1"/>
  <c r="Q245" i="1"/>
  <c r="J245" i="1"/>
  <c r="I245" i="1"/>
  <c r="X244" i="1"/>
  <c r="Q244" i="1"/>
  <c r="J244" i="1"/>
  <c r="I244" i="1"/>
  <c r="X243" i="1"/>
  <c r="Q243" i="1"/>
  <c r="J243" i="1"/>
  <c r="I243" i="1"/>
  <c r="X242" i="1"/>
  <c r="Q242" i="1"/>
  <c r="J242" i="1"/>
  <c r="I242" i="1"/>
  <c r="X241" i="1"/>
  <c r="Q241" i="1"/>
  <c r="Y241" i="1" s="1"/>
  <c r="J241" i="1"/>
  <c r="I241" i="1"/>
  <c r="X240" i="1"/>
  <c r="Q240" i="1"/>
  <c r="J240" i="1"/>
  <c r="I240" i="1"/>
  <c r="X239" i="1"/>
  <c r="Q239" i="1"/>
  <c r="Y239" i="1" s="1"/>
  <c r="J239" i="1"/>
  <c r="I239" i="1"/>
  <c r="X238" i="1"/>
  <c r="Q238" i="1"/>
  <c r="J238" i="1"/>
  <c r="I238" i="1"/>
  <c r="X237" i="1"/>
  <c r="Q237" i="1"/>
  <c r="J237" i="1"/>
  <c r="I237" i="1"/>
  <c r="X236" i="1"/>
  <c r="Q236" i="1"/>
  <c r="J236" i="1"/>
  <c r="I236" i="1"/>
  <c r="W235" i="1"/>
  <c r="V235" i="1"/>
  <c r="U235" i="1"/>
  <c r="T235" i="1"/>
  <c r="S235" i="1"/>
  <c r="R235" i="1"/>
  <c r="P235" i="1"/>
  <c r="O235" i="1"/>
  <c r="N235" i="1"/>
  <c r="M235" i="1"/>
  <c r="L235" i="1"/>
  <c r="K235" i="1"/>
  <c r="X233" i="1"/>
  <c r="Q233" i="1"/>
  <c r="J233" i="1"/>
  <c r="I233" i="1"/>
  <c r="X232" i="1"/>
  <c r="Q232" i="1"/>
  <c r="J232" i="1"/>
  <c r="I232" i="1"/>
  <c r="X231" i="1"/>
  <c r="Q231" i="1"/>
  <c r="J231" i="1"/>
  <c r="I231" i="1"/>
  <c r="X230" i="1"/>
  <c r="Q230" i="1"/>
  <c r="J230" i="1"/>
  <c r="I230" i="1"/>
  <c r="X229" i="1"/>
  <c r="Q229" i="1"/>
  <c r="J229" i="1"/>
  <c r="I229" i="1"/>
  <c r="X228" i="1"/>
  <c r="Q228" i="1"/>
  <c r="J228" i="1"/>
  <c r="I228" i="1"/>
  <c r="X227" i="1"/>
  <c r="Y227" i="1" s="1"/>
  <c r="Q227" i="1"/>
  <c r="J227" i="1"/>
  <c r="I227" i="1"/>
  <c r="X226" i="1"/>
  <c r="Q226" i="1"/>
  <c r="Y226" i="1" s="1"/>
  <c r="J226" i="1"/>
  <c r="I226" i="1"/>
  <c r="X225" i="1"/>
  <c r="Q225" i="1"/>
  <c r="J225" i="1"/>
  <c r="I225" i="1"/>
  <c r="X224" i="1"/>
  <c r="Q224" i="1"/>
  <c r="J224" i="1"/>
  <c r="I224" i="1"/>
  <c r="X223" i="1"/>
  <c r="Q223" i="1"/>
  <c r="J223" i="1"/>
  <c r="I223" i="1"/>
  <c r="X222" i="1"/>
  <c r="Q222" i="1"/>
  <c r="Y222" i="1" s="1"/>
  <c r="J222" i="1"/>
  <c r="I222" i="1"/>
  <c r="X221" i="1"/>
  <c r="Q221" i="1"/>
  <c r="J221" i="1"/>
  <c r="I221" i="1"/>
  <c r="W220" i="1"/>
  <c r="V220" i="1"/>
  <c r="U220" i="1"/>
  <c r="T220" i="1"/>
  <c r="S220" i="1"/>
  <c r="R220" i="1"/>
  <c r="P220" i="1"/>
  <c r="O220" i="1"/>
  <c r="N220" i="1"/>
  <c r="M220" i="1"/>
  <c r="L220" i="1"/>
  <c r="K220" i="1"/>
  <c r="X218" i="1"/>
  <c r="Q218" i="1"/>
  <c r="J218" i="1"/>
  <c r="I218" i="1"/>
  <c r="X217" i="1"/>
  <c r="Q217" i="1"/>
  <c r="Y217" i="1" s="1"/>
  <c r="J217" i="1"/>
  <c r="I217" i="1"/>
  <c r="X216" i="1"/>
  <c r="Q216" i="1"/>
  <c r="J216" i="1"/>
  <c r="I216" i="1"/>
  <c r="X215" i="1"/>
  <c r="Q215" i="1"/>
  <c r="Y215" i="1" s="1"/>
  <c r="J215" i="1"/>
  <c r="I215" i="1"/>
  <c r="X214" i="1"/>
  <c r="Q214" i="1"/>
  <c r="J214" i="1"/>
  <c r="I214" i="1"/>
  <c r="X213" i="1"/>
  <c r="Q213" i="1"/>
  <c r="J213" i="1"/>
  <c r="I213" i="1"/>
  <c r="X212" i="1"/>
  <c r="Q212" i="1"/>
  <c r="J212" i="1"/>
  <c r="I212" i="1"/>
  <c r="X211" i="1"/>
  <c r="Q211" i="1"/>
  <c r="J211" i="1"/>
  <c r="I211" i="1"/>
  <c r="Y210" i="1"/>
  <c r="X210" i="1"/>
  <c r="Q210" i="1"/>
  <c r="J210" i="1"/>
  <c r="I210" i="1"/>
  <c r="X209" i="1"/>
  <c r="Q209" i="1"/>
  <c r="J209" i="1"/>
  <c r="I209" i="1"/>
  <c r="X208" i="1"/>
  <c r="Q208" i="1"/>
  <c r="J208" i="1"/>
  <c r="I208" i="1"/>
  <c r="X207" i="1"/>
  <c r="Q207" i="1"/>
  <c r="Y207" i="1" s="1"/>
  <c r="J207" i="1"/>
  <c r="I207" i="1"/>
  <c r="X206" i="1"/>
  <c r="Q206" i="1"/>
  <c r="J206" i="1"/>
  <c r="I206" i="1"/>
  <c r="W205" i="1"/>
  <c r="V205" i="1"/>
  <c r="U205" i="1"/>
  <c r="T205" i="1"/>
  <c r="S205" i="1"/>
  <c r="R205" i="1"/>
  <c r="P205" i="1"/>
  <c r="O205" i="1"/>
  <c r="N205" i="1"/>
  <c r="M205" i="1"/>
  <c r="L205" i="1"/>
  <c r="K205" i="1"/>
  <c r="X203" i="1"/>
  <c r="Q203" i="1"/>
  <c r="J203" i="1"/>
  <c r="I203" i="1"/>
  <c r="X202" i="1"/>
  <c r="Q202" i="1"/>
  <c r="Y202" i="1" s="1"/>
  <c r="J202" i="1"/>
  <c r="I202" i="1"/>
  <c r="X201" i="1"/>
  <c r="Q201" i="1"/>
  <c r="J201" i="1"/>
  <c r="I201" i="1"/>
  <c r="X200" i="1"/>
  <c r="Q200" i="1"/>
  <c r="J200" i="1"/>
  <c r="I200" i="1"/>
  <c r="X199" i="1"/>
  <c r="Q199" i="1"/>
  <c r="J199" i="1"/>
  <c r="I199" i="1"/>
  <c r="X198" i="1"/>
  <c r="Q198" i="1"/>
  <c r="Y198" i="1" s="1"/>
  <c r="J198" i="1"/>
  <c r="I198" i="1"/>
  <c r="X197" i="1"/>
  <c r="Y197" i="1" s="1"/>
  <c r="Q197" i="1"/>
  <c r="J197" i="1"/>
  <c r="I197" i="1"/>
  <c r="X196" i="1"/>
  <c r="Q196" i="1"/>
  <c r="J196" i="1"/>
  <c r="I196" i="1"/>
  <c r="W195" i="1"/>
  <c r="V195" i="1"/>
  <c r="U195" i="1"/>
  <c r="T195" i="1"/>
  <c r="S195" i="1"/>
  <c r="R195" i="1"/>
  <c r="P195" i="1"/>
  <c r="O195" i="1"/>
  <c r="N195" i="1"/>
  <c r="M195" i="1"/>
  <c r="L195" i="1"/>
  <c r="K195" i="1"/>
  <c r="X193" i="1"/>
  <c r="Q193" i="1"/>
  <c r="J193" i="1"/>
  <c r="I193" i="1"/>
  <c r="X192" i="1"/>
  <c r="Q192" i="1"/>
  <c r="Y192" i="1" s="1"/>
  <c r="J192" i="1"/>
  <c r="I192" i="1"/>
  <c r="X191" i="1"/>
  <c r="Q191" i="1"/>
  <c r="J191" i="1"/>
  <c r="I191" i="1"/>
  <c r="X190" i="1"/>
  <c r="Q190" i="1"/>
  <c r="J190" i="1"/>
  <c r="I190" i="1"/>
  <c r="X189" i="1"/>
  <c r="Q189" i="1"/>
  <c r="J189" i="1"/>
  <c r="I189" i="1"/>
  <c r="X188" i="1"/>
  <c r="Q188" i="1"/>
  <c r="Y188" i="1" s="1"/>
  <c r="J188" i="1"/>
  <c r="I188" i="1"/>
  <c r="X187" i="1"/>
  <c r="Q187" i="1"/>
  <c r="J187" i="1"/>
  <c r="I187" i="1"/>
  <c r="X186" i="1"/>
  <c r="Q186" i="1"/>
  <c r="J186" i="1"/>
  <c r="I186" i="1"/>
  <c r="W185" i="1"/>
  <c r="V185" i="1"/>
  <c r="U185" i="1"/>
  <c r="T185" i="1"/>
  <c r="S185" i="1"/>
  <c r="R185" i="1"/>
  <c r="P185" i="1"/>
  <c r="O185" i="1"/>
  <c r="N185" i="1"/>
  <c r="M185" i="1"/>
  <c r="L185" i="1"/>
  <c r="K185" i="1"/>
  <c r="X183" i="1"/>
  <c r="Q183" i="1"/>
  <c r="Y183" i="1" s="1"/>
  <c r="J183" i="1"/>
  <c r="I183" i="1"/>
  <c r="X182" i="1"/>
  <c r="Q182" i="1"/>
  <c r="J182" i="1"/>
  <c r="I182" i="1"/>
  <c r="X181" i="1"/>
  <c r="Q181" i="1"/>
  <c r="Y181" i="1" s="1"/>
  <c r="J181" i="1"/>
  <c r="I181" i="1"/>
  <c r="X180" i="1"/>
  <c r="Q180" i="1"/>
  <c r="J180" i="1"/>
  <c r="I180" i="1"/>
  <c r="X179" i="1"/>
  <c r="Q179" i="1"/>
  <c r="J179" i="1"/>
  <c r="I179" i="1"/>
  <c r="X178" i="1"/>
  <c r="Q178" i="1"/>
  <c r="J178" i="1"/>
  <c r="I178" i="1"/>
  <c r="X177" i="1"/>
  <c r="Q177" i="1"/>
  <c r="J177" i="1"/>
  <c r="I177" i="1"/>
  <c r="X176" i="1"/>
  <c r="Q176" i="1"/>
  <c r="J176" i="1"/>
  <c r="I176" i="1"/>
  <c r="X175" i="1"/>
  <c r="Q175" i="1"/>
  <c r="J175" i="1"/>
  <c r="I175" i="1"/>
  <c r="X174" i="1"/>
  <c r="Q174" i="1"/>
  <c r="J174" i="1"/>
  <c r="I174" i="1"/>
  <c r="X173" i="1"/>
  <c r="Q173" i="1"/>
  <c r="Y173" i="1" s="1"/>
  <c r="J173" i="1"/>
  <c r="I173" i="1"/>
  <c r="X172" i="1"/>
  <c r="Q172" i="1"/>
  <c r="J172" i="1"/>
  <c r="I172" i="1"/>
  <c r="X171" i="1"/>
  <c r="Q171" i="1"/>
  <c r="J171" i="1"/>
  <c r="I171" i="1"/>
  <c r="W170" i="1"/>
  <c r="V170" i="1"/>
  <c r="U170" i="1"/>
  <c r="T170" i="1"/>
  <c r="S170" i="1"/>
  <c r="R170" i="1"/>
  <c r="P170" i="1"/>
  <c r="O170" i="1"/>
  <c r="N170" i="1"/>
  <c r="M170" i="1"/>
  <c r="L170" i="1"/>
  <c r="K170" i="1"/>
  <c r="X168" i="1"/>
  <c r="Q168" i="1"/>
  <c r="Y168" i="1" s="1"/>
  <c r="J168" i="1"/>
  <c r="I168" i="1"/>
  <c r="X167" i="1"/>
  <c r="Q167" i="1"/>
  <c r="J167" i="1"/>
  <c r="I167" i="1"/>
  <c r="X166" i="1"/>
  <c r="Q166" i="1"/>
  <c r="J166" i="1"/>
  <c r="I166" i="1"/>
  <c r="X165" i="1"/>
  <c r="Q165" i="1"/>
  <c r="J165" i="1"/>
  <c r="I165" i="1"/>
  <c r="X164" i="1"/>
  <c r="Q164" i="1"/>
  <c r="J164" i="1"/>
  <c r="I164" i="1"/>
  <c r="X163" i="1"/>
  <c r="Q163" i="1"/>
  <c r="J163" i="1"/>
  <c r="I163" i="1"/>
  <c r="X162" i="1"/>
  <c r="Q162" i="1"/>
  <c r="J162" i="1"/>
  <c r="I162" i="1"/>
  <c r="X161" i="1"/>
  <c r="Q161" i="1"/>
  <c r="J161" i="1"/>
  <c r="I161" i="1"/>
  <c r="X160" i="1"/>
  <c r="Q160" i="1"/>
  <c r="J160" i="1"/>
  <c r="I160" i="1"/>
  <c r="X159" i="1"/>
  <c r="Q159" i="1"/>
  <c r="J159" i="1"/>
  <c r="I159" i="1"/>
  <c r="X158" i="1"/>
  <c r="Q158" i="1"/>
  <c r="Y158" i="1" s="1"/>
  <c r="J158" i="1"/>
  <c r="I158" i="1"/>
  <c r="X157" i="1"/>
  <c r="Q157" i="1"/>
  <c r="J157" i="1"/>
  <c r="I157" i="1"/>
  <c r="X156" i="1"/>
  <c r="Q156" i="1"/>
  <c r="J156" i="1"/>
  <c r="I156" i="1"/>
  <c r="W155" i="1"/>
  <c r="V155" i="1"/>
  <c r="U155" i="1"/>
  <c r="T155" i="1"/>
  <c r="S155" i="1"/>
  <c r="R155" i="1"/>
  <c r="P155" i="1"/>
  <c r="O155" i="1"/>
  <c r="N155" i="1"/>
  <c r="M155" i="1"/>
  <c r="L155" i="1"/>
  <c r="K155" i="1"/>
  <c r="X153" i="1"/>
  <c r="Q153" i="1"/>
  <c r="J153" i="1"/>
  <c r="I153" i="1"/>
  <c r="X152" i="1"/>
  <c r="Q152" i="1"/>
  <c r="J152" i="1"/>
  <c r="I152" i="1"/>
  <c r="X151" i="1"/>
  <c r="Q151" i="1"/>
  <c r="J151" i="1"/>
  <c r="I151" i="1"/>
  <c r="X150" i="1"/>
  <c r="Q150" i="1"/>
  <c r="J150" i="1"/>
  <c r="I150" i="1"/>
  <c r="X149" i="1"/>
  <c r="Q149" i="1"/>
  <c r="J149" i="1"/>
  <c r="I149" i="1"/>
  <c r="X148" i="1"/>
  <c r="Q148" i="1"/>
  <c r="J148" i="1"/>
  <c r="I148" i="1"/>
  <c r="X147" i="1"/>
  <c r="Q147" i="1"/>
  <c r="J147" i="1"/>
  <c r="I147" i="1"/>
  <c r="X146" i="1"/>
  <c r="Q146" i="1"/>
  <c r="J146" i="1"/>
  <c r="I146" i="1"/>
  <c r="X145" i="1"/>
  <c r="Y145" i="1" s="1"/>
  <c r="Q145" i="1"/>
  <c r="J145" i="1"/>
  <c r="I145" i="1"/>
  <c r="X144" i="1"/>
  <c r="Q144" i="1"/>
  <c r="J144" i="1"/>
  <c r="I144" i="1"/>
  <c r="X143" i="1"/>
  <c r="Q143" i="1"/>
  <c r="J143" i="1"/>
  <c r="I143" i="1"/>
  <c r="X142" i="1"/>
  <c r="Q142" i="1"/>
  <c r="J142" i="1"/>
  <c r="I142" i="1"/>
  <c r="X141" i="1"/>
  <c r="Q141" i="1"/>
  <c r="J141" i="1"/>
  <c r="I141" i="1"/>
  <c r="W140" i="1"/>
  <c r="V140" i="1"/>
  <c r="U140" i="1"/>
  <c r="T140" i="1"/>
  <c r="S140" i="1"/>
  <c r="R140" i="1"/>
  <c r="P140" i="1"/>
  <c r="O140" i="1"/>
  <c r="N140" i="1"/>
  <c r="M140" i="1"/>
  <c r="L140" i="1"/>
  <c r="K140" i="1"/>
  <c r="X138" i="1"/>
  <c r="Q138" i="1"/>
  <c r="J138" i="1"/>
  <c r="I138" i="1"/>
  <c r="X137" i="1"/>
  <c r="Q137" i="1"/>
  <c r="J137" i="1"/>
  <c r="I137" i="1"/>
  <c r="X136" i="1"/>
  <c r="Q136" i="1"/>
  <c r="J136" i="1"/>
  <c r="I136" i="1"/>
  <c r="X135" i="1"/>
  <c r="Q135" i="1"/>
  <c r="J135" i="1"/>
  <c r="I135" i="1"/>
  <c r="X134" i="1"/>
  <c r="Q134" i="1"/>
  <c r="J134" i="1"/>
  <c r="I134" i="1"/>
  <c r="X133" i="1"/>
  <c r="Q133" i="1"/>
  <c r="J133" i="1"/>
  <c r="I133" i="1"/>
  <c r="X132" i="1"/>
  <c r="Q132" i="1"/>
  <c r="J132" i="1"/>
  <c r="I132" i="1"/>
  <c r="X131" i="1"/>
  <c r="Q131" i="1"/>
  <c r="J131" i="1"/>
  <c r="I131" i="1"/>
  <c r="X130" i="1"/>
  <c r="Q130" i="1"/>
  <c r="J130" i="1"/>
  <c r="I130" i="1"/>
  <c r="X129" i="1"/>
  <c r="Q129" i="1"/>
  <c r="J129" i="1"/>
  <c r="I129" i="1"/>
  <c r="X128" i="1"/>
  <c r="Y128" i="1" s="1"/>
  <c r="Q128" i="1"/>
  <c r="J128" i="1"/>
  <c r="I128" i="1"/>
  <c r="X127" i="1"/>
  <c r="Q127" i="1"/>
  <c r="J127" i="1"/>
  <c r="I127" i="1"/>
  <c r="X126" i="1"/>
  <c r="Q126" i="1"/>
  <c r="J126" i="1"/>
  <c r="I126" i="1"/>
  <c r="W125" i="1"/>
  <c r="V125" i="1"/>
  <c r="U125" i="1"/>
  <c r="T125" i="1"/>
  <c r="S125" i="1"/>
  <c r="R125" i="1"/>
  <c r="P125" i="1"/>
  <c r="O125" i="1"/>
  <c r="N125" i="1"/>
  <c r="M125" i="1"/>
  <c r="L125" i="1"/>
  <c r="K125" i="1"/>
  <c r="X123" i="1"/>
  <c r="Q123" i="1"/>
  <c r="J123" i="1"/>
  <c r="I123" i="1"/>
  <c r="X122" i="1"/>
  <c r="Q122" i="1"/>
  <c r="J122" i="1"/>
  <c r="I122" i="1"/>
  <c r="X121" i="1"/>
  <c r="Q121" i="1"/>
  <c r="J121" i="1"/>
  <c r="I121" i="1"/>
  <c r="X120" i="1"/>
  <c r="Q120" i="1"/>
  <c r="J120" i="1"/>
  <c r="I120" i="1"/>
  <c r="X119" i="1"/>
  <c r="Q119" i="1"/>
  <c r="J119" i="1"/>
  <c r="I119" i="1"/>
  <c r="X118" i="1"/>
  <c r="Q118" i="1"/>
  <c r="J118" i="1"/>
  <c r="I118" i="1"/>
  <c r="X117" i="1"/>
  <c r="Q117" i="1"/>
  <c r="J117" i="1"/>
  <c r="I117" i="1"/>
  <c r="X116" i="1"/>
  <c r="Q116" i="1"/>
  <c r="J116" i="1"/>
  <c r="I116" i="1"/>
  <c r="X115" i="1"/>
  <c r="Q115" i="1"/>
  <c r="J115" i="1"/>
  <c r="I115" i="1"/>
  <c r="X114" i="1"/>
  <c r="Q114" i="1"/>
  <c r="J114" i="1"/>
  <c r="I114" i="1"/>
  <c r="X113" i="1"/>
  <c r="Q113" i="1"/>
  <c r="J113" i="1"/>
  <c r="I113" i="1"/>
  <c r="X112" i="1"/>
  <c r="Q112" i="1"/>
  <c r="J112" i="1"/>
  <c r="I112" i="1"/>
  <c r="X111" i="1"/>
  <c r="Q111" i="1"/>
  <c r="J111" i="1"/>
  <c r="I111" i="1"/>
  <c r="W110" i="1"/>
  <c r="V110" i="1"/>
  <c r="U110" i="1"/>
  <c r="T110" i="1"/>
  <c r="S110" i="1"/>
  <c r="R110" i="1"/>
  <c r="P110" i="1"/>
  <c r="O110" i="1"/>
  <c r="N110" i="1"/>
  <c r="M110" i="1"/>
  <c r="L110" i="1"/>
  <c r="K110" i="1"/>
  <c r="X108" i="1"/>
  <c r="Q108" i="1"/>
  <c r="J108" i="1"/>
  <c r="I108" i="1"/>
  <c r="X107" i="1"/>
  <c r="Q107" i="1"/>
  <c r="J107" i="1"/>
  <c r="I107" i="1"/>
  <c r="X106" i="1"/>
  <c r="Q106" i="1"/>
  <c r="J106" i="1"/>
  <c r="I106" i="1"/>
  <c r="X105" i="1"/>
  <c r="Q105" i="1"/>
  <c r="J105" i="1"/>
  <c r="I105" i="1"/>
  <c r="X104" i="1"/>
  <c r="Q104" i="1"/>
  <c r="J104" i="1"/>
  <c r="I104" i="1"/>
  <c r="X103" i="1"/>
  <c r="Q103" i="1"/>
  <c r="J103" i="1"/>
  <c r="I103" i="1"/>
  <c r="X102" i="1"/>
  <c r="Q102" i="1"/>
  <c r="J102" i="1"/>
  <c r="I102" i="1"/>
  <c r="X101" i="1"/>
  <c r="Q101" i="1"/>
  <c r="J101" i="1"/>
  <c r="I101" i="1"/>
  <c r="W100" i="1"/>
  <c r="V100" i="1"/>
  <c r="U100" i="1"/>
  <c r="T100" i="1"/>
  <c r="S100" i="1"/>
  <c r="R100" i="1"/>
  <c r="P100" i="1"/>
  <c r="O100" i="1"/>
  <c r="N100" i="1"/>
  <c r="M100" i="1"/>
  <c r="L100" i="1"/>
  <c r="K100" i="1"/>
  <c r="X98" i="1"/>
  <c r="Q98" i="1"/>
  <c r="J98" i="1"/>
  <c r="I98" i="1"/>
  <c r="X97" i="1"/>
  <c r="Q97" i="1"/>
  <c r="J97" i="1"/>
  <c r="I97" i="1"/>
  <c r="X96" i="1"/>
  <c r="Q96" i="1"/>
  <c r="J96" i="1"/>
  <c r="I96" i="1"/>
  <c r="X95" i="1"/>
  <c r="Q95" i="1"/>
  <c r="J95" i="1"/>
  <c r="I95" i="1"/>
  <c r="X94" i="1"/>
  <c r="Q94" i="1"/>
  <c r="J94" i="1"/>
  <c r="I94" i="1"/>
  <c r="X93" i="1"/>
  <c r="Q93" i="1"/>
  <c r="J93" i="1"/>
  <c r="I93" i="1"/>
  <c r="X92" i="1"/>
  <c r="Q92" i="1"/>
  <c r="J92" i="1"/>
  <c r="I92" i="1"/>
  <c r="X91" i="1"/>
  <c r="X100" i="1" s="1"/>
  <c r="Q91" i="1"/>
  <c r="J91" i="1"/>
  <c r="I91" i="1"/>
  <c r="I100" i="1" s="1"/>
  <c r="W90" i="1"/>
  <c r="V90" i="1"/>
  <c r="U90" i="1"/>
  <c r="T90" i="1"/>
  <c r="S90" i="1"/>
  <c r="R90" i="1"/>
  <c r="P90" i="1"/>
  <c r="O90" i="1"/>
  <c r="N90" i="1"/>
  <c r="M90" i="1"/>
  <c r="L90" i="1"/>
  <c r="K90" i="1"/>
  <c r="X88" i="1"/>
  <c r="Q88" i="1"/>
  <c r="J88" i="1"/>
  <c r="I88" i="1"/>
  <c r="X87" i="1"/>
  <c r="Q87" i="1"/>
  <c r="J87" i="1"/>
  <c r="I87" i="1"/>
  <c r="X86" i="1"/>
  <c r="Q86" i="1"/>
  <c r="J86" i="1"/>
  <c r="I86" i="1"/>
  <c r="X85" i="1"/>
  <c r="Q85" i="1"/>
  <c r="J85" i="1"/>
  <c r="I85" i="1"/>
  <c r="X84" i="1"/>
  <c r="Q84" i="1"/>
  <c r="J84" i="1"/>
  <c r="I84" i="1"/>
  <c r="X83" i="1"/>
  <c r="Q83" i="1"/>
  <c r="J83" i="1"/>
  <c r="I83" i="1"/>
  <c r="X82" i="1"/>
  <c r="Q82" i="1"/>
  <c r="J82" i="1"/>
  <c r="I82" i="1"/>
  <c r="X81" i="1"/>
  <c r="Q81" i="1"/>
  <c r="J81" i="1"/>
  <c r="I81" i="1"/>
  <c r="X80" i="1"/>
  <c r="Q80" i="1"/>
  <c r="J80" i="1"/>
  <c r="I80" i="1"/>
  <c r="X79" i="1"/>
  <c r="Q79" i="1"/>
  <c r="J79" i="1"/>
  <c r="I79" i="1"/>
  <c r="X78" i="1"/>
  <c r="Q78" i="1"/>
  <c r="J78" i="1"/>
  <c r="I78" i="1"/>
  <c r="X77" i="1"/>
  <c r="Q77" i="1"/>
  <c r="J77" i="1"/>
  <c r="I77" i="1"/>
  <c r="X76" i="1"/>
  <c r="Q76" i="1"/>
  <c r="J76" i="1"/>
  <c r="I76" i="1"/>
  <c r="W75" i="1"/>
  <c r="V75" i="1"/>
  <c r="U75" i="1"/>
  <c r="T75" i="1"/>
  <c r="S75" i="1"/>
  <c r="R75" i="1"/>
  <c r="P75" i="1"/>
  <c r="O75" i="1"/>
  <c r="N75" i="1"/>
  <c r="M75" i="1"/>
  <c r="L75" i="1"/>
  <c r="K75" i="1"/>
  <c r="X73" i="1"/>
  <c r="Q73" i="1"/>
  <c r="J73" i="1"/>
  <c r="I73" i="1"/>
  <c r="X72" i="1"/>
  <c r="Q72" i="1"/>
  <c r="J72" i="1"/>
  <c r="I72" i="1"/>
  <c r="X71" i="1"/>
  <c r="Y71" i="1" s="1"/>
  <c r="Q71" i="1"/>
  <c r="J71" i="1"/>
  <c r="I71" i="1"/>
  <c r="X70" i="1"/>
  <c r="Q70" i="1"/>
  <c r="J70" i="1"/>
  <c r="I70" i="1"/>
  <c r="X69" i="1"/>
  <c r="Q69" i="1"/>
  <c r="J69" i="1"/>
  <c r="I69" i="1"/>
  <c r="X68" i="1"/>
  <c r="Q68" i="1"/>
  <c r="J68" i="1"/>
  <c r="I68" i="1"/>
  <c r="X67" i="1"/>
  <c r="Q67" i="1"/>
  <c r="J67" i="1"/>
  <c r="I67" i="1"/>
  <c r="X66" i="1"/>
  <c r="Q66" i="1"/>
  <c r="J66" i="1"/>
  <c r="I66" i="1"/>
  <c r="X65" i="1"/>
  <c r="Q65" i="1"/>
  <c r="J65" i="1"/>
  <c r="I65" i="1"/>
  <c r="X64" i="1"/>
  <c r="Q64" i="1"/>
  <c r="J64" i="1"/>
  <c r="I64" i="1"/>
  <c r="X63" i="1"/>
  <c r="Q63" i="1"/>
  <c r="J63" i="1"/>
  <c r="I63" i="1"/>
  <c r="X62" i="1"/>
  <c r="Q62" i="1"/>
  <c r="J62" i="1"/>
  <c r="I62" i="1"/>
  <c r="X61" i="1"/>
  <c r="Q61" i="1"/>
  <c r="J61" i="1"/>
  <c r="I61" i="1"/>
  <c r="W60" i="1"/>
  <c r="V60" i="1"/>
  <c r="U60" i="1"/>
  <c r="T60" i="1"/>
  <c r="S60" i="1"/>
  <c r="R60" i="1"/>
  <c r="P60" i="1"/>
  <c r="O60" i="1"/>
  <c r="N60" i="1"/>
  <c r="M60" i="1"/>
  <c r="L60" i="1"/>
  <c r="K60" i="1"/>
  <c r="X58" i="1"/>
  <c r="Q58" i="1"/>
  <c r="J58" i="1"/>
  <c r="I58" i="1"/>
  <c r="X57" i="1"/>
  <c r="Y57" i="1" s="1"/>
  <c r="Q57" i="1"/>
  <c r="J57" i="1"/>
  <c r="I57" i="1"/>
  <c r="X56" i="1"/>
  <c r="Q56" i="1"/>
  <c r="J56" i="1"/>
  <c r="I56" i="1"/>
  <c r="X55" i="1"/>
  <c r="Q55" i="1"/>
  <c r="J55" i="1"/>
  <c r="I55" i="1"/>
  <c r="Y54" i="1"/>
  <c r="X54" i="1"/>
  <c r="Q54" i="1"/>
  <c r="J54" i="1"/>
  <c r="I54" i="1"/>
  <c r="X53" i="1"/>
  <c r="Q53" i="1"/>
  <c r="J53" i="1"/>
  <c r="I53" i="1"/>
  <c r="X52" i="1"/>
  <c r="Q52" i="1"/>
  <c r="J52" i="1"/>
  <c r="I52" i="1"/>
  <c r="X51" i="1"/>
  <c r="Q51" i="1"/>
  <c r="J51" i="1"/>
  <c r="I51" i="1"/>
  <c r="X50" i="1"/>
  <c r="Q50" i="1"/>
  <c r="Y50" i="1" s="1"/>
  <c r="J50" i="1"/>
  <c r="I50" i="1"/>
  <c r="X49" i="1"/>
  <c r="Q49" i="1"/>
  <c r="J49" i="1"/>
  <c r="I49" i="1"/>
  <c r="X48" i="1"/>
  <c r="Q48" i="1"/>
  <c r="Y48" i="1" s="1"/>
  <c r="J48" i="1"/>
  <c r="I48" i="1"/>
  <c r="X47" i="1"/>
  <c r="Q47" i="1"/>
  <c r="J47" i="1"/>
  <c r="I47" i="1"/>
  <c r="X46" i="1"/>
  <c r="Q46" i="1"/>
  <c r="J46" i="1"/>
  <c r="I46" i="1"/>
  <c r="W45" i="1"/>
  <c r="V45" i="1"/>
  <c r="U45" i="1"/>
  <c r="T45" i="1"/>
  <c r="S45" i="1"/>
  <c r="R45" i="1"/>
  <c r="P45" i="1"/>
  <c r="O45" i="1"/>
  <c r="N45" i="1"/>
  <c r="M45" i="1"/>
  <c r="L45" i="1"/>
  <c r="K45" i="1"/>
  <c r="X43" i="1"/>
  <c r="Q43" i="1"/>
  <c r="Y43" i="1" s="1"/>
  <c r="J43" i="1"/>
  <c r="I43" i="1"/>
  <c r="X42" i="1"/>
  <c r="Q42" i="1"/>
  <c r="J42" i="1"/>
  <c r="I42" i="1"/>
  <c r="X41" i="1"/>
  <c r="Q41" i="1"/>
  <c r="J41" i="1"/>
  <c r="I41" i="1"/>
  <c r="X40" i="1"/>
  <c r="Q40" i="1"/>
  <c r="J40" i="1"/>
  <c r="I40" i="1"/>
  <c r="X39" i="1"/>
  <c r="Q39" i="1"/>
  <c r="J39" i="1"/>
  <c r="I39" i="1"/>
  <c r="X38" i="1"/>
  <c r="Q38" i="1"/>
  <c r="J38" i="1"/>
  <c r="I38" i="1"/>
  <c r="X37" i="1"/>
  <c r="Q37" i="1"/>
  <c r="Y37" i="1" s="1"/>
  <c r="J37" i="1"/>
  <c r="I37" i="1"/>
  <c r="X36" i="1"/>
  <c r="Q36" i="1"/>
  <c r="J36" i="1"/>
  <c r="I36" i="1"/>
  <c r="X35" i="1"/>
  <c r="Q35" i="1"/>
  <c r="Y35" i="1" s="1"/>
  <c r="J35" i="1"/>
  <c r="I35" i="1"/>
  <c r="X34" i="1"/>
  <c r="Q34" i="1"/>
  <c r="J34" i="1"/>
  <c r="I34" i="1"/>
  <c r="X33" i="1"/>
  <c r="Q33" i="1"/>
  <c r="J33" i="1"/>
  <c r="I33" i="1"/>
  <c r="X32" i="1"/>
  <c r="Q32" i="1"/>
  <c r="J32" i="1"/>
  <c r="I32" i="1"/>
  <c r="X31" i="1"/>
  <c r="Q31" i="1"/>
  <c r="Y31" i="1" s="1"/>
  <c r="J31" i="1"/>
  <c r="I31" i="1"/>
  <c r="W30" i="1"/>
  <c r="V30" i="1"/>
  <c r="U30" i="1"/>
  <c r="T30" i="1"/>
  <c r="S30" i="1"/>
  <c r="R30" i="1"/>
  <c r="P30" i="1"/>
  <c r="O30" i="1"/>
  <c r="N30" i="1"/>
  <c r="M30" i="1"/>
  <c r="L30" i="1"/>
  <c r="K30" i="1"/>
  <c r="X28" i="1"/>
  <c r="Q28" i="1"/>
  <c r="J28" i="1"/>
  <c r="I28" i="1"/>
  <c r="X27" i="1"/>
  <c r="Q27" i="1"/>
  <c r="J27" i="1"/>
  <c r="I27" i="1"/>
  <c r="X26" i="1"/>
  <c r="Q26" i="1"/>
  <c r="Y26" i="1" s="1"/>
  <c r="J26" i="1"/>
  <c r="I26" i="1"/>
  <c r="X25" i="1"/>
  <c r="Q25" i="1"/>
  <c r="J25" i="1"/>
  <c r="I25" i="1"/>
  <c r="X24" i="1"/>
  <c r="Q24" i="1"/>
  <c r="J24" i="1"/>
  <c r="I24" i="1"/>
  <c r="X23" i="1"/>
  <c r="Q23" i="1"/>
  <c r="J23" i="1"/>
  <c r="I23" i="1"/>
  <c r="X22" i="1"/>
  <c r="Q22" i="1"/>
  <c r="J22" i="1"/>
  <c r="I22" i="1"/>
  <c r="X21" i="1"/>
  <c r="Q21" i="1"/>
  <c r="J21" i="1"/>
  <c r="I21" i="1"/>
  <c r="X20" i="1"/>
  <c r="Q20" i="1"/>
  <c r="J20" i="1"/>
  <c r="I20" i="1"/>
  <c r="X19" i="1"/>
  <c r="Q19" i="1"/>
  <c r="J19" i="1"/>
  <c r="I19" i="1"/>
  <c r="X18" i="1"/>
  <c r="Q18" i="1"/>
  <c r="Y18" i="1" s="1"/>
  <c r="J18" i="1"/>
  <c r="I18" i="1"/>
  <c r="X17" i="1"/>
  <c r="Q17" i="1"/>
  <c r="J17" i="1"/>
  <c r="I17" i="1"/>
  <c r="X16" i="1"/>
  <c r="Q16" i="1"/>
  <c r="J16" i="1"/>
  <c r="I16" i="1"/>
  <c r="W15" i="1"/>
  <c r="V15" i="1"/>
  <c r="U15" i="1"/>
  <c r="T15" i="1"/>
  <c r="S15" i="1"/>
  <c r="R15" i="1"/>
  <c r="P15" i="1"/>
  <c r="O15" i="1"/>
  <c r="N15" i="1"/>
  <c r="M15" i="1"/>
  <c r="L15" i="1"/>
  <c r="K15" i="1"/>
  <c r="X13" i="1"/>
  <c r="Q13" i="1"/>
  <c r="J13" i="1"/>
  <c r="I13" i="1"/>
  <c r="X12" i="1"/>
  <c r="Q12" i="1"/>
  <c r="J12" i="1"/>
  <c r="I12" i="1"/>
  <c r="X11" i="1"/>
  <c r="Q11" i="1"/>
  <c r="J11" i="1"/>
  <c r="I11" i="1"/>
  <c r="X10" i="1"/>
  <c r="Q10" i="1"/>
  <c r="J10" i="1"/>
  <c r="I10" i="1"/>
  <c r="X9" i="1"/>
  <c r="Q9" i="1"/>
  <c r="J9" i="1"/>
  <c r="I9" i="1"/>
  <c r="X8" i="1"/>
  <c r="Q8" i="1"/>
  <c r="J8" i="1"/>
  <c r="I8" i="1"/>
  <c r="X7" i="1"/>
  <c r="Q7" i="1"/>
  <c r="J7" i="1"/>
  <c r="I7" i="1"/>
  <c r="X6" i="1"/>
  <c r="Q6" i="1"/>
  <c r="J6" i="1"/>
  <c r="I6" i="1"/>
  <c r="I15" i="1" s="1"/>
  <c r="Y179" i="1" l="1"/>
  <c r="Y199" i="1"/>
  <c r="Y201" i="1"/>
  <c r="Y206" i="1"/>
  <c r="Y137" i="10"/>
  <c r="Y152" i="10"/>
  <c r="Y73" i="12"/>
  <c r="S486" i="12"/>
  <c r="Y108" i="12"/>
  <c r="Y121" i="12"/>
  <c r="Y134" i="12"/>
  <c r="Y138" i="12"/>
  <c r="Y8" i="1"/>
  <c r="Y19" i="1"/>
  <c r="Y27" i="1"/>
  <c r="Y32" i="1"/>
  <c r="Y34" i="1"/>
  <c r="Y42" i="1"/>
  <c r="Y51" i="1"/>
  <c r="Y53" i="1"/>
  <c r="J110" i="1"/>
  <c r="Y218" i="1"/>
  <c r="Y223" i="1"/>
  <c r="Y225" i="1"/>
  <c r="Y233" i="1"/>
  <c r="Y238" i="1"/>
  <c r="Y242" i="1"/>
  <c r="Y244" i="1"/>
  <c r="Y255" i="1"/>
  <c r="Y257" i="1"/>
  <c r="Y261" i="1"/>
  <c r="Y263" i="1"/>
  <c r="Y268" i="1"/>
  <c r="Y272" i="1"/>
  <c r="Y274" i="1"/>
  <c r="Y278" i="1"/>
  <c r="Y283" i="1"/>
  <c r="Y285" i="1"/>
  <c r="I395" i="2"/>
  <c r="X328" i="4"/>
  <c r="X332" i="4"/>
  <c r="S326" i="4"/>
  <c r="W326" i="4"/>
  <c r="O326" i="4"/>
  <c r="Y478" i="10"/>
  <c r="W486" i="11"/>
  <c r="X487" i="1"/>
  <c r="Y64" i="1"/>
  <c r="Y66" i="1"/>
  <c r="Y70" i="1"/>
  <c r="Y77" i="1"/>
  <c r="Y79" i="1"/>
  <c r="Y85" i="1"/>
  <c r="Y96" i="1"/>
  <c r="Y98" i="1"/>
  <c r="Y103" i="1"/>
  <c r="Y120" i="1"/>
  <c r="Y133" i="1"/>
  <c r="Y146" i="1"/>
  <c r="Y157" i="1"/>
  <c r="Y303" i="1"/>
  <c r="Y307" i="1"/>
  <c r="Y309" i="1"/>
  <c r="Y365" i="1"/>
  <c r="Y367" i="1"/>
  <c r="Y371" i="1"/>
  <c r="Y373" i="1"/>
  <c r="Y213" i="2"/>
  <c r="Y215" i="2"/>
  <c r="Y232" i="2"/>
  <c r="Y245" i="2"/>
  <c r="Y258" i="2"/>
  <c r="Y262" i="2"/>
  <c r="Y273" i="2"/>
  <c r="Y421" i="5"/>
  <c r="O486" i="11"/>
  <c r="X155" i="1"/>
  <c r="Y165" i="1"/>
  <c r="Y180" i="1"/>
  <c r="Y189" i="1"/>
  <c r="Y191" i="1"/>
  <c r="Y389" i="1"/>
  <c r="Y391" i="1"/>
  <c r="Y400" i="1"/>
  <c r="Y402" i="1"/>
  <c r="Y406" i="1"/>
  <c r="Y408" i="1"/>
  <c r="Y413" i="1"/>
  <c r="Y419" i="1"/>
  <c r="Y432" i="1"/>
  <c r="Y434" i="1"/>
  <c r="Y438" i="1"/>
  <c r="Y443" i="1"/>
  <c r="Y445" i="1"/>
  <c r="Y449" i="1"/>
  <c r="Y451" i="1"/>
  <c r="Y456" i="1"/>
  <c r="Y462" i="1"/>
  <c r="Y464" i="1"/>
  <c r="Y468" i="1"/>
  <c r="L326" i="4"/>
  <c r="V326" i="4"/>
  <c r="R326" i="4"/>
  <c r="Y11" i="5"/>
  <c r="Y22" i="5"/>
  <c r="Y35" i="5"/>
  <c r="Y41" i="5"/>
  <c r="Y58" i="5"/>
  <c r="Q408" i="8"/>
  <c r="Q410" i="8"/>
  <c r="Q412" i="8"/>
  <c r="M406" i="8"/>
  <c r="I290" i="1"/>
  <c r="Q327" i="4"/>
  <c r="M326" i="4"/>
  <c r="Y456" i="6"/>
  <c r="X408" i="8"/>
  <c r="X410" i="8"/>
  <c r="X412" i="8"/>
  <c r="N406" i="8"/>
  <c r="Y467" i="2"/>
  <c r="Y25" i="3"/>
  <c r="Y49" i="3"/>
  <c r="N486" i="3"/>
  <c r="Y209" i="3"/>
  <c r="Y372" i="3"/>
  <c r="Y420" i="3"/>
  <c r="Y277" i="5"/>
  <c r="Y457" i="12"/>
  <c r="I170" i="1"/>
  <c r="X100" i="2"/>
  <c r="Y20" i="1"/>
  <c r="Y41" i="1"/>
  <c r="Y61" i="1"/>
  <c r="Y63" i="1"/>
  <c r="Y67" i="1"/>
  <c r="Y69" i="1"/>
  <c r="Y80" i="1"/>
  <c r="Y82" i="1"/>
  <c r="Y86" i="1"/>
  <c r="Y88" i="1"/>
  <c r="Y95" i="1"/>
  <c r="Y104" i="1"/>
  <c r="Y106" i="1"/>
  <c r="Y117" i="1"/>
  <c r="Y123" i="1"/>
  <c r="Y130" i="1"/>
  <c r="Y136" i="1"/>
  <c r="Y141" i="1"/>
  <c r="Y149" i="1"/>
  <c r="J195" i="1"/>
  <c r="Y213" i="1"/>
  <c r="Y304" i="1"/>
  <c r="Y306" i="1"/>
  <c r="Y310" i="1"/>
  <c r="Y362" i="1"/>
  <c r="Y370" i="1"/>
  <c r="J395" i="1"/>
  <c r="J410" i="1"/>
  <c r="I15" i="2"/>
  <c r="Y105" i="6"/>
  <c r="Y122" i="6"/>
  <c r="Y190" i="12"/>
  <c r="Y197" i="12"/>
  <c r="Y208" i="12"/>
  <c r="Y214" i="12"/>
  <c r="Y221" i="12"/>
  <c r="K406" i="8"/>
  <c r="Y114" i="10"/>
  <c r="Y122" i="10"/>
  <c r="Y183" i="10"/>
  <c r="Y188" i="10"/>
  <c r="Y199" i="10"/>
  <c r="Y323" i="10"/>
  <c r="Y325" i="10"/>
  <c r="Q488" i="10"/>
  <c r="Q490" i="10"/>
  <c r="Q492" i="10"/>
  <c r="Q504" i="10" s="1"/>
  <c r="Y340" i="10"/>
  <c r="Y370" i="10"/>
  <c r="Y377" i="10"/>
  <c r="Y379" i="10"/>
  <c r="Y390" i="10"/>
  <c r="Y392" i="10"/>
  <c r="Y403" i="10"/>
  <c r="Y405" i="10"/>
  <c r="Y420" i="10"/>
  <c r="Y422" i="10"/>
  <c r="Y433" i="10"/>
  <c r="Y435" i="10"/>
  <c r="Y459" i="10"/>
  <c r="I15" i="11"/>
  <c r="J205" i="11"/>
  <c r="X375" i="11"/>
  <c r="X480" i="11"/>
  <c r="Y26" i="12"/>
  <c r="Y33" i="12"/>
  <c r="O486" i="12"/>
  <c r="Y310" i="12"/>
  <c r="Y317" i="12"/>
  <c r="Y332" i="12"/>
  <c r="Y338" i="12"/>
  <c r="Y340" i="12"/>
  <c r="Y353" i="12"/>
  <c r="Y355" i="12"/>
  <c r="Y357" i="12"/>
  <c r="Y368" i="12"/>
  <c r="Y370" i="12"/>
  <c r="Y369" i="13"/>
  <c r="Y378" i="13"/>
  <c r="Y387" i="13"/>
  <c r="Y404" i="13"/>
  <c r="Y417" i="13"/>
  <c r="Y11" i="2"/>
  <c r="Y13" i="2"/>
  <c r="Y24" i="2"/>
  <c r="Y52" i="2"/>
  <c r="Y71" i="2"/>
  <c r="Y73" i="2"/>
  <c r="Y76" i="2"/>
  <c r="Y84" i="2"/>
  <c r="Y86" i="2"/>
  <c r="Y138" i="2"/>
  <c r="Y151" i="2"/>
  <c r="Y310" i="2"/>
  <c r="Y312" i="2"/>
  <c r="Y334" i="2"/>
  <c r="Y340" i="2"/>
  <c r="Y342" i="2"/>
  <c r="Y353" i="2"/>
  <c r="Y355" i="2"/>
  <c r="Y364" i="2"/>
  <c r="Y377" i="2"/>
  <c r="Y379" i="2"/>
  <c r="Y383" i="2"/>
  <c r="Y392" i="2"/>
  <c r="Y403" i="2"/>
  <c r="Y407" i="2"/>
  <c r="Y418" i="2"/>
  <c r="Y420" i="2"/>
  <c r="Y433" i="2"/>
  <c r="Y437" i="2"/>
  <c r="U486" i="3"/>
  <c r="P326" i="4"/>
  <c r="Y107" i="5"/>
  <c r="Y114" i="5"/>
  <c r="Y118" i="5"/>
  <c r="Y120" i="5"/>
  <c r="Y122" i="5"/>
  <c r="Y222" i="5"/>
  <c r="Y254" i="5"/>
  <c r="Y356" i="5"/>
  <c r="Y378" i="5"/>
  <c r="Y467" i="5"/>
  <c r="Y197" i="6"/>
  <c r="Y257" i="6"/>
  <c r="Y373" i="6"/>
  <c r="Y378" i="6"/>
  <c r="Y408" i="6"/>
  <c r="L406" i="8"/>
  <c r="Y16" i="10"/>
  <c r="Y26" i="10"/>
  <c r="Y37" i="10"/>
  <c r="Y69" i="10"/>
  <c r="Y218" i="10"/>
  <c r="Y229" i="10"/>
  <c r="Y231" i="10"/>
  <c r="Y242" i="10"/>
  <c r="X490" i="10"/>
  <c r="Y53" i="11"/>
  <c r="Y55" i="11"/>
  <c r="Y94" i="11"/>
  <c r="Q110" i="11"/>
  <c r="Y165" i="11"/>
  <c r="Y182" i="11"/>
  <c r="Y187" i="11"/>
  <c r="Y193" i="11"/>
  <c r="Y198" i="11"/>
  <c r="Y215" i="11"/>
  <c r="Y43" i="12"/>
  <c r="Y48" i="12"/>
  <c r="Y50" i="12"/>
  <c r="Y56" i="12"/>
  <c r="Y69" i="12"/>
  <c r="Y71" i="12"/>
  <c r="P486" i="12"/>
  <c r="Y162" i="12"/>
  <c r="Y188" i="12"/>
  <c r="J220" i="12"/>
  <c r="Q395" i="12"/>
  <c r="Y407" i="12"/>
  <c r="Y412" i="12"/>
  <c r="Y418" i="12"/>
  <c r="Y429" i="12"/>
  <c r="Y435" i="12"/>
  <c r="X360" i="13"/>
  <c r="Y456" i="13"/>
  <c r="Y464" i="13"/>
  <c r="O486" i="3"/>
  <c r="X327" i="4"/>
  <c r="X329" i="4"/>
  <c r="X331" i="4"/>
  <c r="N326" i="4"/>
  <c r="Y71" i="5"/>
  <c r="Y295" i="5"/>
  <c r="Y308" i="5"/>
  <c r="Y342" i="5"/>
  <c r="Y438" i="5"/>
  <c r="Y460" i="5"/>
  <c r="Y468" i="5"/>
  <c r="Y473" i="5"/>
  <c r="Y11" i="6"/>
  <c r="Y24" i="6"/>
  <c r="Y26" i="6"/>
  <c r="Y28" i="6"/>
  <c r="Y54" i="6"/>
  <c r="Y69" i="6"/>
  <c r="Y262" i="6"/>
  <c r="Y291" i="6"/>
  <c r="Y293" i="6"/>
  <c r="Y295" i="6"/>
  <c r="T406" i="8"/>
  <c r="O406" i="8"/>
  <c r="Y6" i="10"/>
  <c r="Y10" i="10"/>
  <c r="Y12" i="10"/>
  <c r="Y106" i="10"/>
  <c r="Y113" i="10"/>
  <c r="Y119" i="10"/>
  <c r="Y121" i="10"/>
  <c r="W486" i="10"/>
  <c r="Y180" i="10"/>
  <c r="Y182" i="10"/>
  <c r="Y187" i="10"/>
  <c r="Y191" i="10"/>
  <c r="Y196" i="10"/>
  <c r="Y202" i="10"/>
  <c r="Y313" i="10"/>
  <c r="Y328" i="10"/>
  <c r="Q487" i="10"/>
  <c r="Q491" i="10"/>
  <c r="P504" i="10" s="1"/>
  <c r="Y341" i="10"/>
  <c r="Y343" i="10"/>
  <c r="Y352" i="10"/>
  <c r="Y380" i="10"/>
  <c r="Y382" i="10"/>
  <c r="Y387" i="10"/>
  <c r="Y389" i="10"/>
  <c r="Y393" i="10"/>
  <c r="Y408" i="10"/>
  <c r="Y417" i="10"/>
  <c r="Y423" i="10"/>
  <c r="Y436" i="10"/>
  <c r="Y443" i="10"/>
  <c r="Y445" i="10"/>
  <c r="Y451" i="10"/>
  <c r="Y453" i="10"/>
  <c r="P486" i="11"/>
  <c r="Y23" i="12"/>
  <c r="T486" i="12"/>
  <c r="Y268" i="12"/>
  <c r="Y318" i="12"/>
  <c r="Y322" i="12"/>
  <c r="Y333" i="12"/>
  <c r="Y339" i="12"/>
  <c r="Y352" i="12"/>
  <c r="Y354" i="12"/>
  <c r="Y356" i="12"/>
  <c r="Y358" i="12"/>
  <c r="Y369" i="12"/>
  <c r="Y478" i="12"/>
  <c r="Y325" i="13"/>
  <c r="Y383" i="13"/>
  <c r="I360" i="1"/>
  <c r="X470" i="1"/>
  <c r="Y118" i="2"/>
  <c r="Y137" i="2"/>
  <c r="Q385" i="2"/>
  <c r="J45" i="3"/>
  <c r="J195" i="3"/>
  <c r="J235" i="3"/>
  <c r="Y93" i="5"/>
  <c r="Y197" i="5"/>
  <c r="P406" i="8"/>
  <c r="O486" i="10"/>
  <c r="R486" i="11"/>
  <c r="L486" i="12"/>
  <c r="U486" i="12"/>
  <c r="Y389" i="12"/>
  <c r="Y404" i="12"/>
  <c r="Y434" i="12"/>
  <c r="I455" i="1"/>
  <c r="Y6" i="2"/>
  <c r="Y34" i="2"/>
  <c r="Y53" i="2"/>
  <c r="Y55" i="2"/>
  <c r="Y133" i="2"/>
  <c r="Y165" i="2"/>
  <c r="Y167" i="2"/>
  <c r="Y189" i="2"/>
  <c r="Y191" i="2"/>
  <c r="Y196" i="2"/>
  <c r="Y324" i="2"/>
  <c r="Y447" i="2"/>
  <c r="Y449" i="2"/>
  <c r="Y453" i="2"/>
  <c r="Y458" i="2"/>
  <c r="R486" i="3"/>
  <c r="Q290" i="3"/>
  <c r="Y165" i="6"/>
  <c r="Y222" i="6"/>
  <c r="Y334" i="6"/>
  <c r="Y381" i="6"/>
  <c r="V406" i="8"/>
  <c r="Q409" i="8"/>
  <c r="Q411" i="8"/>
  <c r="Y23" i="10"/>
  <c r="Y217" i="10"/>
  <c r="X480" i="10"/>
  <c r="X195" i="11"/>
  <c r="J470" i="11"/>
  <c r="M486" i="12"/>
  <c r="V486" i="12"/>
  <c r="Q110" i="12"/>
  <c r="Y380" i="12"/>
  <c r="Y35" i="3"/>
  <c r="S486" i="3"/>
  <c r="X487" i="3"/>
  <c r="X497" i="3" s="1"/>
  <c r="Y214" i="3"/>
  <c r="X315" i="3"/>
  <c r="X385" i="3"/>
  <c r="Y462" i="3"/>
  <c r="Y464" i="3"/>
  <c r="Y468" i="3"/>
  <c r="Y473" i="3"/>
  <c r="Q328" i="4"/>
  <c r="K344" i="4" s="1"/>
  <c r="X257" i="4"/>
  <c r="Y27" i="5"/>
  <c r="Y53" i="5"/>
  <c r="Y70" i="5"/>
  <c r="Y296" i="5"/>
  <c r="Y307" i="5"/>
  <c r="Y311" i="5"/>
  <c r="Y313" i="5"/>
  <c r="Y322" i="5"/>
  <c r="Y328" i="5"/>
  <c r="Y354" i="5"/>
  <c r="Y386" i="5"/>
  <c r="Y403" i="5"/>
  <c r="Y444" i="5"/>
  <c r="Y446" i="5"/>
  <c r="Y128" i="6"/>
  <c r="Y141" i="6"/>
  <c r="I195" i="6"/>
  <c r="Y437" i="6"/>
  <c r="Y472" i="6"/>
  <c r="W406" i="8"/>
  <c r="X409" i="8"/>
  <c r="X411" i="8"/>
  <c r="Y132" i="10"/>
  <c r="Y153" i="10"/>
  <c r="Y273" i="10"/>
  <c r="Y282" i="10"/>
  <c r="Q290" i="11"/>
  <c r="Q385" i="11"/>
  <c r="N486" i="12"/>
  <c r="W486" i="12"/>
  <c r="Y207" i="12"/>
  <c r="Y245" i="12"/>
  <c r="Q195" i="13"/>
  <c r="Y411" i="13"/>
  <c r="Y305" i="13"/>
  <c r="Y210" i="13"/>
  <c r="Y54" i="13"/>
  <c r="Y222" i="13"/>
  <c r="Y226" i="13"/>
  <c r="Y240" i="13"/>
  <c r="Y243" i="13"/>
  <c r="Y258" i="13"/>
  <c r="Y260" i="13"/>
  <c r="Y274" i="13"/>
  <c r="Y277" i="13"/>
  <c r="Y292" i="13"/>
  <c r="Y298" i="13"/>
  <c r="Y303" i="13"/>
  <c r="Y118" i="13"/>
  <c r="Y127" i="13"/>
  <c r="Y356" i="13"/>
  <c r="Y368" i="13"/>
  <c r="Y40" i="13"/>
  <c r="Y230" i="13"/>
  <c r="Y233" i="13"/>
  <c r="Y238" i="13"/>
  <c r="Y245" i="13"/>
  <c r="Y256" i="13"/>
  <c r="Y261" i="13"/>
  <c r="Y263" i="13"/>
  <c r="Y283" i="13"/>
  <c r="Y287" i="13"/>
  <c r="Y304" i="13"/>
  <c r="Y70" i="13"/>
  <c r="Y308" i="13"/>
  <c r="Y313" i="13"/>
  <c r="Y317" i="13"/>
  <c r="Y322" i="13"/>
  <c r="Y393" i="13"/>
  <c r="Y10" i="13"/>
  <c r="Y23" i="13"/>
  <c r="Y27" i="13"/>
  <c r="Y32" i="13"/>
  <c r="Y38" i="13"/>
  <c r="Y103" i="13"/>
  <c r="Y119" i="13"/>
  <c r="Y214" i="13"/>
  <c r="Y336" i="13"/>
  <c r="Y343" i="13"/>
  <c r="Y348" i="13"/>
  <c r="Y362" i="13"/>
  <c r="Y463" i="13"/>
  <c r="Y473" i="13"/>
  <c r="Y477" i="13"/>
  <c r="Y62" i="13"/>
  <c r="Y71" i="13"/>
  <c r="Y79" i="13"/>
  <c r="Y80" i="13"/>
  <c r="Y86" i="13"/>
  <c r="Y88" i="13"/>
  <c r="Y93" i="13"/>
  <c r="Y94" i="13"/>
  <c r="Y95" i="13"/>
  <c r="Y96" i="13"/>
  <c r="Y98" i="13"/>
  <c r="Y162" i="13"/>
  <c r="Y295" i="13"/>
  <c r="Y309" i="13"/>
  <c r="Y312" i="13"/>
  <c r="Y318" i="13"/>
  <c r="Y319" i="13"/>
  <c r="Y321" i="13"/>
  <c r="Y324" i="13"/>
  <c r="Y399" i="13"/>
  <c r="Y407" i="13"/>
  <c r="Y416" i="13"/>
  <c r="Y432" i="13"/>
  <c r="Y435" i="13"/>
  <c r="Y442" i="13"/>
  <c r="Y445" i="13"/>
  <c r="Y448" i="13"/>
  <c r="Y8" i="13"/>
  <c r="Y22" i="13"/>
  <c r="Y26" i="13"/>
  <c r="Y37" i="13"/>
  <c r="Y39" i="13"/>
  <c r="Y105" i="13"/>
  <c r="Y108" i="13"/>
  <c r="Y128" i="13"/>
  <c r="Y331" i="13"/>
  <c r="Y339" i="13"/>
  <c r="Y342" i="13"/>
  <c r="Y351" i="13"/>
  <c r="Y364" i="13"/>
  <c r="Y367" i="13"/>
  <c r="Y458" i="13"/>
  <c r="Y466" i="13"/>
  <c r="Y53" i="13"/>
  <c r="Y227" i="13"/>
  <c r="Y269" i="13"/>
  <c r="Y377" i="13"/>
  <c r="Y113" i="13"/>
  <c r="Y114" i="13"/>
  <c r="Y63" i="13"/>
  <c r="Y224" i="12"/>
  <c r="Y33" i="13"/>
  <c r="Y16" i="13"/>
  <c r="Y19" i="13"/>
  <c r="Y21" i="13"/>
  <c r="Y431" i="12"/>
  <c r="Y398" i="12"/>
  <c r="Y348" i="12"/>
  <c r="Y351" i="12"/>
  <c r="Y349" i="12"/>
  <c r="Y304" i="12"/>
  <c r="R486" i="12"/>
  <c r="Y240" i="12"/>
  <c r="Y239" i="12"/>
  <c r="Q185" i="12"/>
  <c r="Y158" i="12"/>
  <c r="K486" i="12"/>
  <c r="Q155" i="12"/>
  <c r="Y129" i="12"/>
  <c r="U486" i="11"/>
  <c r="N486" i="11"/>
  <c r="Q491" i="11"/>
  <c r="P504" i="11" s="1"/>
  <c r="Y335" i="11"/>
  <c r="X491" i="11"/>
  <c r="Y256" i="11"/>
  <c r="Q487" i="11"/>
  <c r="J504" i="11" s="1"/>
  <c r="T486" i="11"/>
  <c r="Q17" i="14" s="1"/>
  <c r="Q489" i="11"/>
  <c r="M504" i="11" s="1"/>
  <c r="X487" i="11"/>
  <c r="V486" i="11"/>
  <c r="Q490" i="11"/>
  <c r="N504" i="11" s="1"/>
  <c r="X488" i="11"/>
  <c r="L486" i="11"/>
  <c r="K486" i="11"/>
  <c r="X492" i="11"/>
  <c r="Q492" i="11"/>
  <c r="X490" i="11"/>
  <c r="X489" i="11"/>
  <c r="S486" i="11"/>
  <c r="M486" i="11"/>
  <c r="Y365" i="10"/>
  <c r="Y333" i="10"/>
  <c r="Q489" i="10"/>
  <c r="M504" i="10" s="1"/>
  <c r="Y115" i="10"/>
  <c r="Y321" i="10"/>
  <c r="N486" i="10"/>
  <c r="Y256" i="10"/>
  <c r="Y239" i="10"/>
  <c r="K486" i="10"/>
  <c r="X491" i="10"/>
  <c r="U486" i="10"/>
  <c r="P486" i="10"/>
  <c r="B34" i="14" s="1"/>
  <c r="S486" i="10"/>
  <c r="X488" i="10"/>
  <c r="Y145" i="10"/>
  <c r="X489" i="10"/>
  <c r="X487" i="10"/>
  <c r="X492" i="10"/>
  <c r="T486" i="10"/>
  <c r="J504" i="10"/>
  <c r="V486" i="10"/>
  <c r="N504" i="10"/>
  <c r="R486" i="10"/>
  <c r="M486" i="10"/>
  <c r="X125" i="10"/>
  <c r="K504" i="10"/>
  <c r="L486" i="10"/>
  <c r="Y81" i="10"/>
  <c r="Y66" i="10"/>
  <c r="Y63" i="10"/>
  <c r="Y51" i="10"/>
  <c r="Y49" i="10"/>
  <c r="Y36" i="10"/>
  <c r="Y34" i="10"/>
  <c r="Y33" i="10"/>
  <c r="Y32" i="10"/>
  <c r="X417" i="8"/>
  <c r="M424" i="8"/>
  <c r="X406" i="8"/>
  <c r="Y230" i="8"/>
  <c r="Y371" i="8"/>
  <c r="Y71" i="8"/>
  <c r="Y42" i="8"/>
  <c r="Y50" i="8"/>
  <c r="Y178" i="8"/>
  <c r="Y78" i="8"/>
  <c r="Y98" i="8"/>
  <c r="Y208" i="8"/>
  <c r="Y223" i="8"/>
  <c r="Y75" i="8"/>
  <c r="Y77" i="8"/>
  <c r="Y112" i="8"/>
  <c r="Y220" i="8"/>
  <c r="Y62" i="8"/>
  <c r="Y269" i="8"/>
  <c r="Y279" i="8"/>
  <c r="Y376" i="8"/>
  <c r="Y378" i="8"/>
  <c r="Y381" i="8"/>
  <c r="Y394" i="8"/>
  <c r="Y251" i="8"/>
  <c r="Y252" i="8"/>
  <c r="Y256" i="8"/>
  <c r="Y283" i="8"/>
  <c r="Y286" i="8"/>
  <c r="Y308" i="8"/>
  <c r="Y313" i="8"/>
  <c r="Y317" i="8"/>
  <c r="Y327" i="8"/>
  <c r="Y328" i="8"/>
  <c r="Y331" i="8"/>
  <c r="Y333" i="8"/>
  <c r="Y336" i="8"/>
  <c r="Y356" i="8"/>
  <c r="Y357" i="8"/>
  <c r="Y359" i="8"/>
  <c r="Y360" i="8"/>
  <c r="Y363" i="8"/>
  <c r="Y365" i="8"/>
  <c r="Y370" i="8"/>
  <c r="Y375" i="8"/>
  <c r="Y391" i="8"/>
  <c r="Y393" i="8"/>
  <c r="Y396" i="8"/>
  <c r="Y15" i="8"/>
  <c r="Y18" i="8"/>
  <c r="Y19" i="8"/>
  <c r="Y32" i="8"/>
  <c r="Y33" i="8"/>
  <c r="Y39" i="8"/>
  <c r="Y41" i="8"/>
  <c r="Y43" i="8"/>
  <c r="Y44" i="8"/>
  <c r="Y47" i="8"/>
  <c r="Y49" i="8"/>
  <c r="Y59" i="8"/>
  <c r="Y111" i="8"/>
  <c r="Y173" i="8"/>
  <c r="Y174" i="8"/>
  <c r="Y177" i="8"/>
  <c r="Y374" i="8"/>
  <c r="Y60" i="8"/>
  <c r="Y61" i="8"/>
  <c r="Y65" i="8"/>
  <c r="Y123" i="8"/>
  <c r="Y127" i="8"/>
  <c r="Y128" i="8"/>
  <c r="Y133" i="8"/>
  <c r="Y135" i="8"/>
  <c r="Y138" i="8"/>
  <c r="Y155" i="8"/>
  <c r="Y164" i="8"/>
  <c r="Y332" i="8"/>
  <c r="Y204" i="8"/>
  <c r="Y235" i="8"/>
  <c r="Y236" i="8"/>
  <c r="Y282" i="8"/>
  <c r="Y295" i="8"/>
  <c r="Y305" i="8"/>
  <c r="M450" i="7"/>
  <c r="Q450" i="7" s="1"/>
  <c r="X461" i="7"/>
  <c r="Q461" i="7"/>
  <c r="Y57" i="7"/>
  <c r="Y70" i="7"/>
  <c r="Y76" i="7"/>
  <c r="Y77" i="7"/>
  <c r="Y79" i="7"/>
  <c r="Y431" i="7"/>
  <c r="Y432" i="7"/>
  <c r="Y437" i="7"/>
  <c r="Y441" i="7"/>
  <c r="Y407" i="7"/>
  <c r="Y398" i="7"/>
  <c r="Y20" i="7"/>
  <c r="Y23" i="7"/>
  <c r="Y402" i="7"/>
  <c r="Y370" i="7"/>
  <c r="Y381" i="7"/>
  <c r="Y386" i="7"/>
  <c r="Y6" i="7"/>
  <c r="Y7" i="7"/>
  <c r="Y8" i="7"/>
  <c r="Y10" i="7"/>
  <c r="Y11" i="7"/>
  <c r="Y423" i="7"/>
  <c r="Y359" i="7"/>
  <c r="Y363" i="7"/>
  <c r="Y385" i="7"/>
  <c r="Y18" i="7"/>
  <c r="Y59" i="7"/>
  <c r="Y61" i="7"/>
  <c r="Y64" i="7"/>
  <c r="Y412" i="7"/>
  <c r="Y414" i="7"/>
  <c r="Y415" i="7"/>
  <c r="Y428" i="7"/>
  <c r="Y14" i="7"/>
  <c r="Y33" i="7"/>
  <c r="Y34" i="7"/>
  <c r="X36" i="7"/>
  <c r="Y38" i="7"/>
  <c r="Y39" i="7"/>
  <c r="Y41" i="7"/>
  <c r="Y46" i="7"/>
  <c r="Y47" i="7"/>
  <c r="Y49" i="7"/>
  <c r="Y56" i="7"/>
  <c r="Y362" i="7"/>
  <c r="Y384" i="7"/>
  <c r="Y440" i="7"/>
  <c r="Y394" i="7"/>
  <c r="Y214" i="6"/>
  <c r="Y416" i="5"/>
  <c r="Y415" i="5"/>
  <c r="Y412" i="5"/>
  <c r="Y400" i="5"/>
  <c r="Y64" i="12"/>
  <c r="Y77" i="12"/>
  <c r="Y82" i="12"/>
  <c r="Y171" i="11"/>
  <c r="Y174" i="11"/>
  <c r="Y173" i="11"/>
  <c r="Y176" i="11"/>
  <c r="Y61" i="11"/>
  <c r="Y50" i="11"/>
  <c r="Y49" i="11"/>
  <c r="Y206" i="11"/>
  <c r="Y209" i="11"/>
  <c r="Y212" i="11"/>
  <c r="Y273" i="11"/>
  <c r="Y276" i="11"/>
  <c r="Y284" i="11"/>
  <c r="Y287" i="11"/>
  <c r="Y292" i="11"/>
  <c r="Y31" i="11"/>
  <c r="Y106" i="11"/>
  <c r="Y156" i="11"/>
  <c r="Y418" i="11"/>
  <c r="Y423" i="11"/>
  <c r="Y434" i="11"/>
  <c r="Y473" i="11"/>
  <c r="Y218" i="11"/>
  <c r="Y309" i="11"/>
  <c r="Y342" i="11"/>
  <c r="Y223" i="11"/>
  <c r="Y224" i="11"/>
  <c r="X280" i="11"/>
  <c r="Y257" i="11"/>
  <c r="Y133" i="10"/>
  <c r="Y209" i="10"/>
  <c r="Y227" i="10"/>
  <c r="Y252" i="10"/>
  <c r="Y268" i="10"/>
  <c r="Y269" i="10"/>
  <c r="Y317" i="10"/>
  <c r="Y412" i="10"/>
  <c r="Y424" i="9"/>
  <c r="Y13" i="8"/>
  <c r="Y14" i="8"/>
  <c r="Y24" i="8"/>
  <c r="Y26" i="8"/>
  <c r="Y29" i="8"/>
  <c r="Y56" i="8"/>
  <c r="Y68" i="8"/>
  <c r="Y90" i="8"/>
  <c r="Y87" i="8"/>
  <c r="Y103" i="8"/>
  <c r="Y107" i="8"/>
  <c r="Y120" i="8"/>
  <c r="Y134" i="8"/>
  <c r="Y151" i="8"/>
  <c r="Y187" i="8"/>
  <c r="Y212" i="8"/>
  <c r="Y218" i="8"/>
  <c r="Y229" i="8"/>
  <c r="Y262" i="8"/>
  <c r="Y265" i="8"/>
  <c r="Y240" i="5"/>
  <c r="Y74" i="7"/>
  <c r="Y411" i="7"/>
  <c r="Y209" i="5"/>
  <c r="Y158" i="5"/>
  <c r="Y159" i="5"/>
  <c r="Y161" i="5"/>
  <c r="Y131" i="5"/>
  <c r="Y79" i="5"/>
  <c r="Y63" i="5"/>
  <c r="Y49" i="5"/>
  <c r="Y16" i="5"/>
  <c r="Q332" i="4"/>
  <c r="Q331" i="4"/>
  <c r="P344" i="4" s="1"/>
  <c r="T326" i="4"/>
  <c r="M10" i="14" s="1"/>
  <c r="K326" i="4"/>
  <c r="U326" i="4"/>
  <c r="O10" i="14"/>
  <c r="K10" i="14"/>
  <c r="Q330" i="4"/>
  <c r="X330" i="4"/>
  <c r="G10" i="14"/>
  <c r="Q68" i="4"/>
  <c r="Y250" i="4"/>
  <c r="Y259" i="4"/>
  <c r="Y262" i="4"/>
  <c r="Y292" i="4"/>
  <c r="Y189" i="4"/>
  <c r="Y202" i="4"/>
  <c r="Y229" i="4"/>
  <c r="Y247" i="4"/>
  <c r="Y124" i="4"/>
  <c r="Y6" i="4"/>
  <c r="Y12" i="4"/>
  <c r="Y27" i="4"/>
  <c r="Y36" i="4"/>
  <c r="Y63" i="4"/>
  <c r="Y71" i="4"/>
  <c r="Y73" i="4"/>
  <c r="Y137" i="4"/>
  <c r="Y18" i="4"/>
  <c r="Y28" i="4"/>
  <c r="Y31" i="4"/>
  <c r="Y35" i="4"/>
  <c r="Y49" i="4"/>
  <c r="Y61" i="4"/>
  <c r="Y64" i="4"/>
  <c r="Y85" i="4"/>
  <c r="Y103" i="4"/>
  <c r="Y132" i="4"/>
  <c r="Y135" i="4"/>
  <c r="Y157" i="4"/>
  <c r="Y58" i="4"/>
  <c r="Y69" i="4"/>
  <c r="Y74" i="4"/>
  <c r="Y119" i="4"/>
  <c r="Y121" i="4"/>
  <c r="Y232" i="4"/>
  <c r="Y254" i="4"/>
  <c r="Y288" i="4"/>
  <c r="Y299" i="4"/>
  <c r="Y148" i="4"/>
  <c r="Y175" i="4"/>
  <c r="Y184" i="4"/>
  <c r="Y10" i="4"/>
  <c r="Y19" i="4"/>
  <c r="Y187" i="4"/>
  <c r="Y446" i="3"/>
  <c r="M486" i="3"/>
  <c r="F9" i="14" s="1"/>
  <c r="V486" i="3"/>
  <c r="Y443" i="3"/>
  <c r="T486" i="3"/>
  <c r="M9" i="14" s="1"/>
  <c r="L486" i="3"/>
  <c r="E9" i="14" s="1"/>
  <c r="K486" i="3"/>
  <c r="D9" i="14" s="1"/>
  <c r="X250" i="3"/>
  <c r="Y250" i="3" s="1"/>
  <c r="Y171" i="3"/>
  <c r="Q487" i="3"/>
  <c r="J504" i="3" s="1"/>
  <c r="X410" i="2"/>
  <c r="Y401" i="2"/>
  <c r="Y400" i="2"/>
  <c r="Y363" i="2"/>
  <c r="Y317" i="2"/>
  <c r="Y301" i="2"/>
  <c r="Y209" i="2"/>
  <c r="Y146" i="2"/>
  <c r="Y114" i="6"/>
  <c r="Y117" i="6"/>
  <c r="Y111" i="6"/>
  <c r="Y116" i="6"/>
  <c r="Y119" i="6"/>
  <c r="Y163" i="6"/>
  <c r="Y173" i="6"/>
  <c r="Y211" i="6"/>
  <c r="Y227" i="6"/>
  <c r="Y243" i="6"/>
  <c r="Y368" i="6"/>
  <c r="Y367" i="6"/>
  <c r="Y369" i="6"/>
  <c r="Y417" i="6"/>
  <c r="Y412" i="6"/>
  <c r="Y414" i="6"/>
  <c r="Y338" i="5"/>
  <c r="Y335" i="5"/>
  <c r="Y228" i="5"/>
  <c r="Y141" i="5"/>
  <c r="Y128" i="5"/>
  <c r="Y132" i="5"/>
  <c r="Y83" i="5"/>
  <c r="Y54" i="5"/>
  <c r="Y399" i="5"/>
  <c r="Y306" i="4"/>
  <c r="Y309" i="4"/>
  <c r="Y310" i="4"/>
  <c r="Y289" i="4"/>
  <c r="Y277" i="4"/>
  <c r="Y279" i="4"/>
  <c r="Y280" i="4"/>
  <c r="Y283" i="4"/>
  <c r="Y243" i="4"/>
  <c r="Y246" i="4"/>
  <c r="Y214" i="4"/>
  <c r="Y207" i="4"/>
  <c r="Y180" i="4"/>
  <c r="Y183" i="4"/>
  <c r="Y165" i="4"/>
  <c r="Y151" i="4"/>
  <c r="Y152" i="4"/>
  <c r="Y155" i="4"/>
  <c r="Y144" i="4"/>
  <c r="Y98" i="4"/>
  <c r="Y83" i="4"/>
  <c r="Y45" i="4"/>
  <c r="Y418" i="3"/>
  <c r="Y402" i="3"/>
  <c r="Y353" i="3"/>
  <c r="Y354" i="3"/>
  <c r="Y333" i="3"/>
  <c r="Y337" i="3"/>
  <c r="Y266" i="3"/>
  <c r="Y269" i="3"/>
  <c r="Y273" i="3"/>
  <c r="Y261" i="3"/>
  <c r="Y162" i="3"/>
  <c r="Y111" i="3"/>
  <c r="Y113" i="3"/>
  <c r="Y114" i="3"/>
  <c r="Y76" i="3"/>
  <c r="Y61" i="3"/>
  <c r="Y429" i="2"/>
  <c r="Y351" i="2"/>
  <c r="Y269" i="2"/>
  <c r="Y272" i="2"/>
  <c r="Y239" i="2"/>
  <c r="Y242" i="2"/>
  <c r="Y243" i="2"/>
  <c r="Y178" i="2"/>
  <c r="Y164" i="2"/>
  <c r="Y81" i="12"/>
  <c r="Y80" i="12"/>
  <c r="Y79" i="12"/>
  <c r="X440" i="11"/>
  <c r="Y415" i="11"/>
  <c r="Y413" i="11"/>
  <c r="Y397" i="11"/>
  <c r="Y365" i="11"/>
  <c r="Y351" i="11"/>
  <c r="Y348" i="11"/>
  <c r="Y321" i="11"/>
  <c r="Y305" i="11"/>
  <c r="Y270" i="11"/>
  <c r="J185" i="11"/>
  <c r="J155" i="11"/>
  <c r="J75" i="11"/>
  <c r="J30" i="11"/>
  <c r="Y461" i="10"/>
  <c r="Y460" i="10"/>
  <c r="Y446" i="10"/>
  <c r="Y442" i="10"/>
  <c r="Y431" i="10"/>
  <c r="Y428" i="10"/>
  <c r="Y427" i="10"/>
  <c r="Y413" i="10"/>
  <c r="Y400" i="10"/>
  <c r="Y363" i="10"/>
  <c r="J375" i="10"/>
  <c r="Y348" i="10"/>
  <c r="Y347" i="10"/>
  <c r="Y320" i="10"/>
  <c r="Y306" i="10"/>
  <c r="Y301" i="10"/>
  <c r="Y251" i="10"/>
  <c r="Y237" i="10"/>
  <c r="Y226" i="10"/>
  <c r="Y223" i="10"/>
  <c r="Y211" i="10"/>
  <c r="Y175" i="10"/>
  <c r="Y171" i="10"/>
  <c r="Y158" i="10"/>
  <c r="Y146" i="10"/>
  <c r="Y144" i="10"/>
  <c r="Y131" i="10"/>
  <c r="Y129" i="10"/>
  <c r="Y126" i="10"/>
  <c r="M486" i="1"/>
  <c r="Y58" i="1"/>
  <c r="J280" i="1"/>
  <c r="Q315" i="1"/>
  <c r="Y361" i="1"/>
  <c r="Q395" i="1"/>
  <c r="I110" i="2"/>
  <c r="Y28" i="1"/>
  <c r="Y33" i="1"/>
  <c r="Y36" i="1"/>
  <c r="J60" i="1"/>
  <c r="Y62" i="1"/>
  <c r="Y65" i="1"/>
  <c r="Y68" i="1"/>
  <c r="Y94" i="1"/>
  <c r="Y113" i="1"/>
  <c r="Y116" i="1"/>
  <c r="Y119" i="1"/>
  <c r="Y148" i="1"/>
  <c r="Y151" i="1"/>
  <c r="Y156" i="1"/>
  <c r="Y214" i="1"/>
  <c r="Y37" i="2"/>
  <c r="Y40" i="2"/>
  <c r="V486" i="1"/>
  <c r="J45" i="1"/>
  <c r="J300" i="1"/>
  <c r="J385" i="1"/>
  <c r="X488" i="1"/>
  <c r="Y76" i="1"/>
  <c r="Q110" i="1"/>
  <c r="Q280" i="1"/>
  <c r="J480" i="1"/>
  <c r="Q491" i="1"/>
  <c r="P504" i="1" s="1"/>
  <c r="Q494" i="1"/>
  <c r="T504" i="1" s="1"/>
  <c r="X45" i="1"/>
  <c r="I480" i="1"/>
  <c r="X15" i="3"/>
  <c r="Q490" i="1"/>
  <c r="N504" i="1" s="1"/>
  <c r="Y12" i="1"/>
  <c r="X15" i="1"/>
  <c r="Y17" i="1"/>
  <c r="Y49" i="1"/>
  <c r="Y52" i="1"/>
  <c r="Y78" i="1"/>
  <c r="Y81" i="1"/>
  <c r="Y84" i="1"/>
  <c r="Y87" i="1"/>
  <c r="Y129" i="1"/>
  <c r="Y132" i="1"/>
  <c r="Y135" i="1"/>
  <c r="Y138" i="1"/>
  <c r="Y164" i="1"/>
  <c r="Y167" i="1"/>
  <c r="Y172" i="1"/>
  <c r="Y175" i="1"/>
  <c r="Q195" i="1"/>
  <c r="J250" i="1"/>
  <c r="Y412" i="1"/>
  <c r="Y415" i="1"/>
  <c r="Y421" i="1"/>
  <c r="Y426" i="1"/>
  <c r="I470" i="1"/>
  <c r="I90" i="1"/>
  <c r="Y93" i="1"/>
  <c r="I125" i="1"/>
  <c r="Y112" i="1"/>
  <c r="Y115" i="1"/>
  <c r="Y121" i="1"/>
  <c r="Y147" i="1"/>
  <c r="Y150" i="1"/>
  <c r="Y153" i="1"/>
  <c r="Y162" i="1"/>
  <c r="Y182" i="1"/>
  <c r="Y187" i="1"/>
  <c r="Y190" i="1"/>
  <c r="X205" i="1"/>
  <c r="Y216" i="1"/>
  <c r="Y221" i="1"/>
  <c r="Y224" i="1"/>
  <c r="Y231" i="1"/>
  <c r="Y253" i="1"/>
  <c r="Y256" i="1"/>
  <c r="Y259" i="1"/>
  <c r="Y262" i="1"/>
  <c r="I280" i="1"/>
  <c r="Y267" i="1"/>
  <c r="Y270" i="1"/>
  <c r="Y273" i="1"/>
  <c r="Y276" i="1"/>
  <c r="Y284" i="1"/>
  <c r="Y287" i="1"/>
  <c r="I300" i="1"/>
  <c r="Y292" i="1"/>
  <c r="I345" i="1"/>
  <c r="Y363" i="1"/>
  <c r="Y366" i="1"/>
  <c r="Y369" i="1"/>
  <c r="I385" i="1"/>
  <c r="Y414" i="1"/>
  <c r="Y417" i="1"/>
  <c r="Y420" i="1"/>
  <c r="Y423" i="1"/>
  <c r="J455" i="1"/>
  <c r="Y466" i="1"/>
  <c r="Q480" i="1"/>
  <c r="Q495" i="2"/>
  <c r="V504" i="2" s="1"/>
  <c r="Y42" i="2"/>
  <c r="Y85" i="2"/>
  <c r="Y105" i="2"/>
  <c r="Y136" i="2"/>
  <c r="Y141" i="2"/>
  <c r="Y144" i="2"/>
  <c r="Y150" i="2"/>
  <c r="Y159" i="2"/>
  <c r="Y182" i="2"/>
  <c r="Y187" i="2"/>
  <c r="Y190" i="2"/>
  <c r="Y193" i="2"/>
  <c r="I205" i="2"/>
  <c r="Y198" i="2"/>
  <c r="Y233" i="2"/>
  <c r="Y284" i="2"/>
  <c r="I300" i="2"/>
  <c r="X315" i="2"/>
  <c r="Y327" i="2"/>
  <c r="Y338" i="2"/>
  <c r="Y341" i="2"/>
  <c r="Y350" i="2"/>
  <c r="Y373" i="2"/>
  <c r="Y378" i="2"/>
  <c r="Y381" i="2"/>
  <c r="Y390" i="2"/>
  <c r="J425" i="2"/>
  <c r="Y432" i="2"/>
  <c r="Y435" i="2"/>
  <c r="Y438" i="2"/>
  <c r="Y472" i="2"/>
  <c r="Y475" i="2"/>
  <c r="Y478" i="2"/>
  <c r="Y16" i="3"/>
  <c r="Y19" i="3"/>
  <c r="Y26" i="3"/>
  <c r="Y96" i="3"/>
  <c r="Q110" i="3"/>
  <c r="Y110" i="3" s="1"/>
  <c r="Y104" i="3"/>
  <c r="Y107" i="3"/>
  <c r="Y118" i="3"/>
  <c r="Y121" i="3"/>
  <c r="X155" i="3"/>
  <c r="Y153" i="3"/>
  <c r="X195" i="3"/>
  <c r="J205" i="3"/>
  <c r="Y262" i="3"/>
  <c r="Y277" i="3"/>
  <c r="Y324" i="3"/>
  <c r="Y327" i="3"/>
  <c r="Y338" i="3"/>
  <c r="Y341" i="3"/>
  <c r="Y346" i="3"/>
  <c r="Y352" i="3"/>
  <c r="Y355" i="3"/>
  <c r="Y358" i="3"/>
  <c r="Q395" i="3"/>
  <c r="Y395" i="3" s="1"/>
  <c r="Y403" i="3"/>
  <c r="Y406" i="3"/>
  <c r="Y414" i="3"/>
  <c r="Y417" i="3"/>
  <c r="Y429" i="3"/>
  <c r="Y463" i="3"/>
  <c r="Y466" i="3"/>
  <c r="Q480" i="3"/>
  <c r="Y474" i="3"/>
  <c r="Y477" i="3"/>
  <c r="Y17" i="4"/>
  <c r="Y29" i="4"/>
  <c r="Y51" i="4"/>
  <c r="Y65" i="4"/>
  <c r="Y72" i="4"/>
  <c r="Y94" i="4"/>
  <c r="Y102" i="4"/>
  <c r="J131" i="4"/>
  <c r="Y130" i="4"/>
  <c r="Y134" i="4"/>
  <c r="Y147" i="4"/>
  <c r="Y156" i="4"/>
  <c r="Y161" i="4"/>
  <c r="X194" i="4"/>
  <c r="Y196" i="4"/>
  <c r="Y199" i="4"/>
  <c r="Y24" i="5"/>
  <c r="Y68" i="5"/>
  <c r="Y121" i="5"/>
  <c r="Y153" i="5"/>
  <c r="X195" i="5"/>
  <c r="Y213" i="5"/>
  <c r="Y236" i="5"/>
  <c r="Y358" i="5"/>
  <c r="Y366" i="5"/>
  <c r="Y369" i="5"/>
  <c r="Y414" i="5"/>
  <c r="Y417" i="5"/>
  <c r="Y420" i="5"/>
  <c r="Y53" i="7"/>
  <c r="Y298" i="1"/>
  <c r="I330" i="1"/>
  <c r="Q345" i="1"/>
  <c r="Y380" i="1"/>
  <c r="I440" i="1"/>
  <c r="P486" i="2"/>
  <c r="I8" i="14" s="1"/>
  <c r="B26" i="14" s="1"/>
  <c r="X110" i="2"/>
  <c r="Y153" i="2"/>
  <c r="Y252" i="2"/>
  <c r="Y295" i="2"/>
  <c r="Y389" i="2"/>
  <c r="Y446" i="2"/>
  <c r="J470" i="2"/>
  <c r="Q480" i="2"/>
  <c r="I15" i="3"/>
  <c r="T504" i="3"/>
  <c r="I100" i="3"/>
  <c r="X140" i="3"/>
  <c r="Y149" i="3"/>
  <c r="Y163" i="3"/>
  <c r="X185" i="3"/>
  <c r="X205" i="3"/>
  <c r="Y205" i="3" s="1"/>
  <c r="X290" i="3"/>
  <c r="J300" i="3"/>
  <c r="J385" i="3"/>
  <c r="Y423" i="3"/>
  <c r="Y428" i="3"/>
  <c r="J455" i="3"/>
  <c r="Y37" i="4"/>
  <c r="Y40" i="4"/>
  <c r="Y107" i="4"/>
  <c r="Y110" i="4"/>
  <c r="Y314" i="4"/>
  <c r="Y76" i="5"/>
  <c r="X100" i="5"/>
  <c r="Q290" i="5"/>
  <c r="J100" i="6"/>
  <c r="Y97" i="1"/>
  <c r="Y102" i="1"/>
  <c r="Y105" i="1"/>
  <c r="Y111" i="1"/>
  <c r="Y131" i="1"/>
  <c r="Y134" i="1"/>
  <c r="Y137" i="1"/>
  <c r="I155" i="1"/>
  <c r="Y163" i="1"/>
  <c r="Y166" i="1"/>
  <c r="Y171" i="1"/>
  <c r="Y174" i="1"/>
  <c r="I205" i="1"/>
  <c r="Y200" i="1"/>
  <c r="Y203" i="1"/>
  <c r="Y208" i="1"/>
  <c r="Y232" i="1"/>
  <c r="Y240" i="1"/>
  <c r="Y243" i="1"/>
  <c r="Y302" i="1"/>
  <c r="Y305" i="1"/>
  <c r="Y308" i="1"/>
  <c r="Y312" i="1"/>
  <c r="Y382" i="1"/>
  <c r="I395" i="1"/>
  <c r="Y387" i="1"/>
  <c r="Y390" i="1"/>
  <c r="Y393" i="1"/>
  <c r="Y398" i="1"/>
  <c r="Y401" i="1"/>
  <c r="Y404" i="1"/>
  <c r="Y407" i="1"/>
  <c r="Y433" i="1"/>
  <c r="Y436" i="1"/>
  <c r="Y441" i="1"/>
  <c r="Y444" i="1"/>
  <c r="Y447" i="1"/>
  <c r="Y453" i="1"/>
  <c r="Y459" i="1"/>
  <c r="Y23" i="2"/>
  <c r="Y58" i="2"/>
  <c r="Y66" i="2"/>
  <c r="Y72" i="2"/>
  <c r="Y81" i="2"/>
  <c r="J100" i="2"/>
  <c r="Y117" i="2"/>
  <c r="Y163" i="2"/>
  <c r="Y177" i="2"/>
  <c r="X195" i="2"/>
  <c r="Y208" i="2"/>
  <c r="Y211" i="2"/>
  <c r="Y254" i="2"/>
  <c r="Y260" i="2"/>
  <c r="Y263" i="2"/>
  <c r="Y268" i="2"/>
  <c r="Y297" i="2"/>
  <c r="Y308" i="2"/>
  <c r="Y311" i="2"/>
  <c r="Y354" i="2"/>
  <c r="Y357" i="2"/>
  <c r="Y372" i="2"/>
  <c r="Y391" i="2"/>
  <c r="Y399" i="2"/>
  <c r="Y402" i="2"/>
  <c r="Y405" i="2"/>
  <c r="Y408" i="2"/>
  <c r="Y416" i="2"/>
  <c r="Y419" i="2"/>
  <c r="Y448" i="2"/>
  <c r="Y451" i="2"/>
  <c r="Y459" i="2"/>
  <c r="Y462" i="2"/>
  <c r="X480" i="2"/>
  <c r="J15" i="3"/>
  <c r="Y52" i="3"/>
  <c r="Y55" i="3"/>
  <c r="J100" i="3"/>
  <c r="Y165" i="3"/>
  <c r="Y168" i="3"/>
  <c r="Y173" i="3"/>
  <c r="Y176" i="3"/>
  <c r="Y179" i="3"/>
  <c r="Y182" i="3"/>
  <c r="I195" i="3"/>
  <c r="Y187" i="3"/>
  <c r="Y190" i="3"/>
  <c r="Y193" i="3"/>
  <c r="Y198" i="3"/>
  <c r="Y201" i="3"/>
  <c r="Y210" i="3"/>
  <c r="Y233" i="3"/>
  <c r="Y278" i="3"/>
  <c r="Y283" i="3"/>
  <c r="Y286" i="3"/>
  <c r="Q300" i="3"/>
  <c r="Y294" i="3"/>
  <c r="Y298" i="3"/>
  <c r="Y323" i="3"/>
  <c r="X345" i="3"/>
  <c r="J375" i="3"/>
  <c r="Q385" i="3"/>
  <c r="Y385" i="3" s="1"/>
  <c r="Y382" i="3"/>
  <c r="Y399" i="3"/>
  <c r="Y433" i="3"/>
  <c r="Y436" i="3"/>
  <c r="Y444" i="3"/>
  <c r="Y447" i="3"/>
  <c r="X470" i="3"/>
  <c r="X23" i="4"/>
  <c r="Y25" i="4"/>
  <c r="Y47" i="4"/>
  <c r="Y84" i="4"/>
  <c r="X95" i="4"/>
  <c r="Y112" i="4"/>
  <c r="Y117" i="4"/>
  <c r="Y120" i="4"/>
  <c r="X176" i="4"/>
  <c r="I194" i="4"/>
  <c r="Y190" i="4"/>
  <c r="Y193" i="4"/>
  <c r="Y216" i="4"/>
  <c r="Y227" i="4"/>
  <c r="Y252" i="4"/>
  <c r="Y263" i="4"/>
  <c r="X275" i="4"/>
  <c r="Y305" i="4"/>
  <c r="I320" i="4"/>
  <c r="Y20" i="5"/>
  <c r="Y34" i="5"/>
  <c r="Y37" i="5"/>
  <c r="Y40" i="5"/>
  <c r="Y157" i="5"/>
  <c r="Y200" i="5"/>
  <c r="Y214" i="5"/>
  <c r="Y217" i="5"/>
  <c r="Y287" i="5"/>
  <c r="Y325" i="5"/>
  <c r="Y180" i="2"/>
  <c r="Y222" i="2"/>
  <c r="Y277" i="2"/>
  <c r="Y325" i="2"/>
  <c r="X385" i="2"/>
  <c r="Y385" i="2" s="1"/>
  <c r="J395" i="2"/>
  <c r="X100" i="3"/>
  <c r="Y94" i="3"/>
  <c r="J110" i="3"/>
  <c r="Q195" i="3"/>
  <c r="I205" i="3"/>
  <c r="Y223" i="3"/>
  <c r="J250" i="3"/>
  <c r="Y254" i="3"/>
  <c r="I290" i="3"/>
  <c r="J315" i="3"/>
  <c r="J395" i="3"/>
  <c r="Y393" i="3"/>
  <c r="Y453" i="3"/>
  <c r="Y458" i="3"/>
  <c r="Y461" i="3"/>
  <c r="J480" i="3"/>
  <c r="X68" i="4"/>
  <c r="Y66" i="4"/>
  <c r="J77" i="4"/>
  <c r="I131" i="4"/>
  <c r="Y125" i="4"/>
  <c r="Y128" i="4"/>
  <c r="X140" i="4"/>
  <c r="Y173" i="4"/>
  <c r="Q320" i="4"/>
  <c r="Y96" i="5"/>
  <c r="Y119" i="5"/>
  <c r="Y148" i="5"/>
  <c r="Y136" i="4"/>
  <c r="Y166" i="4"/>
  <c r="Y191" i="4"/>
  <c r="Y195" i="4"/>
  <c r="Y201" i="4"/>
  <c r="Y220" i="4"/>
  <c r="Y228" i="4"/>
  <c r="I257" i="4"/>
  <c r="Y253" i="4"/>
  <c r="Y256" i="4"/>
  <c r="Y271" i="4"/>
  <c r="Y274" i="4"/>
  <c r="Y295" i="4"/>
  <c r="X320" i="4"/>
  <c r="Y10" i="5"/>
  <c r="O486" i="5"/>
  <c r="H11" i="14" s="1"/>
  <c r="Y36" i="5"/>
  <c r="Y84" i="5"/>
  <c r="Y108" i="5"/>
  <c r="Y149" i="5"/>
  <c r="Y188" i="5"/>
  <c r="Y215" i="5"/>
  <c r="Y218" i="5"/>
  <c r="Y248" i="5"/>
  <c r="Y253" i="5"/>
  <c r="Y263" i="5"/>
  <c r="Y268" i="5"/>
  <c r="Y274" i="5"/>
  <c r="Y278" i="5"/>
  <c r="Y327" i="5"/>
  <c r="Y343" i="5"/>
  <c r="Y357" i="5"/>
  <c r="Y365" i="5"/>
  <c r="Y368" i="5"/>
  <c r="Y377" i="5"/>
  <c r="Y387" i="5"/>
  <c r="Y404" i="5"/>
  <c r="Y407" i="5"/>
  <c r="Y413" i="5"/>
  <c r="Y452" i="5"/>
  <c r="Y476" i="5"/>
  <c r="Y20" i="6"/>
  <c r="Y57" i="6"/>
  <c r="Y83" i="6"/>
  <c r="Y162" i="6"/>
  <c r="Y196" i="6"/>
  <c r="Y199" i="6"/>
  <c r="Y210" i="6"/>
  <c r="Y213" i="6"/>
  <c r="Y260" i="6"/>
  <c r="Y319" i="6"/>
  <c r="Y322" i="6"/>
  <c r="Y325" i="6"/>
  <c r="Y383" i="6"/>
  <c r="Y391" i="6"/>
  <c r="Y399" i="6"/>
  <c r="Y460" i="6"/>
  <c r="Y463" i="6"/>
  <c r="Y32" i="7"/>
  <c r="Y40" i="7"/>
  <c r="Y44" i="7"/>
  <c r="Y55" i="7"/>
  <c r="Y6" i="8"/>
  <c r="Y55" i="8"/>
  <c r="Y58" i="8"/>
  <c r="Y137" i="8"/>
  <c r="Y233" i="8"/>
  <c r="Q242" i="8"/>
  <c r="Y362" i="10"/>
  <c r="Y223" i="5"/>
  <c r="Y255" i="5"/>
  <c r="Y262" i="5"/>
  <c r="Y267" i="5"/>
  <c r="Y273" i="5"/>
  <c r="X300" i="5"/>
  <c r="Y309" i="5"/>
  <c r="Y326" i="5"/>
  <c r="Y334" i="5"/>
  <c r="Y341" i="5"/>
  <c r="Y361" i="5"/>
  <c r="Y364" i="5"/>
  <c r="Y367" i="5"/>
  <c r="Q385" i="5"/>
  <c r="Y383" i="5"/>
  <c r="Y406" i="5"/>
  <c r="Y430" i="5"/>
  <c r="Y451" i="5"/>
  <c r="Y459" i="5"/>
  <c r="Y67" i="6"/>
  <c r="Y70" i="6"/>
  <c r="Y115" i="6"/>
  <c r="Y118" i="6"/>
  <c r="Y164" i="6"/>
  <c r="Y198" i="6"/>
  <c r="Y201" i="6"/>
  <c r="Y206" i="6"/>
  <c r="Y209" i="6"/>
  <c r="Y212" i="6"/>
  <c r="Y270" i="6"/>
  <c r="Y318" i="6"/>
  <c r="Y321" i="6"/>
  <c r="Y382" i="6"/>
  <c r="Y387" i="6"/>
  <c r="Y390" i="6"/>
  <c r="Y393" i="6"/>
  <c r="Y398" i="6"/>
  <c r="Y459" i="6"/>
  <c r="Y462" i="6"/>
  <c r="Y468" i="6"/>
  <c r="Y28" i="7"/>
  <c r="Y380" i="7"/>
  <c r="Y427" i="7"/>
  <c r="Y150" i="8"/>
  <c r="Y183" i="8"/>
  <c r="Y186" i="8"/>
  <c r="Y203" i="8"/>
  <c r="Y285" i="8"/>
  <c r="Y296" i="8"/>
  <c r="Y335" i="8"/>
  <c r="Y349" i="8"/>
  <c r="J400" i="8"/>
  <c r="Y172" i="6"/>
  <c r="Y178" i="6"/>
  <c r="Y223" i="6"/>
  <c r="Y226" i="6"/>
  <c r="Y240" i="6"/>
  <c r="Y60" i="7"/>
  <c r="Y63" i="7"/>
  <c r="Y78" i="7"/>
  <c r="J366" i="7"/>
  <c r="Y124" i="8"/>
  <c r="Y261" i="8"/>
  <c r="Y264" i="8"/>
  <c r="Y270" i="8"/>
  <c r="Y388" i="8"/>
  <c r="Y41" i="10"/>
  <c r="Y58" i="10"/>
  <c r="Y198" i="10"/>
  <c r="Y206" i="10"/>
  <c r="J480" i="6"/>
  <c r="X51" i="7"/>
  <c r="Q404" i="7"/>
  <c r="Y80" i="8"/>
  <c r="X455" i="5"/>
  <c r="Y453" i="5"/>
  <c r="Y477" i="5"/>
  <c r="Y10" i="6"/>
  <c r="Y174" i="6"/>
  <c r="Y192" i="6"/>
  <c r="Y228" i="6"/>
  <c r="Y231" i="6"/>
  <c r="Y317" i="6"/>
  <c r="Y320" i="6"/>
  <c r="Y349" i="6"/>
  <c r="Y364" i="6"/>
  <c r="Y386" i="6"/>
  <c r="Y392" i="6"/>
  <c r="Y397" i="6"/>
  <c r="Y407" i="6"/>
  <c r="Y461" i="6"/>
  <c r="Y467" i="6"/>
  <c r="Y473" i="6"/>
  <c r="I21" i="7"/>
  <c r="Y24" i="7"/>
  <c r="Y31" i="7"/>
  <c r="Y45" i="7"/>
  <c r="Y48" i="7"/>
  <c r="Y58" i="7"/>
  <c r="Y387" i="7"/>
  <c r="Y410" i="7"/>
  <c r="Y413" i="7"/>
  <c r="Y20" i="8"/>
  <c r="Y25" i="8"/>
  <c r="Y40" i="8"/>
  <c r="Y108" i="8"/>
  <c r="Y126" i="8"/>
  <c r="Y129" i="8"/>
  <c r="Y159" i="8"/>
  <c r="Y169" i="8"/>
  <c r="Y172" i="8"/>
  <c r="Y190" i="8"/>
  <c r="Y219" i="8"/>
  <c r="Y222" i="8"/>
  <c r="Y227" i="8"/>
  <c r="Y237" i="8"/>
  <c r="I242" i="8"/>
  <c r="Y253" i="8"/>
  <c r="Y257" i="8"/>
  <c r="Y300" i="8"/>
  <c r="Y316" i="8"/>
  <c r="Y322" i="8"/>
  <c r="Y326" i="8"/>
  <c r="Y344" i="8"/>
  <c r="I368" i="8"/>
  <c r="Y355" i="8"/>
  <c r="Y358" i="8"/>
  <c r="Y361" i="8"/>
  <c r="Y364" i="8"/>
  <c r="Y369" i="8"/>
  <c r="Y379" i="8"/>
  <c r="Y8" i="10"/>
  <c r="Q30" i="10"/>
  <c r="Y35" i="10"/>
  <c r="Y53" i="10"/>
  <c r="Y56" i="10"/>
  <c r="Y65" i="10"/>
  <c r="J90" i="10"/>
  <c r="Y213" i="10"/>
  <c r="Y236" i="10"/>
  <c r="Y253" i="10"/>
  <c r="Y369" i="10"/>
  <c r="Y372" i="10"/>
  <c r="Y463" i="10"/>
  <c r="Y159" i="11"/>
  <c r="J15" i="12"/>
  <c r="Y364" i="7"/>
  <c r="Y368" i="7"/>
  <c r="Y376" i="7"/>
  <c r="Y397" i="7"/>
  <c r="Y426" i="7"/>
  <c r="Y9" i="8"/>
  <c r="Y45" i="8"/>
  <c r="Y48" i="8"/>
  <c r="Y64" i="8"/>
  <c r="Y79" i="8"/>
  <c r="I84" i="8"/>
  <c r="Y85" i="8"/>
  <c r="Y95" i="8"/>
  <c r="Y99" i="8"/>
  <c r="Y125" i="8"/>
  <c r="Y142" i="8"/>
  <c r="Y158" i="8"/>
  <c r="J163" i="8"/>
  <c r="Y191" i="8"/>
  <c r="Y202" i="8"/>
  <c r="Y211" i="8"/>
  <c r="Y249" i="8"/>
  <c r="Y263" i="8"/>
  <c r="Y266" i="8"/>
  <c r="Y284" i="8"/>
  <c r="Y287" i="8"/>
  <c r="X321" i="8"/>
  <c r="Y334" i="8"/>
  <c r="Y345" i="8"/>
  <c r="Y354" i="8"/>
  <c r="Y377" i="8"/>
  <c r="Y380" i="8"/>
  <c r="Y395" i="8"/>
  <c r="I400" i="8"/>
  <c r="Y48" i="10"/>
  <c r="Y70" i="10"/>
  <c r="Y73" i="10"/>
  <c r="Y101" i="10"/>
  <c r="Y177" i="10"/>
  <c r="I205" i="10"/>
  <c r="Y327" i="10"/>
  <c r="Y332" i="10"/>
  <c r="Y335" i="10"/>
  <c r="Y364" i="10"/>
  <c r="Y407" i="10"/>
  <c r="Y430" i="10"/>
  <c r="Y447" i="10"/>
  <c r="Y241" i="12"/>
  <c r="J385" i="13"/>
  <c r="X82" i="8"/>
  <c r="Y217" i="8"/>
  <c r="Y238" i="8"/>
  <c r="J323" i="8"/>
  <c r="Y362" i="8"/>
  <c r="Y87" i="10"/>
  <c r="Q330" i="10"/>
  <c r="X110" i="11"/>
  <c r="Y110" i="11" s="1"/>
  <c r="J125" i="11"/>
  <c r="X140" i="11"/>
  <c r="Q491" i="12"/>
  <c r="P504" i="12" s="1"/>
  <c r="Y68" i="12"/>
  <c r="X75" i="12"/>
  <c r="Y52" i="10"/>
  <c r="Y55" i="10"/>
  <c r="Y64" i="10"/>
  <c r="Y82" i="10"/>
  <c r="Y88" i="10"/>
  <c r="Y120" i="10"/>
  <c r="Y135" i="10"/>
  <c r="Y138" i="10"/>
  <c r="Y181" i="10"/>
  <c r="Q195" i="10"/>
  <c r="Y193" i="10"/>
  <c r="J220" i="10"/>
  <c r="J250" i="10"/>
  <c r="Y267" i="10"/>
  <c r="Y270" i="10"/>
  <c r="Y285" i="10"/>
  <c r="J315" i="10"/>
  <c r="Y318" i="10"/>
  <c r="Y324" i="10"/>
  <c r="Y339" i="10"/>
  <c r="Y342" i="10"/>
  <c r="Y355" i="10"/>
  <c r="Y378" i="10"/>
  <c r="Y381" i="10"/>
  <c r="Y438" i="10"/>
  <c r="Y452" i="10"/>
  <c r="Y48" i="11"/>
  <c r="Y51" i="11"/>
  <c r="Y54" i="11"/>
  <c r="Y57" i="11"/>
  <c r="X60" i="11"/>
  <c r="Y97" i="11"/>
  <c r="J110" i="11"/>
  <c r="J140" i="11"/>
  <c r="X155" i="11"/>
  <c r="Y164" i="11"/>
  <c r="Y167" i="11"/>
  <c r="Y175" i="11"/>
  <c r="Y178" i="11"/>
  <c r="Y181" i="11"/>
  <c r="Q195" i="11"/>
  <c r="Y195" i="11" s="1"/>
  <c r="Y189" i="11"/>
  <c r="Y192" i="11"/>
  <c r="I205" i="11"/>
  <c r="Y197" i="11"/>
  <c r="Y200" i="11"/>
  <c r="Y203" i="11"/>
  <c r="Y208" i="11"/>
  <c r="Y211" i="11"/>
  <c r="Y214" i="11"/>
  <c r="Y217" i="11"/>
  <c r="J250" i="11"/>
  <c r="X265" i="11"/>
  <c r="Y254" i="11"/>
  <c r="J290" i="11"/>
  <c r="J315" i="11"/>
  <c r="X330" i="11"/>
  <c r="Y350" i="11"/>
  <c r="Y353" i="11"/>
  <c r="Y356" i="11"/>
  <c r="Y364" i="11"/>
  <c r="Y367" i="11"/>
  <c r="Y370" i="11"/>
  <c r="Y373" i="11"/>
  <c r="Y378" i="11"/>
  <c r="Y404" i="11"/>
  <c r="Y407" i="11"/>
  <c r="Y421" i="11"/>
  <c r="Q480" i="11"/>
  <c r="Y480" i="11" s="1"/>
  <c r="Y477" i="11"/>
  <c r="I15" i="12"/>
  <c r="Y267" i="12"/>
  <c r="X360" i="12"/>
  <c r="J100" i="10"/>
  <c r="Y98" i="10"/>
  <c r="Y112" i="10"/>
  <c r="Y130" i="10"/>
  <c r="J155" i="10"/>
  <c r="Y148" i="10"/>
  <c r="Y161" i="10"/>
  <c r="Y176" i="10"/>
  <c r="Y200" i="10"/>
  <c r="Y203" i="10"/>
  <c r="Y212" i="10"/>
  <c r="Y230" i="10"/>
  <c r="Y238" i="10"/>
  <c r="Y241" i="10"/>
  <c r="Y248" i="10"/>
  <c r="Y260" i="10"/>
  <c r="Y266" i="10"/>
  <c r="X290" i="10"/>
  <c r="Y292" i="10"/>
  <c r="Y295" i="10"/>
  <c r="Y307" i="10"/>
  <c r="Y319" i="10"/>
  <c r="Y334" i="10"/>
  <c r="Y338" i="10"/>
  <c r="Y356" i="10"/>
  <c r="Y371" i="10"/>
  <c r="Y388" i="10"/>
  <c r="Y406" i="10"/>
  <c r="Y429" i="10"/>
  <c r="Y432" i="10"/>
  <c r="Y444" i="10"/>
  <c r="Y462" i="10"/>
  <c r="Y22" i="11"/>
  <c r="J100" i="11"/>
  <c r="Y160" i="11"/>
  <c r="X185" i="11"/>
  <c r="X205" i="11"/>
  <c r="J220" i="11"/>
  <c r="Y258" i="11"/>
  <c r="Y266" i="11"/>
  <c r="Y269" i="11"/>
  <c r="Y272" i="11"/>
  <c r="Y275" i="11"/>
  <c r="Y278" i="11"/>
  <c r="Y283" i="11"/>
  <c r="Y286" i="11"/>
  <c r="Y323" i="11"/>
  <c r="Y326" i="11"/>
  <c r="Y331" i="11"/>
  <c r="Y334" i="11"/>
  <c r="Y337" i="11"/>
  <c r="X360" i="11"/>
  <c r="J385" i="11"/>
  <c r="J455" i="11"/>
  <c r="X470" i="11"/>
  <c r="Y17" i="12"/>
  <c r="Y20" i="12"/>
  <c r="Y32" i="12"/>
  <c r="Y35" i="12"/>
  <c r="Y47" i="12"/>
  <c r="J195" i="12"/>
  <c r="Y319" i="12"/>
  <c r="J480" i="12"/>
  <c r="J440" i="13"/>
  <c r="Y444" i="13"/>
  <c r="Y447" i="13"/>
  <c r="Y450" i="13"/>
  <c r="Y80" i="10"/>
  <c r="Y118" i="10"/>
  <c r="Y179" i="10"/>
  <c r="J195" i="10"/>
  <c r="I395" i="10"/>
  <c r="Y450" i="10"/>
  <c r="J15" i="11"/>
  <c r="J45" i="11"/>
  <c r="J90" i="11"/>
  <c r="I110" i="11"/>
  <c r="J195" i="11"/>
  <c r="X220" i="11"/>
  <c r="Y263" i="11"/>
  <c r="Y268" i="11"/>
  <c r="Y271" i="11"/>
  <c r="Y274" i="11"/>
  <c r="Y277" i="11"/>
  <c r="I290" i="11"/>
  <c r="Y282" i="11"/>
  <c r="Y285" i="11"/>
  <c r="Y288" i="11"/>
  <c r="Y322" i="11"/>
  <c r="Y325" i="11"/>
  <c r="Y328" i="11"/>
  <c r="Y333" i="11"/>
  <c r="Y336" i="11"/>
  <c r="J375" i="11"/>
  <c r="J395" i="11"/>
  <c r="J440" i="11"/>
  <c r="X455" i="11"/>
  <c r="I220" i="13"/>
  <c r="Q290" i="13"/>
  <c r="J395" i="13"/>
  <c r="Y177" i="11"/>
  <c r="Y180" i="11"/>
  <c r="Y183" i="11"/>
  <c r="Y188" i="11"/>
  <c r="Y191" i="11"/>
  <c r="Q205" i="11"/>
  <c r="Y199" i="11"/>
  <c r="Y202" i="11"/>
  <c r="Y210" i="11"/>
  <c r="Y213" i="11"/>
  <c r="Y216" i="11"/>
  <c r="Y221" i="11"/>
  <c r="X250" i="11"/>
  <c r="J280" i="11"/>
  <c r="X290" i="11"/>
  <c r="Y290" i="11" s="1"/>
  <c r="J300" i="11"/>
  <c r="X315" i="11"/>
  <c r="J345" i="11"/>
  <c r="Y346" i="11"/>
  <c r="Y349" i="11"/>
  <c r="Y352" i="11"/>
  <c r="Y355" i="11"/>
  <c r="Y358" i="11"/>
  <c r="Y363" i="11"/>
  <c r="Y366" i="11"/>
  <c r="Y369" i="11"/>
  <c r="Y372" i="11"/>
  <c r="Y377" i="11"/>
  <c r="Y389" i="11"/>
  <c r="Y403" i="11"/>
  <c r="Y406" i="11"/>
  <c r="Y414" i="11"/>
  <c r="Y420" i="11"/>
  <c r="Y476" i="11"/>
  <c r="Y18" i="12"/>
  <c r="Y62" i="12"/>
  <c r="Y84" i="12"/>
  <c r="Y87" i="12"/>
  <c r="I100" i="12"/>
  <c r="Y95" i="12"/>
  <c r="Y98" i="12"/>
  <c r="Y103" i="12"/>
  <c r="Y118" i="12"/>
  <c r="Y151" i="12"/>
  <c r="Y156" i="12"/>
  <c r="Y176" i="12"/>
  <c r="Y179" i="12"/>
  <c r="Q205" i="12"/>
  <c r="Y202" i="12"/>
  <c r="Y225" i="12"/>
  <c r="Y228" i="12"/>
  <c r="Y231" i="12"/>
  <c r="J250" i="12"/>
  <c r="Q265" i="12"/>
  <c r="Y254" i="12"/>
  <c r="Y257" i="12"/>
  <c r="Y260" i="12"/>
  <c r="Y275" i="12"/>
  <c r="Q300" i="12"/>
  <c r="Y362" i="12"/>
  <c r="Y427" i="12"/>
  <c r="Y430" i="12"/>
  <c r="Y433" i="12"/>
  <c r="Y444" i="12"/>
  <c r="J90" i="13"/>
  <c r="Y83" i="13"/>
  <c r="Y132" i="13"/>
  <c r="Y153" i="13"/>
  <c r="Y165" i="13"/>
  <c r="Y206" i="13"/>
  <c r="Y257" i="13"/>
  <c r="Y352" i="13"/>
  <c r="Y361" i="13"/>
  <c r="Y465" i="13"/>
  <c r="Y468" i="13"/>
  <c r="J480" i="11"/>
  <c r="Q492" i="12"/>
  <c r="Q504" i="12" s="1"/>
  <c r="Q30" i="12"/>
  <c r="Y19" i="12"/>
  <c r="Y34" i="12"/>
  <c r="Y49" i="12"/>
  <c r="Y52" i="12"/>
  <c r="Y55" i="12"/>
  <c r="Y157" i="12"/>
  <c r="Y160" i="12"/>
  <c r="Y163" i="12"/>
  <c r="Y215" i="12"/>
  <c r="Y324" i="12"/>
  <c r="Y107" i="13"/>
  <c r="Y112" i="13"/>
  <c r="Y115" i="13"/>
  <c r="Y188" i="13"/>
  <c r="Y191" i="13"/>
  <c r="Y196" i="13"/>
  <c r="Y199" i="13"/>
  <c r="Q280" i="13"/>
  <c r="Y328" i="13"/>
  <c r="Y392" i="13"/>
  <c r="Y400" i="13"/>
  <c r="Y429" i="13"/>
  <c r="J480" i="13"/>
  <c r="Y104" i="12"/>
  <c r="Y113" i="12"/>
  <c r="X185" i="12"/>
  <c r="Y177" i="12"/>
  <c r="Y203" i="12"/>
  <c r="Y229" i="12"/>
  <c r="Y276" i="12"/>
  <c r="Q345" i="12"/>
  <c r="Y92" i="13"/>
  <c r="J250" i="13"/>
  <c r="Y266" i="13"/>
  <c r="Y278" i="13"/>
  <c r="Y286" i="13"/>
  <c r="X480" i="13"/>
  <c r="I385" i="12"/>
  <c r="Y392" i="12"/>
  <c r="Y401" i="12"/>
  <c r="J425" i="12"/>
  <c r="Q440" i="12"/>
  <c r="X480" i="12"/>
  <c r="Y41" i="13"/>
  <c r="Y167" i="13"/>
  <c r="X170" i="13"/>
  <c r="Y175" i="13"/>
  <c r="Y187" i="13"/>
  <c r="Y190" i="13"/>
  <c r="Y193" i="13"/>
  <c r="Y198" i="13"/>
  <c r="Y248" i="13"/>
  <c r="Y259" i="13"/>
  <c r="Y262" i="13"/>
  <c r="Y282" i="13"/>
  <c r="Y297" i="13"/>
  <c r="Y302" i="13"/>
  <c r="Y320" i="13"/>
  <c r="Y327" i="13"/>
  <c r="Y363" i="13"/>
  <c r="Y391" i="13"/>
  <c r="Y446" i="13"/>
  <c r="Y449" i="13"/>
  <c r="Y467" i="13"/>
  <c r="X290" i="12"/>
  <c r="Y284" i="12"/>
  <c r="J300" i="12"/>
  <c r="Y303" i="12"/>
  <c r="Y306" i="12"/>
  <c r="Y309" i="12"/>
  <c r="Y321" i="12"/>
  <c r="Y336" i="12"/>
  <c r="Y347" i="12"/>
  <c r="Y363" i="12"/>
  <c r="J385" i="12"/>
  <c r="Y388" i="12"/>
  <c r="Y403" i="12"/>
  <c r="Y414" i="12"/>
  <c r="Y417" i="12"/>
  <c r="X440" i="12"/>
  <c r="Y458" i="12"/>
  <c r="Y468" i="12"/>
  <c r="Y473" i="12"/>
  <c r="Y476" i="12"/>
  <c r="Y43" i="13"/>
  <c r="Y58" i="13"/>
  <c r="Y73" i="13"/>
  <c r="Y78" i="13"/>
  <c r="Y85" i="13"/>
  <c r="X100" i="13"/>
  <c r="Y97" i="13"/>
  <c r="Y106" i="13"/>
  <c r="Y123" i="13"/>
  <c r="Y151" i="13"/>
  <c r="Y160" i="13"/>
  <c r="X220" i="13"/>
  <c r="Y225" i="13"/>
  <c r="Y232" i="13"/>
  <c r="Y237" i="13"/>
  <c r="Y247" i="13"/>
  <c r="Y252" i="13"/>
  <c r="Y255" i="13"/>
  <c r="Y270" i="13"/>
  <c r="J315" i="13"/>
  <c r="Y311" i="13"/>
  <c r="Y323" i="13"/>
  <c r="Y335" i="13"/>
  <c r="Y338" i="13"/>
  <c r="Y366" i="13"/>
  <c r="Y373" i="13"/>
  <c r="Y382" i="13"/>
  <c r="Y408" i="13"/>
  <c r="Y413" i="13"/>
  <c r="Y431" i="13"/>
  <c r="Y437" i="13"/>
  <c r="Y457" i="13"/>
  <c r="Y460" i="13"/>
  <c r="Y63" i="12"/>
  <c r="Y85" i="12"/>
  <c r="Y88" i="12"/>
  <c r="Y94" i="12"/>
  <c r="J110" i="12"/>
  <c r="Y146" i="12"/>
  <c r="Y149" i="12"/>
  <c r="Y164" i="12"/>
  <c r="Y172" i="12"/>
  <c r="Y175" i="12"/>
  <c r="Y178" i="12"/>
  <c r="Y198" i="12"/>
  <c r="Y201" i="12"/>
  <c r="Y216" i="12"/>
  <c r="Y227" i="12"/>
  <c r="Y230" i="12"/>
  <c r="Y248" i="12"/>
  <c r="Y253" i="12"/>
  <c r="Y256" i="12"/>
  <c r="Y263" i="12"/>
  <c r="Y274" i="12"/>
  <c r="Y305" i="12"/>
  <c r="Y308" i="12"/>
  <c r="J330" i="12"/>
  <c r="Y323" i="12"/>
  <c r="Y327" i="12"/>
  <c r="Y350" i="12"/>
  <c r="Y371" i="12"/>
  <c r="Y387" i="12"/>
  <c r="Y405" i="12"/>
  <c r="Y408" i="12"/>
  <c r="Y413" i="12"/>
  <c r="Y416" i="12"/>
  <c r="J455" i="12"/>
  <c r="Y449" i="12"/>
  <c r="Y467" i="12"/>
  <c r="Y6" i="13"/>
  <c r="Y42" i="13"/>
  <c r="X45" i="13"/>
  <c r="Y50" i="13"/>
  <c r="Y72" i="13"/>
  <c r="Y77" i="13"/>
  <c r="Y87" i="13"/>
  <c r="Y104" i="13"/>
  <c r="Y135" i="13"/>
  <c r="Y143" i="13"/>
  <c r="Y150" i="13"/>
  <c r="Y159" i="13"/>
  <c r="Y174" i="13"/>
  <c r="Y192" i="13"/>
  <c r="Y224" i="13"/>
  <c r="Y239" i="13"/>
  <c r="Y246" i="13"/>
  <c r="Y251" i="13"/>
  <c r="Y254" i="13"/>
  <c r="X290" i="13"/>
  <c r="J300" i="13"/>
  <c r="Y310" i="13"/>
  <c r="Y337" i="13"/>
  <c r="Y386" i="13"/>
  <c r="Y390" i="13"/>
  <c r="Y412" i="13"/>
  <c r="Y421" i="13"/>
  <c r="Y433" i="13"/>
  <c r="Y436" i="13"/>
  <c r="Y441" i="13"/>
  <c r="Y459" i="13"/>
  <c r="J16" i="14"/>
  <c r="J15" i="14"/>
  <c r="J17" i="14"/>
  <c r="J19" i="14"/>
  <c r="Q492" i="1"/>
  <c r="Q504" i="1" s="1"/>
  <c r="Y11" i="1"/>
  <c r="Y7" i="1"/>
  <c r="X490" i="1"/>
  <c r="X495" i="1"/>
  <c r="X140" i="1"/>
  <c r="Q265" i="1"/>
  <c r="Y251" i="1"/>
  <c r="L486" i="1"/>
  <c r="P486" i="1"/>
  <c r="U486" i="1"/>
  <c r="J30" i="1"/>
  <c r="Y24" i="1"/>
  <c r="X90" i="1"/>
  <c r="X125" i="1"/>
  <c r="I140" i="1"/>
  <c r="J170" i="1"/>
  <c r="J235" i="1"/>
  <c r="I41" i="4"/>
  <c r="Q60" i="1"/>
  <c r="Y46" i="1"/>
  <c r="I455" i="2"/>
  <c r="X395" i="10"/>
  <c r="Y386" i="10"/>
  <c r="I410" i="11"/>
  <c r="S504" i="12"/>
  <c r="Y12" i="12"/>
  <c r="T504" i="12"/>
  <c r="Y13" i="12"/>
  <c r="X492" i="1"/>
  <c r="Y114" i="1"/>
  <c r="Q250" i="1"/>
  <c r="Y236" i="1"/>
  <c r="X330" i="1"/>
  <c r="X360" i="1"/>
  <c r="Q410" i="1"/>
  <c r="Y396" i="1"/>
  <c r="Q30" i="3"/>
  <c r="Y30" i="3" s="1"/>
  <c r="Y17" i="3"/>
  <c r="H10" i="14"/>
  <c r="I23" i="4"/>
  <c r="Q51" i="7"/>
  <c r="Y37" i="7"/>
  <c r="Q30" i="1"/>
  <c r="Y16" i="1"/>
  <c r="X440" i="1"/>
  <c r="Y440" i="1" s="1"/>
  <c r="X489" i="1"/>
  <c r="X491" i="1"/>
  <c r="Y12" i="3"/>
  <c r="X170" i="1"/>
  <c r="J185" i="1"/>
  <c r="J220" i="1"/>
  <c r="J290" i="1"/>
  <c r="X315" i="1"/>
  <c r="Y364" i="1"/>
  <c r="X395" i="1"/>
  <c r="I425" i="1"/>
  <c r="X425" i="1"/>
  <c r="X493" i="1"/>
  <c r="X494" i="1"/>
  <c r="S486" i="1"/>
  <c r="W486" i="1"/>
  <c r="Y47" i="1"/>
  <c r="X60" i="1"/>
  <c r="Y60" i="1" s="1"/>
  <c r="Y83" i="1"/>
  <c r="X110" i="1"/>
  <c r="Y110" i="1" s="1"/>
  <c r="J140" i="1"/>
  <c r="J155" i="1"/>
  <c r="X195" i="1"/>
  <c r="Y195" i="1" s="1"/>
  <c r="X235" i="1"/>
  <c r="I250" i="1"/>
  <c r="Y237" i="1"/>
  <c r="I265" i="1"/>
  <c r="X265" i="1"/>
  <c r="Q290" i="1"/>
  <c r="Y290" i="1" s="1"/>
  <c r="Q300" i="1"/>
  <c r="I315" i="1"/>
  <c r="J330" i="1"/>
  <c r="J345" i="1"/>
  <c r="Q487" i="1"/>
  <c r="J504" i="1" s="1"/>
  <c r="Q488" i="1"/>
  <c r="K504" i="1" s="1"/>
  <c r="K486" i="1"/>
  <c r="O486" i="1"/>
  <c r="T486" i="1"/>
  <c r="I30" i="1"/>
  <c r="Y21" i="1"/>
  <c r="Y22" i="1"/>
  <c r="Y23" i="1"/>
  <c r="Q495" i="1"/>
  <c r="V504" i="1" s="1"/>
  <c r="X30" i="1"/>
  <c r="I45" i="1"/>
  <c r="Y38" i="1"/>
  <c r="Y39" i="1"/>
  <c r="Y40" i="1"/>
  <c r="Y55" i="1"/>
  <c r="Y56" i="1"/>
  <c r="J75" i="1"/>
  <c r="Y72" i="1"/>
  <c r="Y73" i="1"/>
  <c r="X75" i="1"/>
  <c r="Q90" i="1"/>
  <c r="J90" i="1"/>
  <c r="Q100" i="1"/>
  <c r="Y100" i="1" s="1"/>
  <c r="Y92" i="1"/>
  <c r="I110" i="1"/>
  <c r="Y107" i="1"/>
  <c r="Y108" i="1"/>
  <c r="Q125" i="1"/>
  <c r="J125" i="1"/>
  <c r="Y122" i="1"/>
  <c r="Y126" i="1"/>
  <c r="Y127" i="1"/>
  <c r="Y142" i="1"/>
  <c r="Y143" i="1"/>
  <c r="Y144" i="1"/>
  <c r="Y159" i="1"/>
  <c r="Y160" i="1"/>
  <c r="Y161" i="1"/>
  <c r="I185" i="1"/>
  <c r="X185" i="1"/>
  <c r="X496" i="1" s="1"/>
  <c r="Y176" i="1"/>
  <c r="Y177" i="1"/>
  <c r="Y178" i="1"/>
  <c r="I195" i="1"/>
  <c r="Y193" i="1"/>
  <c r="Q205" i="1"/>
  <c r="Y205" i="1" s="1"/>
  <c r="I220" i="1"/>
  <c r="X220" i="1"/>
  <c r="Y209" i="1"/>
  <c r="Y211" i="1"/>
  <c r="Y212" i="1"/>
  <c r="I235" i="1"/>
  <c r="Y228" i="1"/>
  <c r="Y229" i="1"/>
  <c r="Y230" i="1"/>
  <c r="Y245" i="1"/>
  <c r="Y246" i="1"/>
  <c r="Y247" i="1"/>
  <c r="X280" i="1"/>
  <c r="X300" i="1"/>
  <c r="Y295" i="1"/>
  <c r="Y296" i="1"/>
  <c r="Y297" i="1"/>
  <c r="J315" i="1"/>
  <c r="Y313" i="1"/>
  <c r="Y316" i="1"/>
  <c r="Y318" i="1"/>
  <c r="Y319" i="1"/>
  <c r="Y320" i="1"/>
  <c r="Y321" i="1"/>
  <c r="Y322" i="1"/>
  <c r="Y323" i="1"/>
  <c r="Y324" i="1"/>
  <c r="Y325" i="1"/>
  <c r="Y326" i="1"/>
  <c r="Y327" i="1"/>
  <c r="Y328" i="1"/>
  <c r="Y333" i="1"/>
  <c r="Y334" i="1"/>
  <c r="Y335" i="1"/>
  <c r="Y336" i="1"/>
  <c r="Y337" i="1"/>
  <c r="Y338" i="1"/>
  <c r="Y339" i="1"/>
  <c r="Y340" i="1"/>
  <c r="Y341" i="1"/>
  <c r="Y342" i="1"/>
  <c r="Y343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Q375" i="1"/>
  <c r="J375" i="1"/>
  <c r="Y372" i="1"/>
  <c r="X385" i="1"/>
  <c r="Y377" i="1"/>
  <c r="Y378" i="1"/>
  <c r="Y379" i="1"/>
  <c r="Q425" i="1"/>
  <c r="J425" i="1"/>
  <c r="Y422" i="1"/>
  <c r="Y427" i="1"/>
  <c r="Y428" i="1"/>
  <c r="Y429" i="1"/>
  <c r="X455" i="1"/>
  <c r="Y446" i="1"/>
  <c r="Y450" i="1"/>
  <c r="Y457" i="1"/>
  <c r="Y458" i="1"/>
  <c r="X480" i="1"/>
  <c r="Y480" i="1" s="1"/>
  <c r="Y472" i="1"/>
  <c r="Y474" i="1"/>
  <c r="Y475" i="1"/>
  <c r="Y476" i="1"/>
  <c r="Y477" i="1"/>
  <c r="Y478" i="1"/>
  <c r="O486" i="2"/>
  <c r="H8" i="14" s="1"/>
  <c r="Y22" i="2"/>
  <c r="Y26" i="2"/>
  <c r="Y96" i="2"/>
  <c r="Y97" i="2"/>
  <c r="Q494" i="2"/>
  <c r="T504" i="2" s="1"/>
  <c r="Y101" i="2"/>
  <c r="Y102" i="2"/>
  <c r="Q110" i="2"/>
  <c r="Y110" i="2" s="1"/>
  <c r="Y104" i="2"/>
  <c r="Y122" i="2"/>
  <c r="Y123" i="2"/>
  <c r="Y129" i="2"/>
  <c r="Y131" i="2"/>
  <c r="Y149" i="2"/>
  <c r="Y156" i="2"/>
  <c r="Y157" i="2"/>
  <c r="J195" i="2"/>
  <c r="Y199" i="2"/>
  <c r="Y201" i="2"/>
  <c r="Y202" i="2"/>
  <c r="Y203" i="2"/>
  <c r="Y223" i="2"/>
  <c r="Y224" i="2"/>
  <c r="Y225" i="2"/>
  <c r="Y227" i="2"/>
  <c r="Y228" i="2"/>
  <c r="Y229" i="2"/>
  <c r="Y248" i="2"/>
  <c r="Y274" i="2"/>
  <c r="Y275" i="2"/>
  <c r="Y276" i="2"/>
  <c r="J290" i="2"/>
  <c r="X300" i="2"/>
  <c r="Y292" i="2"/>
  <c r="Q300" i="2"/>
  <c r="Y294" i="2"/>
  <c r="X330" i="2"/>
  <c r="Y318" i="2"/>
  <c r="Y320" i="2"/>
  <c r="Y322" i="2"/>
  <c r="Y323" i="2"/>
  <c r="Y339" i="2"/>
  <c r="Y343" i="2"/>
  <c r="Y369" i="2"/>
  <c r="Y370" i="2"/>
  <c r="Y371" i="2"/>
  <c r="J385" i="2"/>
  <c r="X395" i="2"/>
  <c r="Y387" i="2"/>
  <c r="Q395" i="2"/>
  <c r="Y421" i="2"/>
  <c r="Y422" i="2"/>
  <c r="Y423" i="2"/>
  <c r="Y426" i="2"/>
  <c r="X455" i="2"/>
  <c r="Y443" i="2"/>
  <c r="Q455" i="2"/>
  <c r="Y445" i="2"/>
  <c r="I470" i="2"/>
  <c r="Y460" i="2"/>
  <c r="Y465" i="2"/>
  <c r="Y466" i="2"/>
  <c r="J480" i="2"/>
  <c r="Y477" i="2"/>
  <c r="Y8" i="3"/>
  <c r="S504" i="3"/>
  <c r="I9" i="14"/>
  <c r="B27" i="14" s="1"/>
  <c r="N9" i="14"/>
  <c r="J30" i="3"/>
  <c r="Y22" i="3"/>
  <c r="Y27" i="3"/>
  <c r="Y28" i="3"/>
  <c r="X30" i="3"/>
  <c r="Y31" i="3"/>
  <c r="Q45" i="3"/>
  <c r="Y33" i="3"/>
  <c r="Y34" i="3"/>
  <c r="Y36" i="3"/>
  <c r="Y37" i="3"/>
  <c r="Y38" i="3"/>
  <c r="Y39" i="3"/>
  <c r="Y40" i="3"/>
  <c r="Y41" i="3"/>
  <c r="Y42" i="3"/>
  <c r="Y43" i="3"/>
  <c r="X45" i="3"/>
  <c r="Y46" i="3"/>
  <c r="Q60" i="3"/>
  <c r="Y48" i="3"/>
  <c r="Y58" i="3"/>
  <c r="Y66" i="3"/>
  <c r="Y69" i="3"/>
  <c r="Y71" i="3"/>
  <c r="Y72" i="3"/>
  <c r="Y73" i="3"/>
  <c r="Y79" i="3"/>
  <c r="Y81" i="3"/>
  <c r="Y82" i="3"/>
  <c r="Y83" i="3"/>
  <c r="Y84" i="3"/>
  <c r="Y85" i="3"/>
  <c r="Y86" i="3"/>
  <c r="Y87" i="3"/>
  <c r="Y88" i="3"/>
  <c r="Q100" i="3"/>
  <c r="Y92" i="3"/>
  <c r="Y93" i="3"/>
  <c r="Y123" i="3"/>
  <c r="Y126" i="3"/>
  <c r="Y129" i="3"/>
  <c r="Y130" i="3"/>
  <c r="Y132" i="3"/>
  <c r="Y133" i="3"/>
  <c r="Y134" i="3"/>
  <c r="Y135" i="3"/>
  <c r="Y136" i="3"/>
  <c r="Y137" i="3"/>
  <c r="Y138" i="3"/>
  <c r="Y147" i="3"/>
  <c r="Y148" i="3"/>
  <c r="Y150" i="3"/>
  <c r="Y151" i="3"/>
  <c r="Y152" i="3"/>
  <c r="Y156" i="3"/>
  <c r="Y199" i="3"/>
  <c r="Y203" i="3"/>
  <c r="Y212" i="3"/>
  <c r="Y213" i="3"/>
  <c r="Y215" i="3"/>
  <c r="Y216" i="3"/>
  <c r="Y217" i="3"/>
  <c r="Y218" i="3"/>
  <c r="Y227" i="3"/>
  <c r="Y228" i="3"/>
  <c r="Y229" i="3"/>
  <c r="Y230" i="3"/>
  <c r="Y231" i="3"/>
  <c r="Y232" i="3"/>
  <c r="Y242" i="3"/>
  <c r="Y243" i="3"/>
  <c r="Y244" i="3"/>
  <c r="Y245" i="3"/>
  <c r="Y246" i="3"/>
  <c r="Y247" i="3"/>
  <c r="Y248" i="3"/>
  <c r="Y274" i="3"/>
  <c r="Y275" i="3"/>
  <c r="Y276" i="3"/>
  <c r="J290" i="3"/>
  <c r="I300" i="3"/>
  <c r="Y291" i="3"/>
  <c r="Y296" i="3"/>
  <c r="Y297" i="3"/>
  <c r="Y301" i="3"/>
  <c r="Q315" i="3"/>
  <c r="Y315" i="3" s="1"/>
  <c r="Y303" i="3"/>
  <c r="Y304" i="3"/>
  <c r="Y305" i="3"/>
  <c r="Y306" i="3"/>
  <c r="Y307" i="3"/>
  <c r="Y308" i="3"/>
  <c r="Y309" i="3"/>
  <c r="Y310" i="3"/>
  <c r="Y311" i="3"/>
  <c r="Y312" i="3"/>
  <c r="Y313" i="3"/>
  <c r="Y322" i="3"/>
  <c r="Y369" i="3"/>
  <c r="Y373" i="3"/>
  <c r="Y377" i="3"/>
  <c r="Y378" i="3"/>
  <c r="Y379" i="3"/>
  <c r="Y456" i="3"/>
  <c r="Q470" i="3"/>
  <c r="Y470" i="3" s="1"/>
  <c r="Y459" i="3"/>
  <c r="Y460" i="3"/>
  <c r="J14" i="4"/>
  <c r="Y15" i="4"/>
  <c r="Y20" i="4"/>
  <c r="Y21" i="4"/>
  <c r="Y22" i="4"/>
  <c r="V344" i="4"/>
  <c r="J32" i="4"/>
  <c r="Y30" i="4"/>
  <c r="J68" i="4"/>
  <c r="I77" i="4"/>
  <c r="Y70" i="4"/>
  <c r="Y75" i="4"/>
  <c r="Y76" i="4"/>
  <c r="Y81" i="4"/>
  <c r="X131" i="4"/>
  <c r="Y126" i="4"/>
  <c r="Y127" i="4"/>
  <c r="J140" i="4"/>
  <c r="Y145" i="4"/>
  <c r="X167" i="4"/>
  <c r="Y163" i="4"/>
  <c r="Q194" i="4"/>
  <c r="J203" i="4"/>
  <c r="Y200" i="4"/>
  <c r="Y210" i="4"/>
  <c r="Y211" i="4"/>
  <c r="Y251" i="4"/>
  <c r="J15" i="5"/>
  <c r="Y66" i="5"/>
  <c r="J110" i="5"/>
  <c r="Y187" i="5"/>
  <c r="Y261" i="5"/>
  <c r="Q360" i="5"/>
  <c r="Y373" i="5"/>
  <c r="I395" i="5"/>
  <c r="J425" i="5"/>
  <c r="Y441" i="5"/>
  <c r="Y442" i="5"/>
  <c r="J480" i="5"/>
  <c r="Y131" i="6"/>
  <c r="Y132" i="6"/>
  <c r="Y133" i="6"/>
  <c r="Y134" i="6"/>
  <c r="Y135" i="6"/>
  <c r="Y136" i="6"/>
  <c r="X290" i="6"/>
  <c r="Y287" i="6"/>
  <c r="Y15" i="7"/>
  <c r="Y16" i="7"/>
  <c r="Y17" i="7"/>
  <c r="J51" i="7"/>
  <c r="Y75" i="7"/>
  <c r="Y16" i="8"/>
  <c r="Q398" i="8"/>
  <c r="Y384" i="8"/>
  <c r="X375" i="1"/>
  <c r="Y463" i="1"/>
  <c r="Q493" i="2"/>
  <c r="S504" i="2" s="1"/>
  <c r="Y39" i="2"/>
  <c r="Y63" i="2"/>
  <c r="Y298" i="2"/>
  <c r="Y328" i="2"/>
  <c r="J455" i="2"/>
  <c r="Q470" i="2"/>
  <c r="Y470" i="2" s="1"/>
  <c r="Y468" i="2"/>
  <c r="I45" i="3"/>
  <c r="I60" i="3"/>
  <c r="I315" i="3"/>
  <c r="Y432" i="3"/>
  <c r="Q455" i="3"/>
  <c r="I470" i="3"/>
  <c r="J41" i="4"/>
  <c r="X41" i="4"/>
  <c r="Y111" i="4"/>
  <c r="Y129" i="4"/>
  <c r="Y174" i="4"/>
  <c r="Y188" i="4"/>
  <c r="P486" i="5"/>
  <c r="I11" i="14" s="1"/>
  <c r="B29" i="14" s="1"/>
  <c r="U486" i="5"/>
  <c r="N11" i="14" s="1"/>
  <c r="Q470" i="5"/>
  <c r="Y456" i="5"/>
  <c r="I66" i="7"/>
  <c r="Q185" i="1"/>
  <c r="Q220" i="1"/>
  <c r="Y220" i="1" s="1"/>
  <c r="I375" i="1"/>
  <c r="J15" i="1"/>
  <c r="N486" i="1"/>
  <c r="I60" i="1"/>
  <c r="I75" i="1"/>
  <c r="J100" i="1"/>
  <c r="Y118" i="1"/>
  <c r="Q155" i="1"/>
  <c r="Y155" i="1" s="1"/>
  <c r="Y152" i="1"/>
  <c r="J205" i="1"/>
  <c r="J360" i="1"/>
  <c r="Y368" i="1"/>
  <c r="Q385" i="1"/>
  <c r="I410" i="1"/>
  <c r="X410" i="1"/>
  <c r="Y418" i="1"/>
  <c r="Q440" i="1"/>
  <c r="J440" i="1"/>
  <c r="Q470" i="1"/>
  <c r="Y470" i="1" s="1"/>
  <c r="J470" i="1"/>
  <c r="Y467" i="1"/>
  <c r="J15" i="2"/>
  <c r="Y91" i="2"/>
  <c r="X205" i="2"/>
  <c r="I385" i="2"/>
  <c r="Y404" i="2"/>
  <c r="X470" i="2"/>
  <c r="I480" i="2"/>
  <c r="Y473" i="2"/>
  <c r="H9" i="14"/>
  <c r="I30" i="3"/>
  <c r="V504" i="3"/>
  <c r="J60" i="3"/>
  <c r="Y54" i="3"/>
  <c r="X60" i="3"/>
  <c r="Y259" i="3"/>
  <c r="X300" i="3"/>
  <c r="Y300" i="3" s="1"/>
  <c r="J330" i="3"/>
  <c r="X455" i="3"/>
  <c r="I14" i="4"/>
  <c r="T344" i="4"/>
  <c r="X14" i="4"/>
  <c r="Q23" i="4"/>
  <c r="I32" i="4"/>
  <c r="Y26" i="4"/>
  <c r="X32" i="4"/>
  <c r="Q41" i="4"/>
  <c r="Y44" i="4"/>
  <c r="X77" i="4"/>
  <c r="Y88" i="4"/>
  <c r="Y93" i="4"/>
  <c r="I203" i="4"/>
  <c r="Y219" i="4"/>
  <c r="Q266" i="4"/>
  <c r="Y258" i="4"/>
  <c r="I15" i="5"/>
  <c r="X290" i="5"/>
  <c r="Y290" i="5" s="1"/>
  <c r="I425" i="5"/>
  <c r="Q410" i="6"/>
  <c r="Y11" i="10"/>
  <c r="Y235" i="4"/>
  <c r="Y236" i="4"/>
  <c r="Y237" i="4"/>
  <c r="Y238" i="4"/>
  <c r="Q257" i="4"/>
  <c r="Y257" i="4" s="1"/>
  <c r="I266" i="4"/>
  <c r="Y264" i="4"/>
  <c r="Y265" i="4"/>
  <c r="Y269" i="4"/>
  <c r="Y273" i="4"/>
  <c r="Y291" i="4"/>
  <c r="Y300" i="4"/>
  <c r="Y301" i="4"/>
  <c r="X493" i="5"/>
  <c r="X494" i="5"/>
  <c r="N486" i="5"/>
  <c r="G11" i="14" s="1"/>
  <c r="Y17" i="5"/>
  <c r="Y18" i="5"/>
  <c r="Y42" i="5"/>
  <c r="Y43" i="5"/>
  <c r="Y46" i="5"/>
  <c r="Y72" i="5"/>
  <c r="Y73" i="5"/>
  <c r="Q100" i="5"/>
  <c r="Y92" i="5"/>
  <c r="X110" i="5"/>
  <c r="Y133" i="5"/>
  <c r="Y134" i="5"/>
  <c r="Y135" i="5"/>
  <c r="Y167" i="5"/>
  <c r="Y168" i="5"/>
  <c r="Y172" i="5"/>
  <c r="Y173" i="5"/>
  <c r="Y174" i="5"/>
  <c r="J195" i="5"/>
  <c r="Y193" i="5"/>
  <c r="Y196" i="5"/>
  <c r="Y242" i="5"/>
  <c r="Y243" i="5"/>
  <c r="J290" i="5"/>
  <c r="Y288" i="5"/>
  <c r="Y291" i="5"/>
  <c r="Y323" i="5"/>
  <c r="Y324" i="5"/>
  <c r="Y339" i="5"/>
  <c r="Y370" i="5"/>
  <c r="Y371" i="5"/>
  <c r="J385" i="5"/>
  <c r="Y382" i="5"/>
  <c r="X425" i="5"/>
  <c r="Y422" i="5"/>
  <c r="Y423" i="5"/>
  <c r="Q440" i="5"/>
  <c r="Y426" i="5"/>
  <c r="Y448" i="5"/>
  <c r="Y449" i="5"/>
  <c r="J470" i="5"/>
  <c r="Y461" i="5"/>
  <c r="Y462" i="5"/>
  <c r="Y463" i="5"/>
  <c r="X480" i="5"/>
  <c r="Y17" i="6"/>
  <c r="Y18" i="6"/>
  <c r="Y19" i="6"/>
  <c r="X30" i="6"/>
  <c r="Y58" i="6"/>
  <c r="Y61" i="6"/>
  <c r="Y62" i="6"/>
  <c r="Y66" i="6"/>
  <c r="Y123" i="6"/>
  <c r="Y152" i="6"/>
  <c r="Y153" i="6"/>
  <c r="Y156" i="6"/>
  <c r="Y158" i="6"/>
  <c r="I220" i="6"/>
  <c r="Y217" i="6"/>
  <c r="Y218" i="6"/>
  <c r="Y244" i="6"/>
  <c r="Y245" i="6"/>
  <c r="Y246" i="6"/>
  <c r="Y247" i="6"/>
  <c r="Y248" i="6"/>
  <c r="Y309" i="6"/>
  <c r="Y310" i="6"/>
  <c r="Y311" i="6"/>
  <c r="Y312" i="6"/>
  <c r="Y343" i="6"/>
  <c r="Y403" i="6"/>
  <c r="Y404" i="6"/>
  <c r="Y405" i="6"/>
  <c r="Y406" i="6"/>
  <c r="Y438" i="6"/>
  <c r="Y442" i="6"/>
  <c r="Y443" i="6"/>
  <c r="T468" i="7"/>
  <c r="Q13" i="7"/>
  <c r="X13" i="7"/>
  <c r="Q21" i="7"/>
  <c r="J36" i="7"/>
  <c r="Y42" i="7"/>
  <c r="Y43" i="7"/>
  <c r="Y54" i="7"/>
  <c r="X366" i="7"/>
  <c r="Y416" i="7"/>
  <c r="Y417" i="7"/>
  <c r="Q434" i="7"/>
  <c r="Y422" i="7"/>
  <c r="X444" i="7"/>
  <c r="J7" i="8"/>
  <c r="Y34" i="8"/>
  <c r="Y35" i="8"/>
  <c r="Q52" i="8"/>
  <c r="Y38" i="8"/>
  <c r="Y91" i="8"/>
  <c r="Y92" i="8"/>
  <c r="Y93" i="8"/>
  <c r="Y94" i="8"/>
  <c r="X163" i="8"/>
  <c r="J165" i="8"/>
  <c r="Y205" i="8"/>
  <c r="Y206" i="8"/>
  <c r="Y207" i="8"/>
  <c r="Y234" i="8"/>
  <c r="X244" i="8"/>
  <c r="Y297" i="8"/>
  <c r="Y298" i="8"/>
  <c r="Y299" i="8"/>
  <c r="X353" i="8"/>
  <c r="Y392" i="8"/>
  <c r="I140" i="10"/>
  <c r="Q155" i="10"/>
  <c r="Y141" i="10"/>
  <c r="Y245" i="10"/>
  <c r="Y246" i="10"/>
  <c r="Y247" i="10"/>
  <c r="J360" i="10"/>
  <c r="Q410" i="10"/>
  <c r="Y396" i="10"/>
  <c r="Q440" i="10"/>
  <c r="Y426" i="10"/>
  <c r="X368" i="8"/>
  <c r="J383" i="8"/>
  <c r="I30" i="10"/>
  <c r="X30" i="10"/>
  <c r="I45" i="10"/>
  <c r="Q360" i="11"/>
  <c r="Y347" i="11"/>
  <c r="X490" i="12"/>
  <c r="Y9" i="12"/>
  <c r="Q185" i="13"/>
  <c r="W504" i="13" s="1"/>
  <c r="Y171" i="13"/>
  <c r="I235" i="13"/>
  <c r="Q410" i="13"/>
  <c r="Y396" i="13"/>
  <c r="I385" i="3"/>
  <c r="Y387" i="3"/>
  <c r="Y388" i="3"/>
  <c r="Y389" i="3"/>
  <c r="Y390" i="3"/>
  <c r="Y391" i="3"/>
  <c r="Y392" i="3"/>
  <c r="X425" i="3"/>
  <c r="Y415" i="3"/>
  <c r="Y419" i="3"/>
  <c r="Y421" i="3"/>
  <c r="Y422" i="3"/>
  <c r="I455" i="3"/>
  <c r="Y445" i="3"/>
  <c r="Y449" i="3"/>
  <c r="Y450" i="3"/>
  <c r="Y451" i="3"/>
  <c r="J470" i="3"/>
  <c r="I480" i="3"/>
  <c r="Y475" i="3"/>
  <c r="Y8" i="4"/>
  <c r="I10" i="14"/>
  <c r="B28" i="14" s="1"/>
  <c r="J23" i="4"/>
  <c r="Y24" i="4"/>
  <c r="Y33" i="4"/>
  <c r="Y38" i="4"/>
  <c r="Y39" i="4"/>
  <c r="Y48" i="4"/>
  <c r="Y53" i="4"/>
  <c r="Y54" i="4"/>
  <c r="Y55" i="4"/>
  <c r="Y56" i="4"/>
  <c r="Y57" i="4"/>
  <c r="I68" i="4"/>
  <c r="Y62" i="4"/>
  <c r="Y67" i="4"/>
  <c r="J95" i="4"/>
  <c r="Y105" i="4"/>
  <c r="Y108" i="4"/>
  <c r="Q131" i="4"/>
  <c r="I140" i="4"/>
  <c r="Y133" i="4"/>
  <c r="Y138" i="4"/>
  <c r="Y139" i="4"/>
  <c r="Y153" i="4"/>
  <c r="Y169" i="4"/>
  <c r="Y171" i="4"/>
  <c r="Y172" i="4"/>
  <c r="Y181" i="4"/>
  <c r="J194" i="4"/>
  <c r="Y192" i="4"/>
  <c r="X203" i="4"/>
  <c r="Y197" i="4"/>
  <c r="Y198" i="4"/>
  <c r="Y244" i="4"/>
  <c r="J257" i="4"/>
  <c r="Y255" i="4"/>
  <c r="X266" i="4"/>
  <c r="Y260" i="4"/>
  <c r="Y261" i="4"/>
  <c r="X284" i="4"/>
  <c r="Y282" i="4"/>
  <c r="Y313" i="4"/>
  <c r="Y315" i="4"/>
  <c r="Y316" i="4"/>
  <c r="Y317" i="4"/>
  <c r="Y318" i="4"/>
  <c r="Y319" i="4"/>
  <c r="Y12" i="5"/>
  <c r="Q494" i="5"/>
  <c r="T504" i="5" s="1"/>
  <c r="X15" i="5"/>
  <c r="X495" i="5"/>
  <c r="Y26" i="5"/>
  <c r="Y55" i="5"/>
  <c r="Y56" i="5"/>
  <c r="Y57" i="5"/>
  <c r="J100" i="5"/>
  <c r="Y98" i="5"/>
  <c r="Y101" i="5"/>
  <c r="I155" i="5"/>
  <c r="Y150" i="5"/>
  <c r="Y151" i="5"/>
  <c r="Y152" i="5"/>
  <c r="J205" i="5"/>
  <c r="Y202" i="5"/>
  <c r="Y203" i="5"/>
  <c r="Y206" i="5"/>
  <c r="Y232" i="5"/>
  <c r="Y233" i="5"/>
  <c r="Y237" i="5"/>
  <c r="Y239" i="5"/>
  <c r="Y252" i="5"/>
  <c r="J300" i="5"/>
  <c r="Y297" i="5"/>
  <c r="Y298" i="5"/>
  <c r="Y302" i="5"/>
  <c r="Y303" i="5"/>
  <c r="Y304" i="5"/>
  <c r="Y337" i="5"/>
  <c r="X360" i="5"/>
  <c r="Y352" i="5"/>
  <c r="I385" i="5"/>
  <c r="Y379" i="5"/>
  <c r="Y380" i="5"/>
  <c r="J395" i="5"/>
  <c r="Y391" i="5"/>
  <c r="J440" i="5"/>
  <c r="Y434" i="5"/>
  <c r="I455" i="5"/>
  <c r="I470" i="5"/>
  <c r="X470" i="5"/>
  <c r="Q480" i="5"/>
  <c r="Y480" i="5" s="1"/>
  <c r="Y472" i="5"/>
  <c r="I90" i="6"/>
  <c r="Y87" i="6"/>
  <c r="Y88" i="6"/>
  <c r="Y92" i="6"/>
  <c r="J110" i="6"/>
  <c r="Y179" i="6"/>
  <c r="Y180" i="6"/>
  <c r="Y181" i="6"/>
  <c r="Y182" i="6"/>
  <c r="Y183" i="6"/>
  <c r="I205" i="6"/>
  <c r="Y273" i="6"/>
  <c r="Y274" i="6"/>
  <c r="Y275" i="6"/>
  <c r="Y276" i="6"/>
  <c r="Y277" i="6"/>
  <c r="X300" i="6"/>
  <c r="Y335" i="6"/>
  <c r="Y338" i="6"/>
  <c r="Y339" i="6"/>
  <c r="Y340" i="6"/>
  <c r="Y341" i="6"/>
  <c r="Y372" i="6"/>
  <c r="Q385" i="6"/>
  <c r="I470" i="6"/>
  <c r="X470" i="6"/>
  <c r="Y464" i="6"/>
  <c r="I13" i="7"/>
  <c r="X21" i="7"/>
  <c r="I36" i="7"/>
  <c r="Y25" i="7"/>
  <c r="Y26" i="7"/>
  <c r="Y27" i="7"/>
  <c r="Q66" i="7"/>
  <c r="Y62" i="7"/>
  <c r="X66" i="7"/>
  <c r="Q444" i="7"/>
  <c r="Y436" i="7"/>
  <c r="I7" i="8"/>
  <c r="T424" i="8"/>
  <c r="Q22" i="8"/>
  <c r="Y53" i="8"/>
  <c r="Y54" i="8"/>
  <c r="Y76" i="8"/>
  <c r="Q84" i="8"/>
  <c r="X86" i="8"/>
  <c r="Y139" i="8"/>
  <c r="Y140" i="8"/>
  <c r="Y141" i="8"/>
  <c r="Y243" i="8"/>
  <c r="X304" i="8"/>
  <c r="J321" i="8"/>
  <c r="I398" i="8"/>
  <c r="J235" i="10"/>
  <c r="X300" i="10"/>
  <c r="Y291" i="10"/>
  <c r="Q470" i="10"/>
  <c r="Y456" i="10"/>
  <c r="I125" i="12"/>
  <c r="X330" i="12"/>
  <c r="Y316" i="12"/>
  <c r="J45" i="13"/>
  <c r="Q60" i="13"/>
  <c r="Y46" i="13"/>
  <c r="I15" i="10"/>
  <c r="T504" i="10"/>
  <c r="Q15" i="10"/>
  <c r="X15" i="10"/>
  <c r="Y42" i="10"/>
  <c r="Y43" i="10"/>
  <c r="X45" i="10"/>
  <c r="Q60" i="10"/>
  <c r="Y46" i="10"/>
  <c r="Y61" i="10"/>
  <c r="Y62" i="10"/>
  <c r="X100" i="10"/>
  <c r="J110" i="10"/>
  <c r="Y107" i="10"/>
  <c r="Y108" i="10"/>
  <c r="Q125" i="10"/>
  <c r="Y111" i="10"/>
  <c r="I155" i="10"/>
  <c r="X155" i="10"/>
  <c r="I185" i="10"/>
  <c r="X185" i="10"/>
  <c r="Y192" i="10"/>
  <c r="I220" i="10"/>
  <c r="X220" i="10"/>
  <c r="Y210" i="10"/>
  <c r="X235" i="10"/>
  <c r="J265" i="10"/>
  <c r="Y257" i="10"/>
  <c r="I315" i="10"/>
  <c r="X315" i="10"/>
  <c r="Y305" i="10"/>
  <c r="Y404" i="10"/>
  <c r="Q455" i="10"/>
  <c r="K504" i="11"/>
  <c r="Y8" i="11"/>
  <c r="Y12" i="11"/>
  <c r="X15" i="11"/>
  <c r="Y16" i="11"/>
  <c r="Q30" i="11"/>
  <c r="Y18" i="11"/>
  <c r="Y19" i="11"/>
  <c r="Y20" i="11"/>
  <c r="Y21" i="11"/>
  <c r="Y23" i="11"/>
  <c r="Y26" i="11"/>
  <c r="Y27" i="11"/>
  <c r="Y28" i="11"/>
  <c r="X30" i="11"/>
  <c r="Q45" i="11"/>
  <c r="Y33" i="11"/>
  <c r="Y34" i="11"/>
  <c r="Y35" i="11"/>
  <c r="Y36" i="11"/>
  <c r="Y37" i="11"/>
  <c r="Y38" i="11"/>
  <c r="Y39" i="11"/>
  <c r="Y40" i="11"/>
  <c r="Y41" i="11"/>
  <c r="Y42" i="11"/>
  <c r="Y43" i="11"/>
  <c r="X45" i="11"/>
  <c r="Y46" i="11"/>
  <c r="Q60" i="11"/>
  <c r="Y47" i="11"/>
  <c r="Q75" i="11"/>
  <c r="Y62" i="11"/>
  <c r="I185" i="11"/>
  <c r="I220" i="11"/>
  <c r="I235" i="11"/>
  <c r="I395" i="11"/>
  <c r="X410" i="11"/>
  <c r="Y398" i="11"/>
  <c r="Y399" i="11"/>
  <c r="Y400" i="11"/>
  <c r="Y401" i="11"/>
  <c r="Q425" i="11"/>
  <c r="Y57" i="12"/>
  <c r="Y58" i="12"/>
  <c r="X60" i="12"/>
  <c r="Q75" i="12"/>
  <c r="Y75" i="12" s="1"/>
  <c r="Y61" i="12"/>
  <c r="I90" i="12"/>
  <c r="X155" i="12"/>
  <c r="Y155" i="12" s="1"/>
  <c r="Y191" i="12"/>
  <c r="Y192" i="12"/>
  <c r="Y193" i="12"/>
  <c r="X250" i="12"/>
  <c r="I375" i="12"/>
  <c r="L486" i="13"/>
  <c r="P486" i="13"/>
  <c r="U486" i="13"/>
  <c r="J30" i="13"/>
  <c r="Y84" i="13"/>
  <c r="Y244" i="13"/>
  <c r="Y346" i="13"/>
  <c r="Y347" i="13"/>
  <c r="I385" i="13"/>
  <c r="Y379" i="13"/>
  <c r="Y380" i="13"/>
  <c r="Y381" i="13"/>
  <c r="Y63" i="8"/>
  <c r="X116" i="8"/>
  <c r="Y153" i="8"/>
  <c r="Y154" i="8"/>
  <c r="Y221" i="8"/>
  <c r="Y246" i="8"/>
  <c r="Y247" i="8"/>
  <c r="X274" i="8"/>
  <c r="Y309" i="8"/>
  <c r="Y310" i="8"/>
  <c r="Y311" i="8"/>
  <c r="Y312" i="8"/>
  <c r="Y366" i="8"/>
  <c r="X400" i="8"/>
  <c r="Y7" i="10"/>
  <c r="Y24" i="10"/>
  <c r="J45" i="10"/>
  <c r="Y71" i="10"/>
  <c r="X75" i="10"/>
  <c r="Q90" i="10"/>
  <c r="Y76" i="10"/>
  <c r="J125" i="10"/>
  <c r="Q170" i="10"/>
  <c r="Y157" i="10"/>
  <c r="Y172" i="10"/>
  <c r="Y173" i="10"/>
  <c r="Y174" i="10"/>
  <c r="Q235" i="10"/>
  <c r="Y222" i="10"/>
  <c r="I265" i="10"/>
  <c r="Y254" i="10"/>
  <c r="Y255" i="10"/>
  <c r="I280" i="10"/>
  <c r="X280" i="10"/>
  <c r="I300" i="10"/>
  <c r="I330" i="10"/>
  <c r="J425" i="10"/>
  <c r="I125" i="11"/>
  <c r="I140" i="11"/>
  <c r="I155" i="11"/>
  <c r="I170" i="11"/>
  <c r="X491" i="12"/>
  <c r="X492" i="12"/>
  <c r="J100" i="12"/>
  <c r="X170" i="12"/>
  <c r="I235" i="12"/>
  <c r="I280" i="12"/>
  <c r="K486" i="13"/>
  <c r="O486" i="13"/>
  <c r="T486" i="13"/>
  <c r="I30" i="13"/>
  <c r="Y20" i="13"/>
  <c r="I110" i="13"/>
  <c r="Q125" i="13"/>
  <c r="Y111" i="13"/>
  <c r="Y183" i="13"/>
  <c r="I280" i="13"/>
  <c r="X280" i="13"/>
  <c r="I455" i="13"/>
  <c r="Y38" i="5"/>
  <c r="Y39" i="5"/>
  <c r="Y50" i="5"/>
  <c r="Y51" i="5"/>
  <c r="Y52" i="5"/>
  <c r="Y85" i="5"/>
  <c r="Y86" i="5"/>
  <c r="X90" i="5"/>
  <c r="I100" i="5"/>
  <c r="Y94" i="5"/>
  <c r="Y95" i="5"/>
  <c r="I110" i="5"/>
  <c r="Y103" i="5"/>
  <c r="Y104" i="5"/>
  <c r="Y115" i="5"/>
  <c r="Y116" i="5"/>
  <c r="Y117" i="5"/>
  <c r="Y126" i="5"/>
  <c r="Y127" i="5"/>
  <c r="Y137" i="5"/>
  <c r="Y138" i="5"/>
  <c r="Y147" i="5"/>
  <c r="I195" i="5"/>
  <c r="Y189" i="5"/>
  <c r="Y190" i="5"/>
  <c r="I205" i="5"/>
  <c r="Y198" i="5"/>
  <c r="Y199" i="5"/>
  <c r="Y212" i="5"/>
  <c r="Y245" i="5"/>
  <c r="Y246" i="5"/>
  <c r="Y258" i="5"/>
  <c r="Y259" i="5"/>
  <c r="Y275" i="5"/>
  <c r="Y276" i="5"/>
  <c r="I290" i="5"/>
  <c r="Y284" i="5"/>
  <c r="Y285" i="5"/>
  <c r="I300" i="5"/>
  <c r="Y293" i="5"/>
  <c r="Y294" i="5"/>
  <c r="Y318" i="5"/>
  <c r="Y319" i="5"/>
  <c r="Y320" i="5"/>
  <c r="Y321" i="5"/>
  <c r="X385" i="5"/>
  <c r="X395" i="5"/>
  <c r="Y402" i="5"/>
  <c r="Y411" i="5"/>
  <c r="Y418" i="5"/>
  <c r="Y419" i="5"/>
  <c r="I440" i="5"/>
  <c r="X440" i="5"/>
  <c r="J455" i="5"/>
  <c r="Y457" i="5"/>
  <c r="Y458" i="5"/>
  <c r="Y465" i="5"/>
  <c r="Y466" i="5"/>
  <c r="I480" i="5"/>
  <c r="Y474" i="5"/>
  <c r="Y475" i="5"/>
  <c r="Y40" i="6"/>
  <c r="Y41" i="6"/>
  <c r="Y42" i="6"/>
  <c r="Y46" i="6"/>
  <c r="Y52" i="6"/>
  <c r="Y53" i="6"/>
  <c r="Y76" i="6"/>
  <c r="Y79" i="6"/>
  <c r="Y80" i="6"/>
  <c r="Y81" i="6"/>
  <c r="Y96" i="6"/>
  <c r="Y97" i="6"/>
  <c r="Y144" i="6"/>
  <c r="Y147" i="6"/>
  <c r="Y188" i="6"/>
  <c r="Y189" i="6"/>
  <c r="Y190" i="6"/>
  <c r="Y191" i="6"/>
  <c r="Y282" i="6"/>
  <c r="Y283" i="6"/>
  <c r="Y284" i="6"/>
  <c r="Y285" i="6"/>
  <c r="Y302" i="6"/>
  <c r="Y303" i="6"/>
  <c r="Y304" i="6"/>
  <c r="Y326" i="6"/>
  <c r="Y327" i="6"/>
  <c r="Y328" i="6"/>
  <c r="Y351" i="6"/>
  <c r="Y355" i="6"/>
  <c r="Y356" i="6"/>
  <c r="Y357" i="6"/>
  <c r="Y358" i="6"/>
  <c r="X425" i="6"/>
  <c r="Y420" i="6"/>
  <c r="Y421" i="6"/>
  <c r="Y422" i="6"/>
  <c r="Y423" i="6"/>
  <c r="Y429" i="6"/>
  <c r="Y431" i="6"/>
  <c r="Y432" i="6"/>
  <c r="Y433" i="6"/>
  <c r="J13" i="7"/>
  <c r="B31" i="14"/>
  <c r="J21" i="7"/>
  <c r="Y19" i="7"/>
  <c r="Y29" i="7"/>
  <c r="Y30" i="7"/>
  <c r="I51" i="7"/>
  <c r="J66" i="7"/>
  <c r="Y71" i="7"/>
  <c r="Y73" i="7"/>
  <c r="Y358" i="7"/>
  <c r="Y382" i="7"/>
  <c r="Y383" i="7"/>
  <c r="J404" i="7"/>
  <c r="Y399" i="7"/>
  <c r="Y400" i="7"/>
  <c r="Y401" i="7"/>
  <c r="J444" i="7"/>
  <c r="Y442" i="7"/>
  <c r="J52" i="8"/>
  <c r="Y46" i="8"/>
  <c r="X52" i="8"/>
  <c r="Y74" i="8"/>
  <c r="X84" i="8"/>
  <c r="I86" i="8"/>
  <c r="Y113" i="8"/>
  <c r="Y114" i="8"/>
  <c r="Y117" i="8"/>
  <c r="Q163" i="8"/>
  <c r="X165" i="8"/>
  <c r="Y192" i="8"/>
  <c r="Y193" i="8"/>
  <c r="Y199" i="8"/>
  <c r="Y232" i="8"/>
  <c r="X242" i="8"/>
  <c r="I244" i="8"/>
  <c r="Y271" i="8"/>
  <c r="Y272" i="8"/>
  <c r="Y278" i="8"/>
  <c r="Q321" i="8"/>
  <c r="X323" i="8"/>
  <c r="Y346" i="8"/>
  <c r="Y347" i="8"/>
  <c r="Y348" i="8"/>
  <c r="J368" i="8"/>
  <c r="I383" i="8"/>
  <c r="Y372" i="8"/>
  <c r="Y373" i="8"/>
  <c r="Y385" i="8"/>
  <c r="Y386" i="8"/>
  <c r="Y387" i="8"/>
  <c r="Y17" i="10"/>
  <c r="Y18" i="10"/>
  <c r="Y19" i="10"/>
  <c r="J60" i="10"/>
  <c r="Y54" i="10"/>
  <c r="X60" i="10"/>
  <c r="I75" i="10"/>
  <c r="I90" i="10"/>
  <c r="Q100" i="10"/>
  <c r="Y92" i="10"/>
  <c r="X110" i="10"/>
  <c r="Y116" i="10"/>
  <c r="Y117" i="10"/>
  <c r="X140" i="10"/>
  <c r="Y128" i="10"/>
  <c r="J170" i="10"/>
  <c r="Y163" i="10"/>
  <c r="Y164" i="10"/>
  <c r="Y165" i="10"/>
  <c r="J185" i="10"/>
  <c r="I195" i="10"/>
  <c r="Y189" i="10"/>
  <c r="Y190" i="10"/>
  <c r="J205" i="10"/>
  <c r="Y201" i="10"/>
  <c r="Q220" i="10"/>
  <c r="I250" i="10"/>
  <c r="X250" i="10"/>
  <c r="Y240" i="10"/>
  <c r="Y262" i="10"/>
  <c r="Y263" i="10"/>
  <c r="Q280" i="10"/>
  <c r="Y275" i="10"/>
  <c r="Y276" i="10"/>
  <c r="Y277" i="10"/>
  <c r="J290" i="10"/>
  <c r="Y302" i="10"/>
  <c r="Y303" i="10"/>
  <c r="I360" i="10"/>
  <c r="Y349" i="10"/>
  <c r="Y350" i="10"/>
  <c r="Y351" i="10"/>
  <c r="Y366" i="10"/>
  <c r="Y367" i="10"/>
  <c r="Y368" i="10"/>
  <c r="I385" i="10"/>
  <c r="I410" i="10"/>
  <c r="X410" i="10"/>
  <c r="I425" i="10"/>
  <c r="Y414" i="10"/>
  <c r="Y415" i="10"/>
  <c r="Y416" i="10"/>
  <c r="Y448" i="10"/>
  <c r="Y449" i="10"/>
  <c r="J470" i="10"/>
  <c r="J480" i="10"/>
  <c r="I90" i="11"/>
  <c r="I100" i="11"/>
  <c r="Y161" i="11"/>
  <c r="Y162" i="11"/>
  <c r="Y163" i="11"/>
  <c r="X170" i="11"/>
  <c r="Q185" i="11"/>
  <c r="Q220" i="11"/>
  <c r="Q235" i="11"/>
  <c r="J265" i="11"/>
  <c r="I280" i="11"/>
  <c r="I300" i="11"/>
  <c r="Y298" i="11"/>
  <c r="Q315" i="11"/>
  <c r="Y303" i="11"/>
  <c r="Y304" i="11"/>
  <c r="Y306" i="11"/>
  <c r="Y307" i="11"/>
  <c r="Y308" i="11"/>
  <c r="Y310" i="11"/>
  <c r="Y311" i="11"/>
  <c r="Y312" i="11"/>
  <c r="Y313" i="11"/>
  <c r="Q330" i="11"/>
  <c r="Y318" i="11"/>
  <c r="Y319" i="11"/>
  <c r="Q345" i="11"/>
  <c r="I360" i="11"/>
  <c r="J30" i="12"/>
  <c r="Y22" i="12"/>
  <c r="V504" i="12"/>
  <c r="W504" i="12"/>
  <c r="Y25" i="12"/>
  <c r="J75" i="12"/>
  <c r="Q90" i="12"/>
  <c r="Y114" i="12"/>
  <c r="Y115" i="12"/>
  <c r="Y116" i="12"/>
  <c r="J140" i="12"/>
  <c r="Y142" i="12"/>
  <c r="J170" i="12"/>
  <c r="X195" i="12"/>
  <c r="J205" i="12"/>
  <c r="I220" i="12"/>
  <c r="Y209" i="12"/>
  <c r="Y210" i="12"/>
  <c r="Y211" i="12"/>
  <c r="X280" i="12"/>
  <c r="Y269" i="12"/>
  <c r="Y270" i="12"/>
  <c r="Y271" i="12"/>
  <c r="I315" i="12"/>
  <c r="Y328" i="12"/>
  <c r="X345" i="12"/>
  <c r="X375" i="12"/>
  <c r="Y364" i="12"/>
  <c r="Y365" i="12"/>
  <c r="Y366" i="12"/>
  <c r="X410" i="12"/>
  <c r="Q425" i="12"/>
  <c r="I440" i="12"/>
  <c r="Y428" i="12"/>
  <c r="I15" i="13"/>
  <c r="X488" i="13"/>
  <c r="X30" i="13"/>
  <c r="I45" i="13"/>
  <c r="Y34" i="13"/>
  <c r="Y35" i="13"/>
  <c r="Y36" i="13"/>
  <c r="Y55" i="13"/>
  <c r="Y56" i="13"/>
  <c r="Y57" i="13"/>
  <c r="Y120" i="13"/>
  <c r="Y121" i="13"/>
  <c r="Y122" i="13"/>
  <c r="Y156" i="13"/>
  <c r="Y157" i="13"/>
  <c r="I185" i="13"/>
  <c r="X185" i="13"/>
  <c r="I205" i="13"/>
  <c r="X300" i="13"/>
  <c r="I345" i="13"/>
  <c r="X345" i="13"/>
  <c r="I410" i="13"/>
  <c r="X410" i="13"/>
  <c r="I440" i="13"/>
  <c r="X440" i="13"/>
  <c r="Y430" i="13"/>
  <c r="I290" i="10"/>
  <c r="J300" i="10"/>
  <c r="Q345" i="10"/>
  <c r="Y331" i="10"/>
  <c r="X385" i="10"/>
  <c r="Y385" i="10" s="1"/>
  <c r="X425" i="10"/>
  <c r="X455" i="10"/>
  <c r="I30" i="11"/>
  <c r="I45" i="11"/>
  <c r="I60" i="11"/>
  <c r="Q375" i="11"/>
  <c r="Y375" i="11" s="1"/>
  <c r="I425" i="11"/>
  <c r="I30" i="12"/>
  <c r="I45" i="12"/>
  <c r="X45" i="12"/>
  <c r="I60" i="12"/>
  <c r="X90" i="12"/>
  <c r="I170" i="12"/>
  <c r="X220" i="12"/>
  <c r="J235" i="12"/>
  <c r="Y246" i="12"/>
  <c r="X315" i="12"/>
  <c r="J360" i="12"/>
  <c r="Y423" i="12"/>
  <c r="X470" i="12"/>
  <c r="X487" i="13"/>
  <c r="Q488" i="13"/>
  <c r="K504" i="13" s="1"/>
  <c r="Y7" i="13"/>
  <c r="Q490" i="13"/>
  <c r="N504" i="13" s="1"/>
  <c r="Q492" i="13"/>
  <c r="Q504" i="13" s="1"/>
  <c r="Y11" i="13"/>
  <c r="X495" i="13"/>
  <c r="Y24" i="13"/>
  <c r="I60" i="13"/>
  <c r="J75" i="13"/>
  <c r="X75" i="13"/>
  <c r="Q90" i="13"/>
  <c r="Y76" i="13"/>
  <c r="J140" i="13"/>
  <c r="J155" i="13"/>
  <c r="J455" i="13"/>
  <c r="Q15" i="14"/>
  <c r="I366" i="7"/>
  <c r="Y360" i="7"/>
  <c r="Y361" i="7"/>
  <c r="X389" i="7"/>
  <c r="Y393" i="7"/>
  <c r="Y395" i="7"/>
  <c r="Y396" i="7"/>
  <c r="Y429" i="7"/>
  <c r="Y430" i="7"/>
  <c r="I444" i="7"/>
  <c r="Y438" i="7"/>
  <c r="Y439" i="7"/>
  <c r="Y30" i="8"/>
  <c r="Y31" i="8"/>
  <c r="I52" i="8"/>
  <c r="J84" i="8"/>
  <c r="J86" i="8"/>
  <c r="Y96" i="8"/>
  <c r="Y97" i="8"/>
  <c r="Y109" i="8"/>
  <c r="Y110" i="8"/>
  <c r="Y143" i="8"/>
  <c r="Y144" i="8"/>
  <c r="Y148" i="8"/>
  <c r="Y149" i="8"/>
  <c r="Y156" i="8"/>
  <c r="Y157" i="8"/>
  <c r="I163" i="8"/>
  <c r="I165" i="8"/>
  <c r="Y175" i="8"/>
  <c r="Y176" i="8"/>
  <c r="Y188" i="8"/>
  <c r="Y189" i="8"/>
  <c r="Y213" i="8"/>
  <c r="Y214" i="8"/>
  <c r="Y215" i="8"/>
  <c r="J242" i="8"/>
  <c r="J244" i="8"/>
  <c r="Y254" i="8"/>
  <c r="Y255" i="8"/>
  <c r="Y267" i="8"/>
  <c r="Y268" i="8"/>
  <c r="Y281" i="8"/>
  <c r="Y293" i="8"/>
  <c r="Y301" i="8"/>
  <c r="Y302" i="8"/>
  <c r="Y314" i="8"/>
  <c r="Y315" i="8"/>
  <c r="I321" i="8"/>
  <c r="I323" i="8"/>
  <c r="Y330" i="8"/>
  <c r="Y340" i="8"/>
  <c r="Y350" i="8"/>
  <c r="Y351" i="8"/>
  <c r="Q368" i="8"/>
  <c r="X383" i="8"/>
  <c r="J398" i="8"/>
  <c r="Y389" i="8"/>
  <c r="Y390" i="8"/>
  <c r="X398" i="8" s="1"/>
  <c r="Q400" i="8"/>
  <c r="J15" i="10"/>
  <c r="J30" i="10"/>
  <c r="Y21" i="10"/>
  <c r="Y22" i="10"/>
  <c r="Y38" i="10"/>
  <c r="Y39" i="10"/>
  <c r="I60" i="10"/>
  <c r="J75" i="10"/>
  <c r="Y77" i="10"/>
  <c r="Y78" i="10"/>
  <c r="Y85" i="10"/>
  <c r="Y86" i="10"/>
  <c r="X90" i="10"/>
  <c r="I100" i="10"/>
  <c r="Y94" i="10"/>
  <c r="Y95" i="10"/>
  <c r="I110" i="10"/>
  <c r="Y103" i="10"/>
  <c r="Y104" i="10"/>
  <c r="I125" i="10"/>
  <c r="J140" i="10"/>
  <c r="Y142" i="10"/>
  <c r="Y143" i="10"/>
  <c r="Y150" i="10"/>
  <c r="Y151" i="10"/>
  <c r="I170" i="10"/>
  <c r="Y159" i="10"/>
  <c r="Y160" i="10"/>
  <c r="Y167" i="10"/>
  <c r="Y168" i="10"/>
  <c r="X170" i="10"/>
  <c r="Q185" i="10"/>
  <c r="W504" i="10" s="1"/>
  <c r="X195" i="10"/>
  <c r="Y195" i="10" s="1"/>
  <c r="X205" i="10"/>
  <c r="Y207" i="10"/>
  <c r="Y208" i="10"/>
  <c r="Y215" i="10"/>
  <c r="Y216" i="10"/>
  <c r="I235" i="10"/>
  <c r="Y224" i="10"/>
  <c r="Y225" i="10"/>
  <c r="Y232" i="10"/>
  <c r="Y233" i="10"/>
  <c r="Q250" i="10"/>
  <c r="X265" i="10"/>
  <c r="J280" i="10"/>
  <c r="Y271" i="10"/>
  <c r="Y272" i="10"/>
  <c r="Q290" i="10"/>
  <c r="Y290" i="10" s="1"/>
  <c r="Y288" i="10"/>
  <c r="Y297" i="10"/>
  <c r="Y298" i="10"/>
  <c r="Y310" i="10"/>
  <c r="Y311" i="10"/>
  <c r="J330" i="10"/>
  <c r="Y322" i="10"/>
  <c r="I345" i="10"/>
  <c r="X345" i="10"/>
  <c r="X360" i="10"/>
  <c r="Y357" i="10"/>
  <c r="Y358" i="10"/>
  <c r="Q375" i="10"/>
  <c r="Y361" i="10"/>
  <c r="Y383" i="10"/>
  <c r="Y397" i="10"/>
  <c r="Y398" i="10"/>
  <c r="Y399" i="10"/>
  <c r="J440" i="10"/>
  <c r="Y434" i="10"/>
  <c r="I455" i="10"/>
  <c r="I470" i="10"/>
  <c r="X470" i="10"/>
  <c r="Q480" i="10"/>
  <c r="Y480" i="10" s="1"/>
  <c r="Y472" i="10"/>
  <c r="I75" i="11"/>
  <c r="X100" i="11"/>
  <c r="Y95" i="11"/>
  <c r="Y96" i="11"/>
  <c r="Y98" i="11"/>
  <c r="Y102" i="11"/>
  <c r="Y103" i="11"/>
  <c r="Y104" i="11"/>
  <c r="Y105" i="11"/>
  <c r="Y107" i="11"/>
  <c r="Y108" i="11"/>
  <c r="Y111" i="11"/>
  <c r="Q125" i="11"/>
  <c r="Y113" i="11"/>
  <c r="Y114" i="11"/>
  <c r="Y115" i="11"/>
  <c r="Y116" i="11"/>
  <c r="Y117" i="11"/>
  <c r="Y118" i="11"/>
  <c r="Y119" i="11"/>
  <c r="Y120" i="11"/>
  <c r="Y121" i="11"/>
  <c r="Y122" i="11"/>
  <c r="Y123" i="11"/>
  <c r="X125" i="11"/>
  <c r="Y126" i="11"/>
  <c r="Q140" i="11"/>
  <c r="Y128" i="11"/>
  <c r="Y129" i="11"/>
  <c r="Y130" i="11"/>
  <c r="Y131" i="11"/>
  <c r="Y132" i="11"/>
  <c r="Y133" i="11"/>
  <c r="Y134" i="11"/>
  <c r="Y135" i="11"/>
  <c r="Y136" i="11"/>
  <c r="Y137" i="11"/>
  <c r="Y138" i="11"/>
  <c r="Y141" i="11"/>
  <c r="Q155" i="11"/>
  <c r="Y143" i="11"/>
  <c r="Y144" i="11"/>
  <c r="Y145" i="11"/>
  <c r="Y146" i="11"/>
  <c r="Y147" i="11"/>
  <c r="Y148" i="11"/>
  <c r="Y149" i="11"/>
  <c r="Y150" i="11"/>
  <c r="Y151" i="11"/>
  <c r="Y152" i="11"/>
  <c r="Y153" i="11"/>
  <c r="Q170" i="11"/>
  <c r="Y158" i="11"/>
  <c r="J235" i="11"/>
  <c r="I250" i="11"/>
  <c r="I265" i="11"/>
  <c r="Y255" i="11"/>
  <c r="Y259" i="11"/>
  <c r="Y260" i="11"/>
  <c r="Y261" i="11"/>
  <c r="Y262" i="11"/>
  <c r="Q280" i="11"/>
  <c r="Q300" i="11"/>
  <c r="I315" i="11"/>
  <c r="I330" i="11"/>
  <c r="Y320" i="11"/>
  <c r="Y324" i="11"/>
  <c r="X345" i="11"/>
  <c r="I375" i="11"/>
  <c r="I385" i="11"/>
  <c r="X395" i="11"/>
  <c r="Y390" i="11"/>
  <c r="Y391" i="11"/>
  <c r="Y392" i="11"/>
  <c r="Y393" i="11"/>
  <c r="Y396" i="11"/>
  <c r="Q410" i="11"/>
  <c r="J425" i="11"/>
  <c r="Y419" i="11"/>
  <c r="Y426" i="11"/>
  <c r="Q440" i="11"/>
  <c r="Y428" i="11"/>
  <c r="Y429" i="11"/>
  <c r="Y430" i="11"/>
  <c r="Y431" i="11"/>
  <c r="Y432" i="11"/>
  <c r="Y433" i="11"/>
  <c r="Y435" i="11"/>
  <c r="Y436" i="11"/>
  <c r="Y437" i="11"/>
  <c r="Y438" i="11"/>
  <c r="Y441" i="11"/>
  <c r="Q455" i="11"/>
  <c r="Y443" i="11"/>
  <c r="Y444" i="11"/>
  <c r="Y445" i="11"/>
  <c r="Y446" i="11"/>
  <c r="Y447" i="11"/>
  <c r="Y448" i="11"/>
  <c r="Y449" i="11"/>
  <c r="Y450" i="11"/>
  <c r="Y451" i="11"/>
  <c r="Y452" i="11"/>
  <c r="Y453" i="11"/>
  <c r="Y456" i="11"/>
  <c r="Q470" i="11"/>
  <c r="Y470" i="11" s="1"/>
  <c r="Y458" i="11"/>
  <c r="Y459" i="11"/>
  <c r="Y460" i="11"/>
  <c r="Y461" i="11"/>
  <c r="Y462" i="11"/>
  <c r="Y463" i="11"/>
  <c r="Y464" i="11"/>
  <c r="Y465" i="11"/>
  <c r="Y466" i="11"/>
  <c r="Y467" i="11"/>
  <c r="Y468" i="11"/>
  <c r="Y472" i="11"/>
  <c r="Y474" i="11"/>
  <c r="Q487" i="12"/>
  <c r="J504" i="12" s="1"/>
  <c r="Q488" i="12"/>
  <c r="K504" i="12" s="1"/>
  <c r="Q489" i="12"/>
  <c r="M504" i="12" s="1"/>
  <c r="Y27" i="12"/>
  <c r="Y28" i="12"/>
  <c r="X30" i="12"/>
  <c r="Q45" i="12"/>
  <c r="Y40" i="12"/>
  <c r="Y41" i="12"/>
  <c r="Y42" i="12"/>
  <c r="J60" i="12"/>
  <c r="Y66" i="12"/>
  <c r="Y67" i="12"/>
  <c r="Y78" i="12"/>
  <c r="I110" i="12"/>
  <c r="Q125" i="12"/>
  <c r="I140" i="12"/>
  <c r="Y131" i="12"/>
  <c r="Y132" i="12"/>
  <c r="Y133" i="12"/>
  <c r="I155" i="12"/>
  <c r="Y143" i="12"/>
  <c r="J185" i="12"/>
  <c r="Y182" i="12"/>
  <c r="Y183" i="12"/>
  <c r="Y186" i="12"/>
  <c r="Q195" i="12"/>
  <c r="Y195" i="12" s="1"/>
  <c r="X205" i="12"/>
  <c r="X235" i="12"/>
  <c r="Y222" i="12"/>
  <c r="Y223" i="12"/>
  <c r="Q250" i="12"/>
  <c r="Y237" i="12"/>
  <c r="I265" i="12"/>
  <c r="Y255" i="12"/>
  <c r="X300" i="12"/>
  <c r="I330" i="12"/>
  <c r="Y320" i="12"/>
  <c r="Q375" i="12"/>
  <c r="Y375" i="12" s="1"/>
  <c r="X395" i="12"/>
  <c r="Y395" i="12" s="1"/>
  <c r="J410" i="12"/>
  <c r="Y402" i="12"/>
  <c r="I455" i="12"/>
  <c r="Y450" i="12"/>
  <c r="Y451" i="12"/>
  <c r="Y452" i="12"/>
  <c r="J470" i="12"/>
  <c r="Y466" i="12"/>
  <c r="Q480" i="12"/>
  <c r="J15" i="13"/>
  <c r="X489" i="13"/>
  <c r="X490" i="13"/>
  <c r="X491" i="13"/>
  <c r="Y47" i="13"/>
  <c r="Y48" i="13"/>
  <c r="Y49" i="13"/>
  <c r="Y81" i="13"/>
  <c r="Y82" i="13"/>
  <c r="X90" i="13"/>
  <c r="I100" i="13"/>
  <c r="X125" i="13"/>
  <c r="I140" i="13"/>
  <c r="Y129" i="13"/>
  <c r="Y130" i="13"/>
  <c r="Y131" i="13"/>
  <c r="Y146" i="13"/>
  <c r="Y147" i="13"/>
  <c r="Y148" i="13"/>
  <c r="I170" i="13"/>
  <c r="X205" i="13"/>
  <c r="Y197" i="13"/>
  <c r="Y231" i="13"/>
  <c r="Q250" i="13"/>
  <c r="Y236" i="13"/>
  <c r="Y296" i="13"/>
  <c r="Q315" i="13"/>
  <c r="Y301" i="13"/>
  <c r="X330" i="13"/>
  <c r="J360" i="13"/>
  <c r="I470" i="13"/>
  <c r="X470" i="13"/>
  <c r="Q315" i="10"/>
  <c r="X330" i="10"/>
  <c r="J345" i="10"/>
  <c r="Y336" i="10"/>
  <c r="Y337" i="10"/>
  <c r="Q360" i="10"/>
  <c r="Y353" i="10"/>
  <c r="Y354" i="10"/>
  <c r="I375" i="10"/>
  <c r="X375" i="10"/>
  <c r="J385" i="10"/>
  <c r="J395" i="10"/>
  <c r="J410" i="10"/>
  <c r="Y401" i="10"/>
  <c r="Y402" i="10"/>
  <c r="Y411" i="10"/>
  <c r="Y418" i="10"/>
  <c r="Y419" i="10"/>
  <c r="I440" i="10"/>
  <c r="X440" i="10"/>
  <c r="J455" i="10"/>
  <c r="Y457" i="10"/>
  <c r="Y458" i="10"/>
  <c r="Y465" i="10"/>
  <c r="Y466" i="10"/>
  <c r="I480" i="10"/>
  <c r="Y474" i="10"/>
  <c r="Y475" i="10"/>
  <c r="J60" i="11"/>
  <c r="Y63" i="11"/>
  <c r="Y64" i="11"/>
  <c r="Y65" i="11"/>
  <c r="Y66" i="11"/>
  <c r="Y67" i="11"/>
  <c r="Y68" i="11"/>
  <c r="Y69" i="11"/>
  <c r="Y70" i="11"/>
  <c r="Y71" i="11"/>
  <c r="Y72" i="11"/>
  <c r="Y73" i="11"/>
  <c r="X75" i="11"/>
  <c r="Y76" i="11"/>
  <c r="Q90" i="11"/>
  <c r="Y78" i="11"/>
  <c r="Y79" i="11"/>
  <c r="Y80" i="11"/>
  <c r="Y81" i="11"/>
  <c r="Y82" i="11"/>
  <c r="Y83" i="11"/>
  <c r="Y84" i="11"/>
  <c r="Y85" i="11"/>
  <c r="Y86" i="11"/>
  <c r="Y87" i="11"/>
  <c r="Y88" i="11"/>
  <c r="X90" i="11"/>
  <c r="Q100" i="11"/>
  <c r="Y92" i="11"/>
  <c r="Y93" i="11"/>
  <c r="J170" i="11"/>
  <c r="X235" i="11"/>
  <c r="Y225" i="11"/>
  <c r="Y226" i="11"/>
  <c r="Y227" i="11"/>
  <c r="Y228" i="11"/>
  <c r="Y229" i="11"/>
  <c r="Y230" i="11"/>
  <c r="Y231" i="11"/>
  <c r="Y232" i="11"/>
  <c r="Y233" i="11"/>
  <c r="Y236" i="11"/>
  <c r="Q250" i="11"/>
  <c r="Y250" i="11" s="1"/>
  <c r="Y238" i="11"/>
  <c r="Y239" i="11"/>
  <c r="Y240" i="11"/>
  <c r="Y241" i="11"/>
  <c r="Y242" i="11"/>
  <c r="Y243" i="11"/>
  <c r="Y244" i="11"/>
  <c r="Y245" i="11"/>
  <c r="Y246" i="11"/>
  <c r="Y247" i="11"/>
  <c r="Y248" i="11"/>
  <c r="Q265" i="11"/>
  <c r="Y253" i="11"/>
  <c r="X300" i="11"/>
  <c r="Y294" i="11"/>
  <c r="Y295" i="11"/>
  <c r="Y296" i="11"/>
  <c r="J330" i="11"/>
  <c r="I345" i="11"/>
  <c r="Y339" i="11"/>
  <c r="Y340" i="11"/>
  <c r="Y341" i="11"/>
  <c r="J360" i="11"/>
  <c r="X385" i="11"/>
  <c r="Y385" i="11" s="1"/>
  <c r="Y380" i="11"/>
  <c r="Y381" i="11"/>
  <c r="Y382" i="11"/>
  <c r="Y383" i="11"/>
  <c r="Q395" i="11"/>
  <c r="Y387" i="11"/>
  <c r="J410" i="11"/>
  <c r="X425" i="11"/>
  <c r="Y416" i="11"/>
  <c r="Y417" i="11"/>
  <c r="I440" i="11"/>
  <c r="I455" i="11"/>
  <c r="I470" i="11"/>
  <c r="I480" i="11"/>
  <c r="X487" i="12"/>
  <c r="X488" i="12"/>
  <c r="X489" i="12"/>
  <c r="Q490" i="12"/>
  <c r="N504" i="12" s="1"/>
  <c r="J45" i="12"/>
  <c r="Y36" i="12"/>
  <c r="Y37" i="12"/>
  <c r="Q60" i="12"/>
  <c r="Y53" i="12"/>
  <c r="Y54" i="12"/>
  <c r="I75" i="12"/>
  <c r="J90" i="12"/>
  <c r="X100" i="12"/>
  <c r="Y92" i="12"/>
  <c r="Q100" i="12"/>
  <c r="X110" i="12"/>
  <c r="Y110" i="12" s="1"/>
  <c r="Y105" i="12"/>
  <c r="Y106" i="12"/>
  <c r="J125" i="12"/>
  <c r="Y117" i="12"/>
  <c r="Y122" i="12"/>
  <c r="Y123" i="12"/>
  <c r="X125" i="12"/>
  <c r="Q140" i="12"/>
  <c r="Y140" i="12" s="1"/>
  <c r="Y127" i="12"/>
  <c r="Y128" i="12"/>
  <c r="Y135" i="12"/>
  <c r="Y136" i="12"/>
  <c r="J155" i="12"/>
  <c r="Y147" i="12"/>
  <c r="Y152" i="12"/>
  <c r="Y153" i="12"/>
  <c r="Q170" i="12"/>
  <c r="Y165" i="12"/>
  <c r="Y166" i="12"/>
  <c r="I185" i="12"/>
  <c r="Y173" i="12"/>
  <c r="I195" i="12"/>
  <c r="I205" i="12"/>
  <c r="Y199" i="12"/>
  <c r="Q220" i="12"/>
  <c r="Y220" i="12" s="1"/>
  <c r="Y212" i="12"/>
  <c r="Y217" i="12"/>
  <c r="Y218" i="12"/>
  <c r="Q235" i="12"/>
  <c r="I250" i="12"/>
  <c r="Y238" i="12"/>
  <c r="Y243" i="12"/>
  <c r="Y244" i="12"/>
  <c r="J265" i="12"/>
  <c r="Y259" i="12"/>
  <c r="Q280" i="12"/>
  <c r="Y280" i="12" s="1"/>
  <c r="I290" i="12"/>
  <c r="Y285" i="12"/>
  <c r="Y292" i="12"/>
  <c r="Y293" i="12"/>
  <c r="J315" i="12"/>
  <c r="Y325" i="12"/>
  <c r="Y326" i="12"/>
  <c r="J345" i="12"/>
  <c r="Y337" i="12"/>
  <c r="Y342" i="12"/>
  <c r="Y343" i="12"/>
  <c r="Q360" i="12"/>
  <c r="Y346" i="12"/>
  <c r="X385" i="12"/>
  <c r="Y381" i="12"/>
  <c r="Y382" i="12"/>
  <c r="J395" i="12"/>
  <c r="Q410" i="12"/>
  <c r="Y397" i="12"/>
  <c r="Y406" i="12"/>
  <c r="X425" i="12"/>
  <c r="X455" i="12"/>
  <c r="Y446" i="12"/>
  <c r="Y447" i="12"/>
  <c r="I470" i="12"/>
  <c r="Y459" i="12"/>
  <c r="Y460" i="12"/>
  <c r="Y461" i="12"/>
  <c r="X493" i="13"/>
  <c r="X494" i="13"/>
  <c r="N486" i="13"/>
  <c r="S486" i="13"/>
  <c r="W486" i="13"/>
  <c r="Y17" i="13"/>
  <c r="Y18" i="13"/>
  <c r="Y28" i="13"/>
  <c r="Q487" i="13"/>
  <c r="J504" i="13" s="1"/>
  <c r="X60" i="13"/>
  <c r="I75" i="13"/>
  <c r="Y64" i="13"/>
  <c r="Y65" i="13"/>
  <c r="Y66" i="13"/>
  <c r="Q100" i="13"/>
  <c r="X110" i="13"/>
  <c r="Y102" i="13"/>
  <c r="I125" i="13"/>
  <c r="X140" i="13"/>
  <c r="Y137" i="13"/>
  <c r="Y138" i="13"/>
  <c r="Q155" i="13"/>
  <c r="Y141" i="13"/>
  <c r="Y163" i="13"/>
  <c r="Y164" i="13"/>
  <c r="J185" i="13"/>
  <c r="Y176" i="13"/>
  <c r="Y177" i="13"/>
  <c r="Y178" i="13"/>
  <c r="X195" i="13"/>
  <c r="Y195" i="13" s="1"/>
  <c r="Y207" i="13"/>
  <c r="Y208" i="13"/>
  <c r="Y209" i="13"/>
  <c r="X235" i="13"/>
  <c r="Y223" i="13"/>
  <c r="I265" i="13"/>
  <c r="J280" i="13"/>
  <c r="Y271" i="13"/>
  <c r="Y272" i="13"/>
  <c r="Y273" i="13"/>
  <c r="Y306" i="13"/>
  <c r="Y307" i="13"/>
  <c r="I330" i="13"/>
  <c r="J345" i="13"/>
  <c r="Y353" i="13"/>
  <c r="Y354" i="13"/>
  <c r="Y355" i="13"/>
  <c r="J375" i="13"/>
  <c r="Y370" i="13"/>
  <c r="Y371" i="13"/>
  <c r="Y372" i="13"/>
  <c r="Q385" i="13"/>
  <c r="J425" i="13"/>
  <c r="Y418" i="13"/>
  <c r="Y419" i="13"/>
  <c r="Y420" i="13"/>
  <c r="Y452" i="13"/>
  <c r="Y453" i="13"/>
  <c r="Q470" i="13"/>
  <c r="Y470" i="13" s="1"/>
  <c r="Y261" i="12"/>
  <c r="J280" i="12"/>
  <c r="Y272" i="12"/>
  <c r="Y277" i="12"/>
  <c r="Y278" i="12"/>
  <c r="Q290" i="12"/>
  <c r="Y283" i="12"/>
  <c r="I300" i="12"/>
  <c r="Y294" i="12"/>
  <c r="Q315" i="12"/>
  <c r="Y307" i="12"/>
  <c r="Y312" i="12"/>
  <c r="Y313" i="12"/>
  <c r="Q330" i="12"/>
  <c r="I345" i="12"/>
  <c r="Y334" i="12"/>
  <c r="Y335" i="12"/>
  <c r="I360" i="12"/>
  <c r="J375" i="12"/>
  <c r="Y367" i="12"/>
  <c r="Y372" i="12"/>
  <c r="Y373" i="12"/>
  <c r="Q385" i="12"/>
  <c r="Y378" i="12"/>
  <c r="I395" i="12"/>
  <c r="Y390" i="12"/>
  <c r="Y391" i="12"/>
  <c r="I410" i="12"/>
  <c r="Y399" i="12"/>
  <c r="Y400" i="12"/>
  <c r="I425" i="12"/>
  <c r="Y415" i="12"/>
  <c r="Y420" i="12"/>
  <c r="Y421" i="12"/>
  <c r="J440" i="12"/>
  <c r="Y432" i="12"/>
  <c r="Y437" i="12"/>
  <c r="Y438" i="12"/>
  <c r="Q455" i="12"/>
  <c r="Y455" i="12" s="1"/>
  <c r="Y442" i="12"/>
  <c r="Y443" i="12"/>
  <c r="Q470" i="12"/>
  <c r="Y463" i="12"/>
  <c r="Y464" i="12"/>
  <c r="I480" i="12"/>
  <c r="Y475" i="12"/>
  <c r="X492" i="13"/>
  <c r="Y12" i="13"/>
  <c r="Q494" i="13"/>
  <c r="T504" i="13" s="1"/>
  <c r="M486" i="13"/>
  <c r="X15" i="13"/>
  <c r="V486" i="13"/>
  <c r="Q30" i="13"/>
  <c r="J60" i="13"/>
  <c r="Y51" i="13"/>
  <c r="Y52" i="13"/>
  <c r="Q75" i="13"/>
  <c r="Y68" i="13"/>
  <c r="Y69" i="13"/>
  <c r="I90" i="13"/>
  <c r="J100" i="13"/>
  <c r="J110" i="13"/>
  <c r="J125" i="13"/>
  <c r="Y116" i="13"/>
  <c r="Y117" i="13"/>
  <c r="Q140" i="13"/>
  <c r="Y133" i="13"/>
  <c r="Y134" i="13"/>
  <c r="I155" i="13"/>
  <c r="X155" i="13"/>
  <c r="J170" i="13"/>
  <c r="Y172" i="13"/>
  <c r="Y173" i="13"/>
  <c r="Y180" i="13"/>
  <c r="Y181" i="13"/>
  <c r="I195" i="13"/>
  <c r="Y202" i="13"/>
  <c r="Y203" i="13"/>
  <c r="Q220" i="13"/>
  <c r="Y215" i="13"/>
  <c r="Y216" i="13"/>
  <c r="Y217" i="13"/>
  <c r="J235" i="13"/>
  <c r="Y241" i="13"/>
  <c r="Y242" i="13"/>
  <c r="X265" i="13"/>
  <c r="Y253" i="13"/>
  <c r="J290" i="13"/>
  <c r="Y288" i="13"/>
  <c r="Y291" i="13"/>
  <c r="Q330" i="13"/>
  <c r="Y326" i="13"/>
  <c r="Q345" i="13"/>
  <c r="I375" i="13"/>
  <c r="X375" i="13"/>
  <c r="Y365" i="13"/>
  <c r="I395" i="13"/>
  <c r="Y388" i="13"/>
  <c r="Y389" i="13"/>
  <c r="J410" i="13"/>
  <c r="Y401" i="13"/>
  <c r="Y402" i="13"/>
  <c r="Y403" i="13"/>
  <c r="X425" i="13"/>
  <c r="Y427" i="13"/>
  <c r="Y428" i="13"/>
  <c r="Y438" i="13"/>
  <c r="I480" i="13"/>
  <c r="Y474" i="13"/>
  <c r="Y475" i="13"/>
  <c r="Y476" i="13"/>
  <c r="J195" i="13"/>
  <c r="J205" i="13"/>
  <c r="J220" i="13"/>
  <c r="Y211" i="13"/>
  <c r="Y212" i="13"/>
  <c r="Q235" i="13"/>
  <c r="Y228" i="13"/>
  <c r="Y229" i="13"/>
  <c r="I250" i="13"/>
  <c r="X250" i="13"/>
  <c r="J265" i="13"/>
  <c r="Y267" i="13"/>
  <c r="Y268" i="13"/>
  <c r="Y275" i="13"/>
  <c r="Y276" i="13"/>
  <c r="I290" i="13"/>
  <c r="Y284" i="13"/>
  <c r="Y285" i="13"/>
  <c r="I300" i="13"/>
  <c r="Y293" i="13"/>
  <c r="Y294" i="13"/>
  <c r="I315" i="13"/>
  <c r="X315" i="13"/>
  <c r="J330" i="13"/>
  <c r="Y332" i="13"/>
  <c r="Y333" i="13"/>
  <c r="Y340" i="13"/>
  <c r="Y341" i="13"/>
  <c r="I360" i="13"/>
  <c r="Y349" i="13"/>
  <c r="Y350" i="13"/>
  <c r="Y357" i="13"/>
  <c r="Y358" i="13"/>
  <c r="Q375" i="13"/>
  <c r="X385" i="13"/>
  <c r="X395" i="13"/>
  <c r="Y397" i="13"/>
  <c r="Y398" i="13"/>
  <c r="Y405" i="13"/>
  <c r="Y406" i="13"/>
  <c r="I425" i="13"/>
  <c r="Y414" i="13"/>
  <c r="Y415" i="13"/>
  <c r="Y422" i="13"/>
  <c r="Y423" i="13"/>
  <c r="Q440" i="13"/>
  <c r="X455" i="13"/>
  <c r="J470" i="13"/>
  <c r="Y461" i="13"/>
  <c r="Y462" i="13"/>
  <c r="Q480" i="13"/>
  <c r="Y478" i="13"/>
  <c r="Y343" i="8"/>
  <c r="Y342" i="8"/>
  <c r="Y341" i="8"/>
  <c r="Y339" i="8"/>
  <c r="J353" i="8"/>
  <c r="I353" i="8"/>
  <c r="Y329" i="8"/>
  <c r="Q338" i="8"/>
  <c r="Y325" i="8"/>
  <c r="J338" i="8"/>
  <c r="I338" i="8"/>
  <c r="X338" i="8"/>
  <c r="Y324" i="8"/>
  <c r="J319" i="8"/>
  <c r="Y307" i="8"/>
  <c r="X319" i="8"/>
  <c r="Y306" i="8"/>
  <c r="Q319" i="8"/>
  <c r="I319" i="8"/>
  <c r="Y294" i="8"/>
  <c r="Y292" i="8"/>
  <c r="Y291" i="8"/>
  <c r="Y290" i="8"/>
  <c r="J304" i="8"/>
  <c r="I304" i="8"/>
  <c r="Y280" i="8"/>
  <c r="Q289" i="8"/>
  <c r="Y277" i="8"/>
  <c r="Y276" i="8"/>
  <c r="J289" i="8"/>
  <c r="I289" i="8"/>
  <c r="X289" i="8"/>
  <c r="Y275" i="8"/>
  <c r="Q274" i="8"/>
  <c r="J274" i="8"/>
  <c r="I274" i="8"/>
  <c r="Y250" i="8"/>
  <c r="Q259" i="8"/>
  <c r="I259" i="8"/>
  <c r="Y248" i="8"/>
  <c r="J259" i="8"/>
  <c r="X259" i="8"/>
  <c r="Y245" i="8"/>
  <c r="Y231" i="8"/>
  <c r="Q240" i="8"/>
  <c r="Y228" i="8"/>
  <c r="J240" i="8"/>
  <c r="I240" i="8"/>
  <c r="X240" i="8"/>
  <c r="Y226" i="8"/>
  <c r="X225" i="8"/>
  <c r="Y216" i="8"/>
  <c r="J225" i="8"/>
  <c r="I225" i="8"/>
  <c r="Y201" i="8"/>
  <c r="Y200" i="8"/>
  <c r="Q210" i="8"/>
  <c r="I210" i="8"/>
  <c r="Y198" i="8"/>
  <c r="Y197" i="8"/>
  <c r="J210" i="8"/>
  <c r="X210" i="8"/>
  <c r="Y196" i="8"/>
  <c r="Y185" i="8"/>
  <c r="Y184" i="8"/>
  <c r="Q195" i="8"/>
  <c r="X195" i="8"/>
  <c r="Y182" i="8"/>
  <c r="J195" i="8"/>
  <c r="I195" i="8"/>
  <c r="Y171" i="8"/>
  <c r="I180" i="8"/>
  <c r="Y170" i="8"/>
  <c r="J180" i="8"/>
  <c r="Y168" i="8"/>
  <c r="Q180" i="8"/>
  <c r="Y167" i="8"/>
  <c r="X180" i="8"/>
  <c r="Y166" i="8"/>
  <c r="Y152" i="8"/>
  <c r="I161" i="8"/>
  <c r="Q161" i="8"/>
  <c r="J161" i="8"/>
  <c r="X161" i="8"/>
  <c r="Y147" i="8"/>
  <c r="Y136" i="8"/>
  <c r="Q146" i="8"/>
  <c r="X146" i="8"/>
  <c r="J146" i="8"/>
  <c r="I146" i="8"/>
  <c r="Y122" i="8"/>
  <c r="Y121" i="8"/>
  <c r="I131" i="8"/>
  <c r="X131" i="8"/>
  <c r="Y119" i="8"/>
  <c r="Y118" i="8"/>
  <c r="Q131" i="8"/>
  <c r="J131" i="8"/>
  <c r="Y106" i="8"/>
  <c r="Y105" i="8"/>
  <c r="Y104" i="8"/>
  <c r="Y102" i="8"/>
  <c r="K424" i="8"/>
  <c r="J116" i="8"/>
  <c r="I116" i="8"/>
  <c r="Q101" i="8"/>
  <c r="J101" i="8"/>
  <c r="Y89" i="8"/>
  <c r="Y88" i="8"/>
  <c r="I101" i="8"/>
  <c r="X101" i="8"/>
  <c r="Y73" i="8"/>
  <c r="I82" i="8"/>
  <c r="Y72" i="8"/>
  <c r="Y70" i="8"/>
  <c r="Y69" i="8"/>
  <c r="Q82" i="8"/>
  <c r="J82" i="8"/>
  <c r="Y57" i="8"/>
  <c r="X67" i="8"/>
  <c r="J67" i="8"/>
  <c r="I67" i="8"/>
  <c r="Y28" i="8"/>
  <c r="Y27" i="8"/>
  <c r="Y23" i="8"/>
  <c r="X37" i="8"/>
  <c r="J37" i="8"/>
  <c r="I37" i="8"/>
  <c r="Q424" i="8"/>
  <c r="Y12" i="8"/>
  <c r="I22" i="8"/>
  <c r="Y11" i="8"/>
  <c r="N424" i="8"/>
  <c r="Y10" i="8"/>
  <c r="X22" i="8"/>
  <c r="J22" i="8"/>
  <c r="Y8" i="8"/>
  <c r="Y425" i="7"/>
  <c r="Y424" i="7"/>
  <c r="J434" i="7"/>
  <c r="I434" i="7"/>
  <c r="Y421" i="7"/>
  <c r="X434" i="7"/>
  <c r="Y420" i="7"/>
  <c r="Y409" i="7"/>
  <c r="X419" i="7"/>
  <c r="Y408" i="7"/>
  <c r="Y406" i="7"/>
  <c r="Q419" i="7"/>
  <c r="J419" i="7"/>
  <c r="I419" i="7"/>
  <c r="Y392" i="7"/>
  <c r="Y391" i="7"/>
  <c r="I404" i="7"/>
  <c r="X404" i="7"/>
  <c r="Y390" i="7"/>
  <c r="Y379" i="7"/>
  <c r="Y378" i="7"/>
  <c r="Y377" i="7"/>
  <c r="Y375" i="7"/>
  <c r="J389" i="7"/>
  <c r="I389" i="7"/>
  <c r="Y372" i="7"/>
  <c r="Y371" i="7"/>
  <c r="Q374" i="7"/>
  <c r="Y369" i="7"/>
  <c r="J374" i="7"/>
  <c r="I374" i="7"/>
  <c r="X374" i="7"/>
  <c r="Y367" i="7"/>
  <c r="W468" i="7"/>
  <c r="N468" i="7"/>
  <c r="Q468" i="7"/>
  <c r="Y72" i="7"/>
  <c r="Q81" i="7"/>
  <c r="J81" i="7"/>
  <c r="Y69" i="7"/>
  <c r="Y68" i="7"/>
  <c r="K468" i="7"/>
  <c r="I81" i="7"/>
  <c r="X81" i="7"/>
  <c r="Y67" i="7"/>
  <c r="J468" i="7"/>
  <c r="Y446" i="6"/>
  <c r="Q455" i="6"/>
  <c r="Y430" i="6"/>
  <c r="J440" i="6"/>
  <c r="Y426" i="6"/>
  <c r="Y416" i="6"/>
  <c r="Y415" i="6"/>
  <c r="Y413" i="6"/>
  <c r="Y366" i="6"/>
  <c r="Y365" i="6"/>
  <c r="J375" i="6"/>
  <c r="Y361" i="6"/>
  <c r="Y350" i="6"/>
  <c r="Y348" i="6"/>
  <c r="Y347" i="6"/>
  <c r="X360" i="6"/>
  <c r="Q345" i="6"/>
  <c r="Y333" i="6"/>
  <c r="Y332" i="6"/>
  <c r="I330" i="6"/>
  <c r="Y305" i="6"/>
  <c r="N486" i="6"/>
  <c r="Y268" i="6"/>
  <c r="Q280" i="6"/>
  <c r="Y254" i="6"/>
  <c r="Y256" i="6"/>
  <c r="Y255" i="6"/>
  <c r="Y253" i="6"/>
  <c r="Y252" i="6"/>
  <c r="Y239" i="6"/>
  <c r="Y238" i="6"/>
  <c r="Y237" i="6"/>
  <c r="J235" i="6"/>
  <c r="X220" i="6"/>
  <c r="Y175" i="6"/>
  <c r="Y161" i="6"/>
  <c r="Y157" i="6"/>
  <c r="Y146" i="6"/>
  <c r="Y145" i="6"/>
  <c r="I155" i="6"/>
  <c r="X155" i="6"/>
  <c r="Y127" i="6"/>
  <c r="Y126" i="6"/>
  <c r="J125" i="6"/>
  <c r="S486" i="6"/>
  <c r="Y63" i="6"/>
  <c r="Y51" i="6"/>
  <c r="Y50" i="6"/>
  <c r="Y49" i="6"/>
  <c r="Q488" i="6"/>
  <c r="K504" i="6" s="1"/>
  <c r="J60" i="6"/>
  <c r="Y36" i="6"/>
  <c r="Y37" i="6"/>
  <c r="J170" i="6"/>
  <c r="I265" i="6"/>
  <c r="T504" i="6"/>
  <c r="X15" i="6"/>
  <c r="Q30" i="6"/>
  <c r="Y30" i="6" s="1"/>
  <c r="X487" i="6"/>
  <c r="Y39" i="6"/>
  <c r="I60" i="6"/>
  <c r="J75" i="6"/>
  <c r="Y77" i="6"/>
  <c r="Y86" i="6"/>
  <c r="X90" i="6"/>
  <c r="Y94" i="6"/>
  <c r="Y103" i="6"/>
  <c r="Y142" i="6"/>
  <c r="Y150" i="6"/>
  <c r="I170" i="6"/>
  <c r="Y160" i="6"/>
  <c r="Y167" i="6"/>
  <c r="Y208" i="6"/>
  <c r="Y215" i="6"/>
  <c r="Y224" i="6"/>
  <c r="Y232" i="6"/>
  <c r="Q250" i="6"/>
  <c r="X265" i="6"/>
  <c r="J280" i="6"/>
  <c r="Y271" i="6"/>
  <c r="Y297" i="6"/>
  <c r="Q315" i="6"/>
  <c r="J345" i="6"/>
  <c r="Y336" i="6"/>
  <c r="Y354" i="6"/>
  <c r="I375" i="6"/>
  <c r="J385" i="6"/>
  <c r="J410" i="6"/>
  <c r="Y401" i="6"/>
  <c r="Q425" i="6"/>
  <c r="Y418" i="6"/>
  <c r="X440" i="6"/>
  <c r="Y458" i="6"/>
  <c r="Y465" i="6"/>
  <c r="Y475" i="6"/>
  <c r="J15" i="6"/>
  <c r="Y7" i="6"/>
  <c r="Q492" i="6"/>
  <c r="Q504" i="6" s="1"/>
  <c r="P486" i="6"/>
  <c r="B30" i="14" s="1"/>
  <c r="U486" i="6"/>
  <c r="J30" i="6"/>
  <c r="Y21" i="6"/>
  <c r="Y22" i="6"/>
  <c r="Y47" i="6"/>
  <c r="Y48" i="6"/>
  <c r="Y55" i="6"/>
  <c r="Y56" i="6"/>
  <c r="X60" i="6"/>
  <c r="I75" i="6"/>
  <c r="Y64" i="6"/>
  <c r="Y65" i="6"/>
  <c r="Y72" i="6"/>
  <c r="Y73" i="6"/>
  <c r="X75" i="6"/>
  <c r="Q90" i="6"/>
  <c r="X100" i="6"/>
  <c r="X110" i="6"/>
  <c r="Y112" i="6"/>
  <c r="Y113" i="6"/>
  <c r="Y120" i="6"/>
  <c r="Y121" i="6"/>
  <c r="X125" i="6"/>
  <c r="I140" i="6"/>
  <c r="Y129" i="6"/>
  <c r="Y130" i="6"/>
  <c r="Y137" i="6"/>
  <c r="Y138" i="6"/>
  <c r="Q155" i="6"/>
  <c r="J185" i="6"/>
  <c r="Y176" i="6"/>
  <c r="Y177" i="6"/>
  <c r="Q195" i="6"/>
  <c r="Y193" i="6"/>
  <c r="Y202" i="6"/>
  <c r="Y203" i="6"/>
  <c r="Q220" i="6"/>
  <c r="X235" i="6"/>
  <c r="J250" i="6"/>
  <c r="Y241" i="6"/>
  <c r="Y242" i="6"/>
  <c r="Y251" i="6"/>
  <c r="Y258" i="6"/>
  <c r="Y259" i="6"/>
  <c r="I280" i="6"/>
  <c r="Y266" i="6"/>
  <c r="X280" i="6"/>
  <c r="J290" i="6"/>
  <c r="J300" i="6"/>
  <c r="J315" i="6"/>
  <c r="Y306" i="6"/>
  <c r="Y307" i="6"/>
  <c r="Q330" i="6"/>
  <c r="Y323" i="6"/>
  <c r="Y324" i="6"/>
  <c r="I345" i="6"/>
  <c r="Y331" i="6"/>
  <c r="X345" i="6"/>
  <c r="J360" i="6"/>
  <c r="Y362" i="6"/>
  <c r="Y363" i="6"/>
  <c r="Y370" i="6"/>
  <c r="Y371" i="6"/>
  <c r="I385" i="6"/>
  <c r="Y379" i="6"/>
  <c r="Y380" i="6"/>
  <c r="I395" i="6"/>
  <c r="Y388" i="6"/>
  <c r="Y389" i="6"/>
  <c r="I410" i="6"/>
  <c r="Y396" i="6"/>
  <c r="X410" i="6"/>
  <c r="J425" i="6"/>
  <c r="Y427" i="6"/>
  <c r="Y428" i="6"/>
  <c r="Y435" i="6"/>
  <c r="Y436" i="6"/>
  <c r="I455" i="6"/>
  <c r="Y444" i="6"/>
  <c r="Y445" i="6"/>
  <c r="Y452" i="6"/>
  <c r="Y453" i="6"/>
  <c r="Q470" i="6"/>
  <c r="Y470" i="6" s="1"/>
  <c r="X480" i="6"/>
  <c r="X492" i="6"/>
  <c r="Y12" i="6"/>
  <c r="Q15" i="6"/>
  <c r="V486" i="6"/>
  <c r="X491" i="6"/>
  <c r="Y78" i="6"/>
  <c r="Y85" i="6"/>
  <c r="I100" i="6"/>
  <c r="Y95" i="6"/>
  <c r="I110" i="6"/>
  <c r="Y104" i="6"/>
  <c r="I125" i="6"/>
  <c r="J140" i="6"/>
  <c r="Y143" i="6"/>
  <c r="Y151" i="6"/>
  <c r="Y159" i="6"/>
  <c r="Y168" i="6"/>
  <c r="X170" i="6"/>
  <c r="Q185" i="6"/>
  <c r="W504" i="6" s="1"/>
  <c r="X195" i="6"/>
  <c r="X205" i="6"/>
  <c r="Y207" i="6"/>
  <c r="Y216" i="6"/>
  <c r="I235" i="6"/>
  <c r="Y225" i="6"/>
  <c r="Y233" i="6"/>
  <c r="Y272" i="6"/>
  <c r="Q290" i="6"/>
  <c r="Y288" i="6"/>
  <c r="Y298" i="6"/>
  <c r="X330" i="6"/>
  <c r="Y337" i="6"/>
  <c r="Y346" i="6"/>
  <c r="Y353" i="6"/>
  <c r="X375" i="6"/>
  <c r="J395" i="6"/>
  <c r="Y402" i="6"/>
  <c r="Y419" i="6"/>
  <c r="I440" i="6"/>
  <c r="J455" i="6"/>
  <c r="Y457" i="6"/>
  <c r="Y466" i="6"/>
  <c r="I480" i="6"/>
  <c r="Y474" i="6"/>
  <c r="I15" i="6"/>
  <c r="Y8" i="6"/>
  <c r="O486" i="6"/>
  <c r="T486" i="6"/>
  <c r="I30" i="6"/>
  <c r="Y16" i="6"/>
  <c r="Y43" i="6"/>
  <c r="Q60" i="6"/>
  <c r="J90" i="6"/>
  <c r="Y82" i="6"/>
  <c r="Q100" i="6"/>
  <c r="Y98" i="6"/>
  <c r="Y107" i="6"/>
  <c r="Y108" i="6"/>
  <c r="Q125" i="6"/>
  <c r="X140" i="6"/>
  <c r="J155" i="6"/>
  <c r="I185" i="6"/>
  <c r="Y171" i="6"/>
  <c r="X185" i="6"/>
  <c r="J195" i="6"/>
  <c r="J205" i="6"/>
  <c r="J220" i="6"/>
  <c r="Q235" i="6"/>
  <c r="Y229" i="6"/>
  <c r="I250" i="6"/>
  <c r="Y236" i="6"/>
  <c r="X250" i="6"/>
  <c r="J265" i="6"/>
  <c r="I290" i="6"/>
  <c r="I300" i="6"/>
  <c r="I315" i="6"/>
  <c r="Y301" i="6"/>
  <c r="X315" i="6"/>
  <c r="J330" i="6"/>
  <c r="I360" i="6"/>
  <c r="Q375" i="6"/>
  <c r="X385" i="6"/>
  <c r="X395" i="6"/>
  <c r="I425" i="6"/>
  <c r="Q440" i="6"/>
  <c r="X455" i="6"/>
  <c r="J470" i="6"/>
  <c r="Q480" i="6"/>
  <c r="Y38" i="6"/>
  <c r="K486" i="6"/>
  <c r="Y35" i="6"/>
  <c r="L486" i="6"/>
  <c r="X490" i="6"/>
  <c r="X45" i="6"/>
  <c r="X489" i="6"/>
  <c r="W486" i="6"/>
  <c r="Y34" i="6"/>
  <c r="Q45" i="6"/>
  <c r="Q490" i="6"/>
  <c r="N504" i="6" s="1"/>
  <c r="Y33" i="6"/>
  <c r="Y32" i="6"/>
  <c r="X488" i="6"/>
  <c r="J45" i="6"/>
  <c r="I45" i="6"/>
  <c r="Y401" i="5"/>
  <c r="Q410" i="5"/>
  <c r="Y398" i="5"/>
  <c r="Y397" i="5"/>
  <c r="I410" i="5"/>
  <c r="J410" i="5"/>
  <c r="X410" i="5"/>
  <c r="Y396" i="5"/>
  <c r="J375" i="5"/>
  <c r="Y363" i="5"/>
  <c r="X375" i="5"/>
  <c r="Y362" i="5"/>
  <c r="Q375" i="5"/>
  <c r="I375" i="5"/>
  <c r="Y350" i="5"/>
  <c r="Y348" i="5"/>
  <c r="J360" i="5"/>
  <c r="I360" i="5"/>
  <c r="Y336" i="5"/>
  <c r="Q345" i="5"/>
  <c r="Y333" i="5"/>
  <c r="Y332" i="5"/>
  <c r="I345" i="5"/>
  <c r="J345" i="5"/>
  <c r="X345" i="5"/>
  <c r="Y331" i="5"/>
  <c r="Q330" i="5"/>
  <c r="X330" i="5"/>
  <c r="J330" i="5"/>
  <c r="I330" i="5"/>
  <c r="Y306" i="5"/>
  <c r="X315" i="5"/>
  <c r="Y305" i="5"/>
  <c r="I315" i="5"/>
  <c r="Q315" i="5"/>
  <c r="J315" i="5"/>
  <c r="Y301" i="5"/>
  <c r="Y271" i="5"/>
  <c r="Q280" i="5"/>
  <c r="Y270" i="5"/>
  <c r="Y269" i="5"/>
  <c r="J280" i="5"/>
  <c r="I280" i="5"/>
  <c r="X280" i="5"/>
  <c r="Y266" i="5"/>
  <c r="Y256" i="5"/>
  <c r="Q265" i="5"/>
  <c r="X265" i="5"/>
  <c r="J265" i="5"/>
  <c r="Y241" i="5"/>
  <c r="I250" i="5"/>
  <c r="Y238" i="5"/>
  <c r="Q250" i="5"/>
  <c r="J250" i="5"/>
  <c r="X250" i="5"/>
  <c r="Y225" i="5"/>
  <c r="Y224" i="5"/>
  <c r="X235" i="5"/>
  <c r="Q235" i="5"/>
  <c r="J235" i="5"/>
  <c r="I235" i="5"/>
  <c r="Y211" i="5"/>
  <c r="I220" i="5"/>
  <c r="Y210" i="5"/>
  <c r="X220" i="5"/>
  <c r="Y208" i="5"/>
  <c r="Y207" i="5"/>
  <c r="Q220" i="5"/>
  <c r="J220" i="5"/>
  <c r="Y176" i="5"/>
  <c r="I185" i="5"/>
  <c r="Q185" i="5"/>
  <c r="W504" i="5" s="1"/>
  <c r="J185" i="5"/>
  <c r="X185" i="5"/>
  <c r="Y171" i="5"/>
  <c r="Y160" i="5"/>
  <c r="X170" i="5"/>
  <c r="Y156" i="5"/>
  <c r="J170" i="5"/>
  <c r="I170" i="5"/>
  <c r="Y146" i="5"/>
  <c r="J155" i="5"/>
  <c r="Y145" i="5"/>
  <c r="Y144" i="5"/>
  <c r="Y143" i="5"/>
  <c r="Y142" i="5"/>
  <c r="Q155" i="5"/>
  <c r="X155" i="5"/>
  <c r="Y130" i="5"/>
  <c r="X140" i="5"/>
  <c r="Y129" i="5"/>
  <c r="M486" i="5"/>
  <c r="F11" i="14" s="1"/>
  <c r="J140" i="5"/>
  <c r="I140" i="5"/>
  <c r="J125" i="5"/>
  <c r="X125" i="5"/>
  <c r="Y113" i="5"/>
  <c r="Y112" i="5"/>
  <c r="Q125" i="5"/>
  <c r="I125" i="5"/>
  <c r="Y81" i="5"/>
  <c r="Y80" i="5"/>
  <c r="I90" i="5"/>
  <c r="Y78" i="5"/>
  <c r="Y77" i="5"/>
  <c r="Q90" i="5"/>
  <c r="J90" i="5"/>
  <c r="X487" i="5"/>
  <c r="Y65" i="5"/>
  <c r="Y64" i="5"/>
  <c r="Q75" i="5"/>
  <c r="Y62" i="5"/>
  <c r="T486" i="5"/>
  <c r="M11" i="14" s="1"/>
  <c r="X75" i="5"/>
  <c r="J75" i="5"/>
  <c r="I75" i="5"/>
  <c r="Q492" i="5"/>
  <c r="Q504" i="5" s="1"/>
  <c r="J60" i="5"/>
  <c r="X491" i="5"/>
  <c r="X490" i="5"/>
  <c r="X489" i="5"/>
  <c r="Y48" i="5"/>
  <c r="X60" i="5"/>
  <c r="V486" i="5"/>
  <c r="O11" i="14" s="1"/>
  <c r="Y47" i="5"/>
  <c r="Q60" i="5"/>
  <c r="Y33" i="5"/>
  <c r="X488" i="5"/>
  <c r="Y32" i="5"/>
  <c r="J45" i="5"/>
  <c r="X45" i="5"/>
  <c r="Q488" i="5"/>
  <c r="K504" i="5" s="1"/>
  <c r="Y21" i="5"/>
  <c r="X492" i="5"/>
  <c r="W486" i="5"/>
  <c r="P11" i="14" s="1"/>
  <c r="X30" i="5"/>
  <c r="S486" i="5"/>
  <c r="L11" i="14" s="1"/>
  <c r="Y19" i="5"/>
  <c r="Q490" i="5"/>
  <c r="N504" i="5" s="1"/>
  <c r="Q30" i="5"/>
  <c r="K486" i="5"/>
  <c r="D11" i="14" s="1"/>
  <c r="J30" i="5"/>
  <c r="L486" i="5"/>
  <c r="E11" i="14" s="1"/>
  <c r="Q487" i="5"/>
  <c r="J504" i="5" s="1"/>
  <c r="Y308" i="4"/>
  <c r="X311" i="4"/>
  <c r="Y307" i="4"/>
  <c r="J311" i="4"/>
  <c r="Q311" i="4"/>
  <c r="I311" i="4"/>
  <c r="Y298" i="4"/>
  <c r="Y297" i="4"/>
  <c r="X302" i="4"/>
  <c r="Y296" i="4"/>
  <c r="J302" i="4"/>
  <c r="Y294" i="4"/>
  <c r="Q302" i="4"/>
  <c r="I302" i="4"/>
  <c r="Y290" i="4"/>
  <c r="J293" i="4"/>
  <c r="Y287" i="4"/>
  <c r="X293" i="4"/>
  <c r="Q293" i="4"/>
  <c r="I293" i="4"/>
  <c r="Y281" i="4"/>
  <c r="Y278" i="4"/>
  <c r="J284" i="4"/>
  <c r="Y276" i="4"/>
  <c r="Q284" i="4"/>
  <c r="Y284" i="4" s="1"/>
  <c r="I284" i="4"/>
  <c r="Y272" i="4"/>
  <c r="Y270" i="4"/>
  <c r="J275" i="4"/>
  <c r="Q275" i="4"/>
  <c r="I275" i="4"/>
  <c r="Y245" i="4"/>
  <c r="X248" i="4"/>
  <c r="Y242" i="4"/>
  <c r="J248" i="4"/>
  <c r="Q248" i="4"/>
  <c r="I248" i="4"/>
  <c r="Y234" i="4"/>
  <c r="X239" i="4"/>
  <c r="Y233" i="4"/>
  <c r="J239" i="4"/>
  <c r="Y231" i="4"/>
  <c r="Q239" i="4"/>
  <c r="I239" i="4"/>
  <c r="J230" i="4"/>
  <c r="Y226" i="4"/>
  <c r="Y225" i="4"/>
  <c r="Y224" i="4"/>
  <c r="X230" i="4"/>
  <c r="Q230" i="4"/>
  <c r="I230" i="4"/>
  <c r="Y218" i="4"/>
  <c r="Y217" i="4"/>
  <c r="X221" i="4"/>
  <c r="Y215" i="4"/>
  <c r="J221" i="4"/>
  <c r="Y213" i="4"/>
  <c r="Q221" i="4"/>
  <c r="I221" i="4"/>
  <c r="Y209" i="4"/>
  <c r="X212" i="4"/>
  <c r="Y208" i="4"/>
  <c r="Y206" i="4"/>
  <c r="J212" i="4"/>
  <c r="Q212" i="4"/>
  <c r="I212" i="4"/>
  <c r="Y182" i="4"/>
  <c r="J185" i="4"/>
  <c r="Y179" i="4"/>
  <c r="X185" i="4"/>
  <c r="Q185" i="4"/>
  <c r="I185" i="4"/>
  <c r="Y170" i="4"/>
  <c r="J176" i="4"/>
  <c r="Y168" i="4"/>
  <c r="Q176" i="4"/>
  <c r="I176" i="4"/>
  <c r="Y164" i="4"/>
  <c r="Y162" i="4"/>
  <c r="J167" i="4"/>
  <c r="Q167" i="4"/>
  <c r="I167" i="4"/>
  <c r="Y154" i="4"/>
  <c r="X158" i="4"/>
  <c r="J158" i="4"/>
  <c r="Y150" i="4"/>
  <c r="I158" i="4"/>
  <c r="Y146" i="4"/>
  <c r="J149" i="4"/>
  <c r="X149" i="4"/>
  <c r="Y143" i="4"/>
  <c r="Q149" i="4"/>
  <c r="I149" i="4"/>
  <c r="Y118" i="4"/>
  <c r="J122" i="4"/>
  <c r="X122" i="4"/>
  <c r="Y116" i="4"/>
  <c r="Q122" i="4"/>
  <c r="W344" i="4" s="1"/>
  <c r="I122" i="4"/>
  <c r="Y109" i="4"/>
  <c r="Y106" i="4"/>
  <c r="F10" i="14"/>
  <c r="J113" i="4"/>
  <c r="X113" i="4"/>
  <c r="I113" i="4"/>
  <c r="Y101" i="4"/>
  <c r="X104" i="4"/>
  <c r="Y100" i="4"/>
  <c r="Y99" i="4"/>
  <c r="J104" i="4"/>
  <c r="Q104" i="4"/>
  <c r="I104" i="4"/>
  <c r="Y92" i="4"/>
  <c r="Y91" i="4"/>
  <c r="Y90" i="4"/>
  <c r="Y89" i="4"/>
  <c r="Y87" i="4"/>
  <c r="E10" i="14"/>
  <c r="I95" i="4"/>
  <c r="Y82" i="4"/>
  <c r="J86" i="4"/>
  <c r="Y80" i="4"/>
  <c r="X86" i="4"/>
  <c r="Y78" i="4"/>
  <c r="Q86" i="4"/>
  <c r="I86" i="4"/>
  <c r="Q16" i="14"/>
  <c r="G23" i="14"/>
  <c r="Q344" i="4"/>
  <c r="J59" i="4"/>
  <c r="X59" i="4"/>
  <c r="Q59" i="4"/>
  <c r="I59" i="4"/>
  <c r="P10" i="14"/>
  <c r="Y46" i="4"/>
  <c r="L10" i="14"/>
  <c r="Y43" i="4"/>
  <c r="J50" i="4"/>
  <c r="X50" i="4"/>
  <c r="Y42" i="4"/>
  <c r="J344" i="4"/>
  <c r="I50" i="4"/>
  <c r="Y431" i="3"/>
  <c r="Y430" i="3"/>
  <c r="J440" i="3"/>
  <c r="X440" i="3"/>
  <c r="Y426" i="3"/>
  <c r="Q440" i="3"/>
  <c r="I440" i="3"/>
  <c r="Y416" i="3"/>
  <c r="Y413" i="3"/>
  <c r="G9" i="14"/>
  <c r="Y412" i="3"/>
  <c r="J425" i="3"/>
  <c r="Q425" i="3"/>
  <c r="I425" i="3"/>
  <c r="Y401" i="3"/>
  <c r="X410" i="3"/>
  <c r="Y400" i="3"/>
  <c r="Y398" i="3"/>
  <c r="J410" i="3"/>
  <c r="Y396" i="3"/>
  <c r="Q410" i="3"/>
  <c r="I410" i="3"/>
  <c r="Y366" i="3"/>
  <c r="P9" i="14"/>
  <c r="Y365" i="3"/>
  <c r="Y363" i="3"/>
  <c r="X375" i="3"/>
  <c r="Y361" i="3"/>
  <c r="Q375" i="3"/>
  <c r="I375" i="3"/>
  <c r="Y351" i="3"/>
  <c r="J360" i="3"/>
  <c r="Y350" i="3"/>
  <c r="Y349" i="3"/>
  <c r="Q360" i="3"/>
  <c r="X360" i="3"/>
  <c r="Y348" i="3"/>
  <c r="I360" i="3"/>
  <c r="Y336" i="3"/>
  <c r="Y335" i="3"/>
  <c r="Y334" i="3"/>
  <c r="J345" i="3"/>
  <c r="Y331" i="3"/>
  <c r="Q345" i="3"/>
  <c r="I345" i="3"/>
  <c r="Y321" i="3"/>
  <c r="Y320" i="3"/>
  <c r="Y319" i="3"/>
  <c r="Y318" i="3"/>
  <c r="X330" i="3"/>
  <c r="Y316" i="3"/>
  <c r="Q330" i="3"/>
  <c r="I330" i="3"/>
  <c r="Y271" i="3"/>
  <c r="X280" i="3"/>
  <c r="Y270" i="3"/>
  <c r="Y268" i="3"/>
  <c r="K504" i="3"/>
  <c r="J280" i="3"/>
  <c r="Q280" i="3"/>
  <c r="I280" i="3"/>
  <c r="Y256" i="3"/>
  <c r="Y255" i="3"/>
  <c r="X265" i="3"/>
  <c r="J265" i="3"/>
  <c r="Y253" i="3"/>
  <c r="Q265" i="3"/>
  <c r="I265" i="3"/>
  <c r="Y241" i="3"/>
  <c r="Y240" i="3"/>
  <c r="Y239" i="3"/>
  <c r="Y238" i="3"/>
  <c r="Y236" i="3"/>
  <c r="Q250" i="3"/>
  <c r="I250" i="3"/>
  <c r="Y226" i="3"/>
  <c r="Y225" i="3"/>
  <c r="X235" i="3"/>
  <c r="Y224" i="3"/>
  <c r="Y221" i="3"/>
  <c r="Q235" i="3"/>
  <c r="I235" i="3"/>
  <c r="Y211" i="3"/>
  <c r="X220" i="3"/>
  <c r="Y208" i="3"/>
  <c r="J220" i="3"/>
  <c r="Q220" i="3"/>
  <c r="I220" i="3"/>
  <c r="P504" i="3"/>
  <c r="N504" i="3"/>
  <c r="J185" i="3"/>
  <c r="Q185" i="3"/>
  <c r="W504" i="3" s="1"/>
  <c r="I185" i="3"/>
  <c r="Y161" i="3"/>
  <c r="Y160" i="3"/>
  <c r="Y159" i="3"/>
  <c r="Y158" i="3"/>
  <c r="J170" i="3"/>
  <c r="X170" i="3"/>
  <c r="Q170" i="3"/>
  <c r="I170" i="3"/>
  <c r="Y146" i="3"/>
  <c r="Y145" i="3"/>
  <c r="Y144" i="3"/>
  <c r="Y143" i="3"/>
  <c r="J155" i="3"/>
  <c r="Q155" i="3"/>
  <c r="I155" i="3"/>
  <c r="Y131" i="3"/>
  <c r="Y128" i="3"/>
  <c r="Y127" i="3"/>
  <c r="J140" i="3"/>
  <c r="Q140" i="3"/>
  <c r="I140" i="3"/>
  <c r="Y116" i="3"/>
  <c r="Y115" i="3"/>
  <c r="J125" i="3"/>
  <c r="X125" i="3"/>
  <c r="Q125" i="3"/>
  <c r="I125" i="3"/>
  <c r="Y80" i="3"/>
  <c r="J90" i="3"/>
  <c r="X90" i="3"/>
  <c r="Y78" i="3"/>
  <c r="Q90" i="3"/>
  <c r="I90" i="3"/>
  <c r="Q504" i="3"/>
  <c r="Y65" i="3"/>
  <c r="Y64" i="3"/>
  <c r="Y63" i="3"/>
  <c r="Y62" i="3"/>
  <c r="J75" i="3"/>
  <c r="L9" i="14"/>
  <c r="X75" i="3"/>
  <c r="Q75" i="3"/>
  <c r="I75" i="3"/>
  <c r="Y431" i="2"/>
  <c r="X440" i="2"/>
  <c r="Y430" i="2"/>
  <c r="Y428" i="2"/>
  <c r="J440" i="2"/>
  <c r="Q440" i="2"/>
  <c r="I440" i="2"/>
  <c r="Y415" i="2"/>
  <c r="Y413" i="2"/>
  <c r="X425" i="2"/>
  <c r="Y412" i="2"/>
  <c r="Q425" i="2"/>
  <c r="Y411" i="2"/>
  <c r="I425" i="2"/>
  <c r="J410" i="2"/>
  <c r="Y398" i="2"/>
  <c r="Y396" i="2"/>
  <c r="Q410" i="2"/>
  <c r="I410" i="2"/>
  <c r="Y366" i="2"/>
  <c r="X375" i="2"/>
  <c r="Y365" i="2"/>
  <c r="J375" i="2"/>
  <c r="Q375" i="2"/>
  <c r="I375" i="2"/>
  <c r="X360" i="2"/>
  <c r="Y348" i="2"/>
  <c r="Y347" i="2"/>
  <c r="Q360" i="2"/>
  <c r="J360" i="2"/>
  <c r="I360" i="2"/>
  <c r="Y336" i="2"/>
  <c r="Y335" i="2"/>
  <c r="J345" i="2"/>
  <c r="Y333" i="2"/>
  <c r="X345" i="2"/>
  <c r="Y331" i="2"/>
  <c r="Q345" i="2"/>
  <c r="I345" i="2"/>
  <c r="Y321" i="2"/>
  <c r="J330" i="2"/>
  <c r="Y316" i="2"/>
  <c r="Q330" i="2"/>
  <c r="I330" i="2"/>
  <c r="Y306" i="2"/>
  <c r="Y305" i="2"/>
  <c r="Y304" i="2"/>
  <c r="Y303" i="2"/>
  <c r="J315" i="2"/>
  <c r="Q315" i="2"/>
  <c r="I315" i="2"/>
  <c r="B35" i="14"/>
  <c r="Y271" i="2"/>
  <c r="I280" i="2"/>
  <c r="Y256" i="2"/>
  <c r="Y255" i="2"/>
  <c r="Y253" i="2"/>
  <c r="Q265" i="2"/>
  <c r="Y251" i="2"/>
  <c r="I265" i="2"/>
  <c r="Y241" i="2"/>
  <c r="Y238" i="2"/>
  <c r="Y236" i="2"/>
  <c r="Y226" i="2"/>
  <c r="X235" i="2"/>
  <c r="Y221" i="2"/>
  <c r="Y176" i="2"/>
  <c r="Y175" i="2"/>
  <c r="Y172" i="2"/>
  <c r="Q185" i="2"/>
  <c r="I185" i="2"/>
  <c r="Y161" i="2"/>
  <c r="J170" i="2"/>
  <c r="I170" i="2"/>
  <c r="I155" i="2"/>
  <c r="Y143" i="2"/>
  <c r="Q155" i="2"/>
  <c r="Y130" i="2"/>
  <c r="Y128" i="2"/>
  <c r="Y127" i="2"/>
  <c r="I140" i="2"/>
  <c r="Y116" i="2"/>
  <c r="Y115" i="2"/>
  <c r="Y112" i="2"/>
  <c r="Q125" i="2"/>
  <c r="I125" i="2"/>
  <c r="I90" i="2"/>
  <c r="X90" i="2"/>
  <c r="Y78" i="2"/>
  <c r="Q90" i="2"/>
  <c r="Y65" i="2"/>
  <c r="Y64" i="2"/>
  <c r="Y62" i="2"/>
  <c r="I75" i="2"/>
  <c r="Y51" i="2"/>
  <c r="Y50" i="2"/>
  <c r="Y47" i="2"/>
  <c r="Q60" i="2"/>
  <c r="K486" i="2"/>
  <c r="D8" i="14" s="1"/>
  <c r="Y35" i="2"/>
  <c r="S486" i="2"/>
  <c r="L8" i="14" s="1"/>
  <c r="X490" i="2"/>
  <c r="Y16" i="2"/>
  <c r="I60" i="2"/>
  <c r="Y36" i="2"/>
  <c r="Y32" i="2"/>
  <c r="L486" i="2"/>
  <c r="E8" i="14" s="1"/>
  <c r="Q488" i="2"/>
  <c r="K504" i="2" s="1"/>
  <c r="J45" i="2"/>
  <c r="Y31" i="2"/>
  <c r="I45" i="2"/>
  <c r="W486" i="2"/>
  <c r="P8" i="14" s="1"/>
  <c r="X491" i="2"/>
  <c r="Q491" i="2"/>
  <c r="P504" i="2" s="1"/>
  <c r="I30" i="2"/>
  <c r="X30" i="2"/>
  <c r="V486" i="2"/>
  <c r="O8" i="14" s="1"/>
  <c r="Y18" i="2"/>
  <c r="X488" i="2"/>
  <c r="Y250" i="13"/>
  <c r="R486" i="13"/>
  <c r="Q15" i="13"/>
  <c r="Q45" i="13"/>
  <c r="Q170" i="13"/>
  <c r="Q265" i="13"/>
  <c r="Q300" i="13"/>
  <c r="Q360" i="13"/>
  <c r="Y360" i="13" s="1"/>
  <c r="Q395" i="13"/>
  <c r="Q425" i="13"/>
  <c r="Q455" i="13"/>
  <c r="Q491" i="13"/>
  <c r="P504" i="13" s="1"/>
  <c r="Q493" i="13"/>
  <c r="S504" i="13" s="1"/>
  <c r="Q495" i="13"/>
  <c r="V504" i="13" s="1"/>
  <c r="Y9" i="13"/>
  <c r="Y13" i="13"/>
  <c r="Y31" i="13"/>
  <c r="Y61" i="13"/>
  <c r="Y91" i="13"/>
  <c r="Y126" i="13"/>
  <c r="Y186" i="13"/>
  <c r="Y221" i="13"/>
  <c r="Y281" i="13"/>
  <c r="Y316" i="13"/>
  <c r="Y376" i="13"/>
  <c r="Y471" i="13"/>
  <c r="Q110" i="13"/>
  <c r="Q205" i="13"/>
  <c r="Q489" i="13"/>
  <c r="M504" i="13" s="1"/>
  <c r="Y25" i="13"/>
  <c r="Y385" i="12"/>
  <c r="Y265" i="12"/>
  <c r="Y300" i="12"/>
  <c r="Y480" i="12"/>
  <c r="Y7" i="12"/>
  <c r="Y11" i="12"/>
  <c r="Y16" i="12"/>
  <c r="Y24" i="12"/>
  <c r="Y46" i="12"/>
  <c r="Y76" i="12"/>
  <c r="Y93" i="12"/>
  <c r="Y111" i="12"/>
  <c r="Y141" i="12"/>
  <c r="Y171" i="12"/>
  <c r="Y206" i="12"/>
  <c r="Y236" i="12"/>
  <c r="Y266" i="12"/>
  <c r="Y301" i="12"/>
  <c r="Y331" i="12"/>
  <c r="Y361" i="12"/>
  <c r="Y396" i="12"/>
  <c r="Y426" i="12"/>
  <c r="Y456" i="12"/>
  <c r="Y6" i="12"/>
  <c r="Y10" i="12"/>
  <c r="Q15" i="12"/>
  <c r="Y101" i="12"/>
  <c r="Y187" i="12"/>
  <c r="Y196" i="12"/>
  <c r="Y282" i="12"/>
  <c r="Y291" i="12"/>
  <c r="Y377" i="12"/>
  <c r="Y386" i="12"/>
  <c r="Y472" i="12"/>
  <c r="X15" i="12"/>
  <c r="Y126" i="12"/>
  <c r="Y251" i="12"/>
  <c r="Y281" i="12"/>
  <c r="Y376" i="12"/>
  <c r="Y411" i="12"/>
  <c r="Y441" i="12"/>
  <c r="Y471" i="12"/>
  <c r="Y100" i="11"/>
  <c r="Y7" i="11"/>
  <c r="Y11" i="11"/>
  <c r="Y24" i="11"/>
  <c r="Y301" i="11"/>
  <c r="Y361" i="11"/>
  <c r="Y6" i="11"/>
  <c r="Y10" i="11"/>
  <c r="Q15" i="11"/>
  <c r="Y32" i="11"/>
  <c r="Y101" i="11"/>
  <c r="Y127" i="11"/>
  <c r="Y157" i="11"/>
  <c r="Y196" i="11"/>
  <c r="Y222" i="11"/>
  <c r="Y252" i="11"/>
  <c r="Y291" i="11"/>
  <c r="Y317" i="11"/>
  <c r="Y386" i="11"/>
  <c r="Y412" i="11"/>
  <c r="Y442" i="11"/>
  <c r="Y9" i="11"/>
  <c r="Y13" i="11"/>
  <c r="Y91" i="11"/>
  <c r="Y186" i="11"/>
  <c r="Y251" i="11"/>
  <c r="Y281" i="11"/>
  <c r="Y316" i="11"/>
  <c r="Y376" i="11"/>
  <c r="Y411" i="11"/>
  <c r="Y471" i="11"/>
  <c r="Y17" i="11"/>
  <c r="Y25" i="11"/>
  <c r="Y77" i="11"/>
  <c r="Y112" i="11"/>
  <c r="Y142" i="11"/>
  <c r="Y172" i="11"/>
  <c r="Y207" i="11"/>
  <c r="Y237" i="11"/>
  <c r="Y267" i="11"/>
  <c r="Y302" i="11"/>
  <c r="Y332" i="11"/>
  <c r="Y362" i="11"/>
  <c r="Y427" i="11"/>
  <c r="Y457" i="11"/>
  <c r="Y15" i="10"/>
  <c r="Y30" i="10"/>
  <c r="Q75" i="10"/>
  <c r="Q140" i="10"/>
  <c r="Q265" i="10"/>
  <c r="Q300" i="10"/>
  <c r="Q425" i="10"/>
  <c r="V504" i="10"/>
  <c r="Y9" i="10"/>
  <c r="Y13" i="10"/>
  <c r="Y31" i="10"/>
  <c r="Y91" i="10"/>
  <c r="Y156" i="10"/>
  <c r="Y186" i="10"/>
  <c r="Y221" i="10"/>
  <c r="Y281" i="10"/>
  <c r="Y316" i="10"/>
  <c r="Y346" i="10"/>
  <c r="Y376" i="10"/>
  <c r="Y441" i="10"/>
  <c r="Y471" i="10"/>
  <c r="Q45" i="10"/>
  <c r="Q110" i="10"/>
  <c r="Y110" i="10" s="1"/>
  <c r="Q205" i="10"/>
  <c r="Y205" i="10" s="1"/>
  <c r="Q395" i="10"/>
  <c r="S504" i="10"/>
  <c r="Y25" i="10"/>
  <c r="Q37" i="8"/>
  <c r="Q67" i="8"/>
  <c r="Q86" i="8"/>
  <c r="Q116" i="8"/>
  <c r="Q165" i="8"/>
  <c r="Q225" i="8"/>
  <c r="Q304" i="8"/>
  <c r="Q406" i="8" s="1"/>
  <c r="Q353" i="8"/>
  <c r="Q383" i="8"/>
  <c r="P424" i="8"/>
  <c r="V424" i="8"/>
  <c r="X7" i="8"/>
  <c r="Y83" i="8"/>
  <c r="Y132" i="8"/>
  <c r="Y162" i="8"/>
  <c r="Y181" i="8"/>
  <c r="Y241" i="8"/>
  <c r="Y260" i="8"/>
  <c r="Y320" i="8"/>
  <c r="Y399" i="8"/>
  <c r="Q7" i="8"/>
  <c r="Q244" i="8"/>
  <c r="Q323" i="8"/>
  <c r="S424" i="8"/>
  <c r="Y17" i="8"/>
  <c r="Q36" i="7"/>
  <c r="Q366" i="7"/>
  <c r="Q389" i="7"/>
  <c r="P468" i="7"/>
  <c r="V468" i="7"/>
  <c r="Y9" i="7"/>
  <c r="Y22" i="7"/>
  <c r="Y52" i="7"/>
  <c r="Y405" i="7"/>
  <c r="Y435" i="7"/>
  <c r="M468" i="7"/>
  <c r="S468" i="7"/>
  <c r="R486" i="6"/>
  <c r="Q75" i="6"/>
  <c r="Q110" i="6"/>
  <c r="Y110" i="6" s="1"/>
  <c r="Q140" i="6"/>
  <c r="Q170" i="6"/>
  <c r="Q265" i="6"/>
  <c r="Q300" i="6"/>
  <c r="Q360" i="6"/>
  <c r="Q395" i="6"/>
  <c r="Y395" i="6" s="1"/>
  <c r="M486" i="6"/>
  <c r="Q487" i="6"/>
  <c r="Q491" i="6"/>
  <c r="P504" i="6" s="1"/>
  <c r="V504" i="6"/>
  <c r="Y9" i="6"/>
  <c r="Y13" i="6"/>
  <c r="Y31" i="6"/>
  <c r="Y91" i="6"/>
  <c r="Y186" i="6"/>
  <c r="Y221" i="6"/>
  <c r="Y281" i="6"/>
  <c r="Y316" i="6"/>
  <c r="Y376" i="6"/>
  <c r="Y411" i="6"/>
  <c r="Y441" i="6"/>
  <c r="Y471" i="6"/>
  <c r="Q205" i="6"/>
  <c r="Y205" i="6" s="1"/>
  <c r="Q489" i="6"/>
  <c r="M504" i="6" s="1"/>
  <c r="S504" i="6"/>
  <c r="Y25" i="6"/>
  <c r="Y385" i="5"/>
  <c r="Y195" i="5"/>
  <c r="R486" i="5"/>
  <c r="K11" i="14" s="1"/>
  <c r="Q15" i="5"/>
  <c r="Q110" i="5"/>
  <c r="Y110" i="5" s="1"/>
  <c r="Q140" i="5"/>
  <c r="Q170" i="5"/>
  <c r="Q425" i="5"/>
  <c r="Q455" i="5"/>
  <c r="Y455" i="5" s="1"/>
  <c r="Q491" i="5"/>
  <c r="P504" i="5" s="1"/>
  <c r="Q495" i="5"/>
  <c r="V504" i="5" s="1"/>
  <c r="Y9" i="5"/>
  <c r="Y13" i="5"/>
  <c r="Y31" i="5"/>
  <c r="Y61" i="5"/>
  <c r="Y91" i="5"/>
  <c r="Y186" i="5"/>
  <c r="Y221" i="5"/>
  <c r="Y251" i="5"/>
  <c r="Y281" i="5"/>
  <c r="Y316" i="5"/>
  <c r="Y346" i="5"/>
  <c r="Y376" i="5"/>
  <c r="Y471" i="5"/>
  <c r="Q45" i="5"/>
  <c r="Q205" i="5"/>
  <c r="Y205" i="5" s="1"/>
  <c r="Q300" i="5"/>
  <c r="Y300" i="5" s="1"/>
  <c r="Q395" i="5"/>
  <c r="Y395" i="5" s="1"/>
  <c r="Q489" i="5"/>
  <c r="M504" i="5" s="1"/>
  <c r="Q493" i="5"/>
  <c r="S504" i="5" s="1"/>
  <c r="Y25" i="5"/>
  <c r="Y7" i="4"/>
  <c r="Y11" i="4"/>
  <c r="Y96" i="4"/>
  <c r="Y114" i="4"/>
  <c r="Y141" i="4"/>
  <c r="Y159" i="4"/>
  <c r="Y177" i="4"/>
  <c r="Y204" i="4"/>
  <c r="Y222" i="4"/>
  <c r="Y240" i="4"/>
  <c r="Y267" i="4"/>
  <c r="Y285" i="4"/>
  <c r="Y303" i="4"/>
  <c r="Q14" i="4"/>
  <c r="Q32" i="4"/>
  <c r="Q50" i="4"/>
  <c r="Q77" i="4"/>
  <c r="Q95" i="4"/>
  <c r="Q113" i="4"/>
  <c r="Q140" i="4"/>
  <c r="Q158" i="4"/>
  <c r="Q203" i="4"/>
  <c r="M344" i="4"/>
  <c r="S344" i="4"/>
  <c r="Y9" i="4"/>
  <c r="Y13" i="4"/>
  <c r="Y60" i="4"/>
  <c r="Y123" i="4"/>
  <c r="Y186" i="4"/>
  <c r="Y249" i="4"/>
  <c r="Y312" i="4"/>
  <c r="Y16" i="4"/>
  <c r="Y34" i="4"/>
  <c r="Y52" i="4"/>
  <c r="Y79" i="4"/>
  <c r="Y97" i="4"/>
  <c r="Y115" i="4"/>
  <c r="Y142" i="4"/>
  <c r="Y160" i="4"/>
  <c r="Y178" i="4"/>
  <c r="Y205" i="4"/>
  <c r="Y223" i="4"/>
  <c r="Y241" i="4"/>
  <c r="Y268" i="4"/>
  <c r="Y286" i="4"/>
  <c r="Y304" i="4"/>
  <c r="Y100" i="3"/>
  <c r="Y480" i="3"/>
  <c r="Y7" i="3"/>
  <c r="Y11" i="3"/>
  <c r="Y24" i="3"/>
  <c r="Y141" i="3"/>
  <c r="Y206" i="3"/>
  <c r="K9" i="14"/>
  <c r="Y6" i="3"/>
  <c r="Y10" i="3"/>
  <c r="Q15" i="3"/>
  <c r="Y32" i="3"/>
  <c r="Y101" i="3"/>
  <c r="Y157" i="3"/>
  <c r="Y196" i="3"/>
  <c r="Y222" i="3"/>
  <c r="Y252" i="3"/>
  <c r="Y317" i="3"/>
  <c r="Y386" i="3"/>
  <c r="Y442" i="3"/>
  <c r="M504" i="3"/>
  <c r="Y9" i="3"/>
  <c r="Y13" i="3"/>
  <c r="Y91" i="3"/>
  <c r="Y186" i="3"/>
  <c r="Y251" i="3"/>
  <c r="Y281" i="3"/>
  <c r="Y376" i="3"/>
  <c r="Y411" i="3"/>
  <c r="Y441" i="3"/>
  <c r="Y471" i="3"/>
  <c r="Y47" i="3"/>
  <c r="Y77" i="3"/>
  <c r="Y112" i="3"/>
  <c r="Y142" i="3"/>
  <c r="Y172" i="3"/>
  <c r="Y207" i="3"/>
  <c r="Y237" i="3"/>
  <c r="Y267" i="3"/>
  <c r="Y302" i="3"/>
  <c r="Y332" i="3"/>
  <c r="Y362" i="3"/>
  <c r="Y397" i="3"/>
  <c r="Y427" i="3"/>
  <c r="Y457" i="3"/>
  <c r="X140" i="2"/>
  <c r="Y126" i="2"/>
  <c r="Q220" i="2"/>
  <c r="Y207" i="2"/>
  <c r="Q280" i="2"/>
  <c r="Y267" i="2"/>
  <c r="W504" i="2"/>
  <c r="X504" i="2" s="1"/>
  <c r="Q45" i="2"/>
  <c r="Q170" i="2"/>
  <c r="J250" i="2"/>
  <c r="N486" i="2"/>
  <c r="G8" i="14" s="1"/>
  <c r="J30" i="2"/>
  <c r="Q30" i="2"/>
  <c r="Y108" i="2"/>
  <c r="Y121" i="2"/>
  <c r="Y134" i="2"/>
  <c r="Y147" i="2"/>
  <c r="Y160" i="2"/>
  <c r="Y168" i="2"/>
  <c r="Y173" i="2"/>
  <c r="Q195" i="2"/>
  <c r="Y195" i="2" s="1"/>
  <c r="J220" i="2"/>
  <c r="Y218" i="2"/>
  <c r="Q235" i="2"/>
  <c r="I250" i="2"/>
  <c r="Y261" i="2"/>
  <c r="Y287" i="2"/>
  <c r="X487" i="2"/>
  <c r="Y7" i="2"/>
  <c r="Q489" i="2"/>
  <c r="M504" i="2" s="1"/>
  <c r="Y12" i="2"/>
  <c r="X494" i="2"/>
  <c r="M486" i="2"/>
  <c r="F8" i="14" s="1"/>
  <c r="Q15" i="2"/>
  <c r="U486" i="2"/>
  <c r="N8" i="14" s="1"/>
  <c r="Y17" i="2"/>
  <c r="Y20" i="2"/>
  <c r="Q492" i="2"/>
  <c r="Q504" i="2" s="1"/>
  <c r="Y25" i="2"/>
  <c r="Y28" i="2"/>
  <c r="Y33" i="2"/>
  <c r="Y41" i="2"/>
  <c r="Y46" i="2"/>
  <c r="Y54" i="2"/>
  <c r="X60" i="2"/>
  <c r="J75" i="2"/>
  <c r="Y67" i="2"/>
  <c r="Q75" i="2"/>
  <c r="Y77" i="2"/>
  <c r="Y80" i="2"/>
  <c r="Y88" i="2"/>
  <c r="Y93" i="2"/>
  <c r="Y98" i="2"/>
  <c r="J110" i="2"/>
  <c r="Y103" i="2"/>
  <c r="Y106" i="2"/>
  <c r="Y111" i="2"/>
  <c r="Y119" i="2"/>
  <c r="X125" i="2"/>
  <c r="J140" i="2"/>
  <c r="Y132" i="2"/>
  <c r="Q140" i="2"/>
  <c r="Y142" i="2"/>
  <c r="Y145" i="2"/>
  <c r="Y158" i="2"/>
  <c r="Y166" i="2"/>
  <c r="Y171" i="2"/>
  <c r="Y179" i="2"/>
  <c r="Y192" i="2"/>
  <c r="J205" i="2"/>
  <c r="Q205" i="2"/>
  <c r="I220" i="2"/>
  <c r="Y214" i="2"/>
  <c r="J235" i="2"/>
  <c r="Y231" i="2"/>
  <c r="X250" i="2"/>
  <c r="Y240" i="2"/>
  <c r="Y257" i="2"/>
  <c r="Y266" i="2"/>
  <c r="X290" i="2"/>
  <c r="Y283" i="2"/>
  <c r="Q250" i="2"/>
  <c r="Y237" i="2"/>
  <c r="X489" i="2"/>
  <c r="Y9" i="2"/>
  <c r="X15" i="2"/>
  <c r="Y43" i="2"/>
  <c r="Y48" i="2"/>
  <c r="Y56" i="2"/>
  <c r="Y61" i="2"/>
  <c r="Y69" i="2"/>
  <c r="X75" i="2"/>
  <c r="J90" i="2"/>
  <c r="Y82" i="2"/>
  <c r="I100" i="2"/>
  <c r="Y95" i="2"/>
  <c r="Y113" i="2"/>
  <c r="J155" i="2"/>
  <c r="X185" i="2"/>
  <c r="Y181" i="2"/>
  <c r="Y244" i="2"/>
  <c r="J265" i="2"/>
  <c r="X280" i="2"/>
  <c r="Y270" i="2"/>
  <c r="I290" i="2"/>
  <c r="Q487" i="2"/>
  <c r="Y10" i="2"/>
  <c r="X492" i="2"/>
  <c r="X493" i="2"/>
  <c r="T486" i="2"/>
  <c r="M8" i="14" s="1"/>
  <c r="Q490" i="2"/>
  <c r="N504" i="2" s="1"/>
  <c r="X495" i="2"/>
  <c r="X45" i="2"/>
  <c r="J60" i="2"/>
  <c r="Y49" i="2"/>
  <c r="Q100" i="2"/>
  <c r="Y100" i="2" s="1"/>
  <c r="J125" i="2"/>
  <c r="Y114" i="2"/>
  <c r="X155" i="2"/>
  <c r="X170" i="2"/>
  <c r="J185" i="2"/>
  <c r="Y174" i="2"/>
  <c r="I195" i="2"/>
  <c r="X220" i="2"/>
  <c r="X265" i="2"/>
  <c r="J280" i="2"/>
  <c r="Q290" i="2"/>
  <c r="Y293" i="2"/>
  <c r="Y302" i="2"/>
  <c r="Y319" i="2"/>
  <c r="Y332" i="2"/>
  <c r="Y349" i="2"/>
  <c r="Y362" i="2"/>
  <c r="Y388" i="2"/>
  <c r="Y397" i="2"/>
  <c r="Y414" i="2"/>
  <c r="Y427" i="2"/>
  <c r="Y444" i="2"/>
  <c r="Y457" i="2"/>
  <c r="Y456" i="2"/>
  <c r="R486" i="2"/>
  <c r="K8" i="14" s="1"/>
  <c r="Y186" i="2"/>
  <c r="Y281" i="2"/>
  <c r="Y346" i="2"/>
  <c r="Y376" i="2"/>
  <c r="Y471" i="2"/>
  <c r="Q496" i="1"/>
  <c r="W504" i="1" s="1"/>
  <c r="X504" i="1" s="1"/>
  <c r="Y265" i="1"/>
  <c r="Y280" i="1"/>
  <c r="Y385" i="1"/>
  <c r="X250" i="1"/>
  <c r="Y266" i="1"/>
  <c r="Y301" i="1"/>
  <c r="Y331" i="1"/>
  <c r="X345" i="1"/>
  <c r="Y345" i="1" s="1"/>
  <c r="R486" i="1"/>
  <c r="Y6" i="1"/>
  <c r="Y10" i="1"/>
  <c r="Q15" i="1"/>
  <c r="Q45" i="1"/>
  <c r="Y45" i="1" s="1"/>
  <c r="Q75" i="1"/>
  <c r="Y101" i="1"/>
  <c r="Q140" i="1"/>
  <c r="Q170" i="1"/>
  <c r="Y196" i="1"/>
  <c r="Q235" i="1"/>
  <c r="Y291" i="1"/>
  <c r="Y317" i="1"/>
  <c r="Q330" i="1"/>
  <c r="Q360" i="1"/>
  <c r="Y360" i="1" s="1"/>
  <c r="Y386" i="1"/>
  <c r="Y442" i="1"/>
  <c r="Q455" i="1"/>
  <c r="Y455" i="1" s="1"/>
  <c r="Q489" i="1"/>
  <c r="M504" i="1" s="1"/>
  <c r="Q493" i="1"/>
  <c r="S504" i="1" s="1"/>
  <c r="U504" i="1" s="1"/>
  <c r="Y91" i="1"/>
  <c r="Y186" i="1"/>
  <c r="Y281" i="1"/>
  <c r="Y471" i="1"/>
  <c r="Y9" i="1"/>
  <c r="Y13" i="1"/>
  <c r="Y25" i="1"/>
  <c r="B36" i="14" l="1"/>
  <c r="I23" i="14"/>
  <c r="Y455" i="6"/>
  <c r="Y300" i="1"/>
  <c r="Y290" i="12"/>
  <c r="Y290" i="13"/>
  <c r="Y395" i="1"/>
  <c r="Y330" i="13"/>
  <c r="Y205" i="12"/>
  <c r="Y265" i="6"/>
  <c r="U504" i="13"/>
  <c r="Y385" i="13"/>
  <c r="Y470" i="12"/>
  <c r="Y45" i="3"/>
  <c r="Y290" i="3"/>
  <c r="Y315" i="1"/>
  <c r="Q326" i="4"/>
  <c r="D10" i="14"/>
  <c r="F23" i="14"/>
  <c r="Y300" i="10"/>
  <c r="Y395" i="11"/>
  <c r="Y300" i="11"/>
  <c r="Y395" i="2"/>
  <c r="X337" i="4"/>
  <c r="Y110" i="13"/>
  <c r="Y140" i="1"/>
  <c r="Y170" i="11"/>
  <c r="Y385" i="6"/>
  <c r="Y185" i="12"/>
  <c r="Y315" i="13"/>
  <c r="R504" i="13"/>
  <c r="Y280" i="13"/>
  <c r="X504" i="13"/>
  <c r="Y345" i="13"/>
  <c r="Y30" i="13"/>
  <c r="Y185" i="13"/>
  <c r="Y100" i="13"/>
  <c r="Y220" i="13"/>
  <c r="X486" i="13"/>
  <c r="Y395" i="13"/>
  <c r="Y170" i="13"/>
  <c r="Y155" i="13"/>
  <c r="Y75" i="13"/>
  <c r="Q19" i="14"/>
  <c r="R19" i="14" s="1"/>
  <c r="J486" i="13"/>
  <c r="C19" i="14" s="1"/>
  <c r="L504" i="13"/>
  <c r="Y440" i="12"/>
  <c r="Y425" i="12"/>
  <c r="Y410" i="12"/>
  <c r="J18" i="14"/>
  <c r="Y360" i="12"/>
  <c r="Y345" i="12"/>
  <c r="Q18" i="14"/>
  <c r="R17" i="14"/>
  <c r="R15" i="14"/>
  <c r="Y315" i="12"/>
  <c r="X486" i="12"/>
  <c r="Y250" i="12"/>
  <c r="Q486" i="12"/>
  <c r="O504" i="12"/>
  <c r="J486" i="12"/>
  <c r="C18" i="14" s="1"/>
  <c r="I486" i="12"/>
  <c r="U504" i="12"/>
  <c r="Y90" i="12"/>
  <c r="Y330" i="11"/>
  <c r="Y315" i="11"/>
  <c r="X486" i="11"/>
  <c r="Q497" i="11"/>
  <c r="Q486" i="11"/>
  <c r="X497" i="11"/>
  <c r="Y60" i="11"/>
  <c r="Q504" i="11"/>
  <c r="R504" i="11" s="1"/>
  <c r="I486" i="11"/>
  <c r="J486" i="11"/>
  <c r="Y265" i="10"/>
  <c r="X486" i="10"/>
  <c r="Q486" i="10"/>
  <c r="Y125" i="10"/>
  <c r="J486" i="10"/>
  <c r="I486" i="10"/>
  <c r="X497" i="10"/>
  <c r="Q497" i="10"/>
  <c r="Q417" i="8"/>
  <c r="J406" i="8"/>
  <c r="C14" i="14" s="1"/>
  <c r="I406" i="8"/>
  <c r="Y368" i="8"/>
  <c r="Y163" i="8"/>
  <c r="U424" i="8"/>
  <c r="Y242" i="8"/>
  <c r="Y244" i="8"/>
  <c r="Y52" i="8"/>
  <c r="Y304" i="8"/>
  <c r="Y86" i="8"/>
  <c r="Y383" i="8"/>
  <c r="Y321" i="8"/>
  <c r="Y84" i="8"/>
  <c r="Y323" i="8"/>
  <c r="Y274" i="8"/>
  <c r="Y400" i="8"/>
  <c r="Y37" i="8"/>
  <c r="J13" i="14"/>
  <c r="K21" i="14"/>
  <c r="J450" i="7"/>
  <c r="C13" i="14" s="1"/>
  <c r="I450" i="7"/>
  <c r="B13" i="14" s="1"/>
  <c r="Y404" i="7"/>
  <c r="Y36" i="7"/>
  <c r="Y366" i="7"/>
  <c r="Y389" i="7"/>
  <c r="Y13" i="7"/>
  <c r="Y444" i="7"/>
  <c r="U468" i="7"/>
  <c r="Y425" i="6"/>
  <c r="Y425" i="5"/>
  <c r="Y360" i="5"/>
  <c r="Y125" i="12"/>
  <c r="L504" i="12"/>
  <c r="Y140" i="11"/>
  <c r="Y455" i="11"/>
  <c r="Y280" i="11"/>
  <c r="Y22" i="8"/>
  <c r="Y82" i="8"/>
  <c r="Q14" i="14"/>
  <c r="Y434" i="7"/>
  <c r="Q337" i="4"/>
  <c r="D21" i="14"/>
  <c r="X326" i="4"/>
  <c r="N10" i="14"/>
  <c r="J326" i="4"/>
  <c r="C10" i="14" s="1"/>
  <c r="I326" i="4"/>
  <c r="B10" i="14" s="1"/>
  <c r="N344" i="4"/>
  <c r="O344" i="4" s="1"/>
  <c r="Y68" i="4"/>
  <c r="Y203" i="4"/>
  <c r="Y32" i="4"/>
  <c r="Y23" i="4"/>
  <c r="U344" i="4"/>
  <c r="Y167" i="4"/>
  <c r="Y194" i="4"/>
  <c r="Y320" i="4"/>
  <c r="X486" i="3"/>
  <c r="Y455" i="3"/>
  <c r="O9" i="14"/>
  <c r="O21" i="14" s="1"/>
  <c r="Q486" i="3"/>
  <c r="J9" i="14"/>
  <c r="Q497" i="3"/>
  <c r="J486" i="3"/>
  <c r="C9" i="14" s="1"/>
  <c r="U504" i="3"/>
  <c r="Y455" i="2"/>
  <c r="Y440" i="2"/>
  <c r="Y410" i="2"/>
  <c r="Y60" i="2"/>
  <c r="Y30" i="5"/>
  <c r="J11" i="14"/>
  <c r="Y280" i="3"/>
  <c r="Y140" i="3"/>
  <c r="G21" i="14"/>
  <c r="P21" i="14"/>
  <c r="Q12" i="14"/>
  <c r="N21" i="14"/>
  <c r="Y315" i="2"/>
  <c r="M21" i="14"/>
  <c r="Q10" i="14"/>
  <c r="L21" i="14"/>
  <c r="Q11" i="14"/>
  <c r="E21" i="14"/>
  <c r="H21" i="14"/>
  <c r="Y440" i="11"/>
  <c r="O504" i="11"/>
  <c r="Y360" i="11"/>
  <c r="Y345" i="11"/>
  <c r="Y265" i="11"/>
  <c r="Y155" i="11"/>
  <c r="L504" i="11"/>
  <c r="Y470" i="10"/>
  <c r="Y425" i="10"/>
  <c r="Y410" i="10"/>
  <c r="Y360" i="10"/>
  <c r="Y330" i="10"/>
  <c r="Y315" i="10"/>
  <c r="Y280" i="10"/>
  <c r="Y250" i="10"/>
  <c r="Y235" i="10"/>
  <c r="Y220" i="10"/>
  <c r="L504" i="10"/>
  <c r="Y155" i="10"/>
  <c r="R504" i="10"/>
  <c r="X504" i="3"/>
  <c r="Y300" i="13"/>
  <c r="J12" i="14"/>
  <c r="Y330" i="12"/>
  <c r="Y170" i="12"/>
  <c r="Y66" i="7"/>
  <c r="R504" i="1"/>
  <c r="Y170" i="1"/>
  <c r="Y95" i="4"/>
  <c r="Y116" i="8"/>
  <c r="Y155" i="6"/>
  <c r="Y440" i="13"/>
  <c r="I486" i="13"/>
  <c r="Y235" i="11"/>
  <c r="Y41" i="4"/>
  <c r="I486" i="1"/>
  <c r="Y51" i="7"/>
  <c r="J486" i="1"/>
  <c r="Q8" i="14"/>
  <c r="Y205" i="11"/>
  <c r="Y235" i="1"/>
  <c r="Y170" i="5"/>
  <c r="Y90" i="5"/>
  <c r="U504" i="5"/>
  <c r="Y165" i="8"/>
  <c r="Y235" i="12"/>
  <c r="Y21" i="7"/>
  <c r="Y45" i="10"/>
  <c r="Y155" i="3"/>
  <c r="Y250" i="1"/>
  <c r="Y77" i="4"/>
  <c r="Y170" i="6"/>
  <c r="Y345" i="3"/>
  <c r="Y176" i="4"/>
  <c r="Y221" i="4"/>
  <c r="Y60" i="6"/>
  <c r="Y290" i="6"/>
  <c r="Y345" i="6"/>
  <c r="Y480" i="13"/>
  <c r="Y140" i="13"/>
  <c r="Y100" i="12"/>
  <c r="Y45" i="12"/>
  <c r="Y220" i="11"/>
  <c r="Y455" i="10"/>
  <c r="Y185" i="10"/>
  <c r="Y470" i="5"/>
  <c r="Y300" i="2"/>
  <c r="Y125" i="1"/>
  <c r="R504" i="12"/>
  <c r="Y480" i="2"/>
  <c r="Y140" i="4"/>
  <c r="Q497" i="12"/>
  <c r="Y425" i="1"/>
  <c r="Y195" i="3"/>
  <c r="Y300" i="6"/>
  <c r="J8" i="14"/>
  <c r="Y275" i="4"/>
  <c r="Y410" i="6"/>
  <c r="X504" i="12"/>
  <c r="Y131" i="4"/>
  <c r="L504" i="1"/>
  <c r="O504" i="1"/>
  <c r="Y205" i="2"/>
  <c r="Y353" i="8"/>
  <c r="Y67" i="8"/>
  <c r="O504" i="10"/>
  <c r="Y140" i="10"/>
  <c r="Y205" i="13"/>
  <c r="Y425" i="13"/>
  <c r="Y45" i="13"/>
  <c r="Y330" i="2"/>
  <c r="Y265" i="3"/>
  <c r="X344" i="4"/>
  <c r="Y15" i="6"/>
  <c r="Y30" i="12"/>
  <c r="Y185" i="11"/>
  <c r="Y100" i="10"/>
  <c r="Y170" i="10"/>
  <c r="Y100" i="5"/>
  <c r="Y90" i="1"/>
  <c r="R16" i="14"/>
  <c r="X497" i="1"/>
  <c r="Y375" i="10"/>
  <c r="Y90" i="13"/>
  <c r="Y395" i="10"/>
  <c r="Y75" i="10"/>
  <c r="O504" i="13"/>
  <c r="Y125" i="13"/>
  <c r="Y90" i="10"/>
  <c r="Y425" i="11"/>
  <c r="X504" i="11"/>
  <c r="Y410" i="13"/>
  <c r="Y266" i="4"/>
  <c r="Y60" i="3"/>
  <c r="X504" i="10"/>
  <c r="Y90" i="11"/>
  <c r="Y235" i="2"/>
  <c r="Y185" i="3"/>
  <c r="U504" i="10"/>
  <c r="Y455" i="13"/>
  <c r="Y75" i="3"/>
  <c r="Y265" i="5"/>
  <c r="Y100" i="6"/>
  <c r="Y375" i="13"/>
  <c r="Y235" i="13"/>
  <c r="Y60" i="12"/>
  <c r="X497" i="12"/>
  <c r="Y60" i="10"/>
  <c r="Y60" i="13"/>
  <c r="Y185" i="1"/>
  <c r="Y398" i="8"/>
  <c r="Y330" i="1"/>
  <c r="Y75" i="1"/>
  <c r="Y265" i="13"/>
  <c r="X497" i="13"/>
  <c r="Y425" i="3"/>
  <c r="Y410" i="11"/>
  <c r="Y125" i="11"/>
  <c r="Y345" i="10"/>
  <c r="Y75" i="11"/>
  <c r="Y45" i="11"/>
  <c r="Y30" i="11"/>
  <c r="Y440" i="10"/>
  <c r="Y440" i="5"/>
  <c r="U504" i="2"/>
  <c r="Y375" i="1"/>
  <c r="Y30" i="1"/>
  <c r="Y410" i="1"/>
  <c r="Y338" i="8"/>
  <c r="Y319" i="8"/>
  <c r="Y289" i="8"/>
  <c r="Y259" i="8"/>
  <c r="Y240" i="8"/>
  <c r="Y225" i="8"/>
  <c r="Y210" i="8"/>
  <c r="Y195" i="8"/>
  <c r="Y180" i="8"/>
  <c r="Y161" i="8"/>
  <c r="W424" i="8"/>
  <c r="X424" i="8" s="1"/>
  <c r="Y146" i="8"/>
  <c r="Y131" i="8"/>
  <c r="O424" i="8"/>
  <c r="Y101" i="8"/>
  <c r="R424" i="8"/>
  <c r="B14" i="14"/>
  <c r="Y419" i="7"/>
  <c r="Y374" i="7"/>
  <c r="X468" i="7"/>
  <c r="O468" i="7"/>
  <c r="R468" i="7"/>
  <c r="Y81" i="7"/>
  <c r="L468" i="7"/>
  <c r="Y360" i="6"/>
  <c r="Y315" i="6"/>
  <c r="Y280" i="6"/>
  <c r="Y250" i="6"/>
  <c r="Y235" i="6"/>
  <c r="R504" i="6"/>
  <c r="Y220" i="6"/>
  <c r="Y125" i="6"/>
  <c r="Y90" i="6"/>
  <c r="J486" i="6"/>
  <c r="C12" i="14" s="1"/>
  <c r="Y75" i="6"/>
  <c r="X504" i="6"/>
  <c r="Y480" i="6"/>
  <c r="Y195" i="6"/>
  <c r="O504" i="6"/>
  <c r="Y185" i="6"/>
  <c r="Y440" i="6"/>
  <c r="Y375" i="6"/>
  <c r="I486" i="6"/>
  <c r="B12" i="14" s="1"/>
  <c r="Y330" i="6"/>
  <c r="U504" i="6"/>
  <c r="Y140" i="6"/>
  <c r="X486" i="6"/>
  <c r="Y45" i="6"/>
  <c r="X497" i="6"/>
  <c r="Y410" i="5"/>
  <c r="Y375" i="5"/>
  <c r="Y345" i="5"/>
  <c r="Y330" i="5"/>
  <c r="Y315" i="5"/>
  <c r="Y280" i="5"/>
  <c r="Y250" i="5"/>
  <c r="Y235" i="5"/>
  <c r="Y220" i="5"/>
  <c r="Y185" i="5"/>
  <c r="X504" i="5"/>
  <c r="Y155" i="5"/>
  <c r="Y140" i="5"/>
  <c r="Y125" i="5"/>
  <c r="Y75" i="5"/>
  <c r="X486" i="5"/>
  <c r="R504" i="5"/>
  <c r="J486" i="5"/>
  <c r="C11" i="14" s="1"/>
  <c r="Y60" i="5"/>
  <c r="L504" i="5"/>
  <c r="B11" i="14"/>
  <c r="Y45" i="5"/>
  <c r="X497" i="5"/>
  <c r="O504" i="5"/>
  <c r="Y311" i="4"/>
  <c r="Y302" i="4"/>
  <c r="Y293" i="4"/>
  <c r="Y248" i="4"/>
  <c r="Y239" i="4"/>
  <c r="Y230" i="4"/>
  <c r="Y212" i="4"/>
  <c r="Y185" i="4"/>
  <c r="Y158" i="4"/>
  <c r="Y149" i="4"/>
  <c r="Y122" i="4"/>
  <c r="Y113" i="4"/>
  <c r="Y104" i="4"/>
  <c r="R344" i="4"/>
  <c r="Y86" i="4"/>
  <c r="Y59" i="4"/>
  <c r="Y50" i="4"/>
  <c r="L344" i="4"/>
  <c r="Y440" i="3"/>
  <c r="Y410" i="3"/>
  <c r="Y375" i="3"/>
  <c r="Y360" i="3"/>
  <c r="O504" i="3"/>
  <c r="Y330" i="3"/>
  <c r="L504" i="3"/>
  <c r="Y235" i="3"/>
  <c r="Y220" i="3"/>
  <c r="R504" i="3"/>
  <c r="Y170" i="3"/>
  <c r="Y125" i="3"/>
  <c r="Y90" i="3"/>
  <c r="I486" i="3"/>
  <c r="B9" i="14" s="1"/>
  <c r="Y425" i="2"/>
  <c r="Y375" i="2"/>
  <c r="Y360" i="2"/>
  <c r="Y345" i="2"/>
  <c r="Y265" i="2"/>
  <c r="Y185" i="2"/>
  <c r="Y155" i="2"/>
  <c r="Y140" i="2"/>
  <c r="Y125" i="2"/>
  <c r="Y90" i="2"/>
  <c r="Y75" i="2"/>
  <c r="R504" i="2"/>
  <c r="I486" i="2"/>
  <c r="B8" i="14" s="1"/>
  <c r="Y30" i="2"/>
  <c r="J486" i="2"/>
  <c r="C8" i="14" s="1"/>
  <c r="Q486" i="13"/>
  <c r="Y15" i="13"/>
  <c r="Q497" i="13"/>
  <c r="Y15" i="12"/>
  <c r="Y15" i="11"/>
  <c r="Y7" i="8"/>
  <c r="J424" i="8"/>
  <c r="L424" i="8" s="1"/>
  <c r="J504" i="6"/>
  <c r="L504" i="6" s="1"/>
  <c r="Q497" i="6"/>
  <c r="Q486" i="6"/>
  <c r="Q486" i="5"/>
  <c r="Y15" i="5"/>
  <c r="Q497" i="5"/>
  <c r="Y14" i="4"/>
  <c r="Y15" i="3"/>
  <c r="Q497" i="2"/>
  <c r="J504" i="2"/>
  <c r="L504" i="2" s="1"/>
  <c r="Q486" i="2"/>
  <c r="Y15" i="2"/>
  <c r="Y250" i="2"/>
  <c r="O504" i="2"/>
  <c r="Y45" i="2"/>
  <c r="Y280" i="2"/>
  <c r="X497" i="2"/>
  <c r="Y220" i="2"/>
  <c r="X486" i="2"/>
  <c r="Y290" i="2"/>
  <c r="Y170" i="2"/>
  <c r="Q486" i="1"/>
  <c r="Y15" i="1"/>
  <c r="Q497" i="1"/>
  <c r="X486" i="1"/>
  <c r="Y504" i="1" l="1"/>
  <c r="Y504" i="13"/>
  <c r="R18" i="14"/>
  <c r="J23" i="14"/>
  <c r="F21" i="14"/>
  <c r="Q13" i="14"/>
  <c r="R13" i="14" s="1"/>
  <c r="Y504" i="12"/>
  <c r="J22" i="14"/>
  <c r="R11" i="14"/>
  <c r="J10" i="14"/>
  <c r="Q9" i="14"/>
  <c r="R8" i="14"/>
  <c r="R12" i="14"/>
  <c r="R9" i="14"/>
  <c r="B22" i="14"/>
  <c r="C22" i="14"/>
  <c r="Y504" i="11"/>
  <c r="Y504" i="10"/>
  <c r="C21" i="14"/>
  <c r="B21" i="14"/>
  <c r="Y424" i="8"/>
  <c r="Y468" i="7"/>
  <c r="Y504" i="6"/>
  <c r="Y504" i="5"/>
  <c r="Y344" i="4"/>
  <c r="Y504" i="3"/>
  <c r="Y504" i="2"/>
  <c r="B32" i="14" l="1"/>
  <c r="I21" i="14"/>
  <c r="J14" i="14"/>
  <c r="R14" i="14" s="1"/>
  <c r="Q21" i="14"/>
  <c r="R10" i="14"/>
  <c r="Q23" i="14"/>
  <c r="J21" i="14" l="1"/>
</calcChain>
</file>

<file path=xl/sharedStrings.xml><?xml version="1.0" encoding="utf-8"?>
<sst xmlns="http://schemas.openxmlformats.org/spreadsheetml/2006/main" count="6459" uniqueCount="166">
  <si>
    <t>Ignacio Daily Transit Log</t>
  </si>
  <si>
    <t>Passenger Profile</t>
  </si>
  <si>
    <t>NON-DISABLED</t>
  </si>
  <si>
    <t>DISABLED</t>
  </si>
  <si>
    <t>OTHERS</t>
  </si>
  <si>
    <t>Total:</t>
  </si>
  <si>
    <t>TRIP PURPOSE</t>
  </si>
  <si>
    <t>Total</t>
  </si>
  <si>
    <t>Date</t>
  </si>
  <si>
    <t>Route</t>
  </si>
  <si>
    <t>Bus #</t>
  </si>
  <si>
    <t>Start Time</t>
  </si>
  <si>
    <t>Start Odometer</t>
  </si>
  <si>
    <t>End Time</t>
  </si>
  <si>
    <t>End Odometer</t>
  </si>
  <si>
    <t>Time</t>
  </si>
  <si>
    <t>Miles</t>
  </si>
  <si>
    <t>under 55</t>
  </si>
  <si>
    <t>55+</t>
  </si>
  <si>
    <t>Under 55</t>
  </si>
  <si>
    <t>Kids&lt;4</t>
  </si>
  <si>
    <t>Wheel Chair</t>
  </si>
  <si>
    <t>Medical</t>
  </si>
  <si>
    <t>Employment/Education</t>
  </si>
  <si>
    <t>Shopping</t>
  </si>
  <si>
    <t>nutrition</t>
  </si>
  <si>
    <t>Social Recreation</t>
  </si>
  <si>
    <t>Other</t>
  </si>
  <si>
    <t>Cross Check</t>
  </si>
  <si>
    <t>Sun</t>
  </si>
  <si>
    <t>1a</t>
  </si>
  <si>
    <t>1b</t>
  </si>
  <si>
    <t>2a</t>
  </si>
  <si>
    <t>2b</t>
  </si>
  <si>
    <t>3a</t>
  </si>
  <si>
    <t>3b</t>
  </si>
  <si>
    <t>4a</t>
  </si>
  <si>
    <t>4b</t>
  </si>
  <si>
    <t>Daily Sub Total</t>
  </si>
  <si>
    <t>Daily Total</t>
  </si>
  <si>
    <t>Mon</t>
  </si>
  <si>
    <t>5a</t>
  </si>
  <si>
    <t>5b</t>
  </si>
  <si>
    <t>Tues</t>
  </si>
  <si>
    <t>Wed</t>
  </si>
  <si>
    <t>Thurs</t>
  </si>
  <si>
    <t>Fri</t>
  </si>
  <si>
    <t>Sat</t>
  </si>
  <si>
    <t>Non-Disabled</t>
  </si>
  <si>
    <t>Disabled</t>
  </si>
  <si>
    <t>Others</t>
  </si>
  <si>
    <t>Trip Purpose</t>
  </si>
  <si>
    <t>Total Hours</t>
  </si>
  <si>
    <t>Total Miles</t>
  </si>
  <si>
    <t>Under 60</t>
  </si>
  <si>
    <t>60 +</t>
  </si>
  <si>
    <t>kids under 4</t>
  </si>
  <si>
    <t>Wheel chair</t>
  </si>
  <si>
    <t>Total Passengers</t>
  </si>
  <si>
    <t>Empl-Ed</t>
  </si>
  <si>
    <t>Nutrition</t>
  </si>
  <si>
    <t>Social-Rec</t>
  </si>
  <si>
    <t>TOTAL</t>
  </si>
  <si>
    <t>Trips by route</t>
  </si>
  <si>
    <t>Commuter</t>
  </si>
  <si>
    <t>Mid-day</t>
  </si>
  <si>
    <t>1A</t>
  </si>
  <si>
    <t>1B</t>
  </si>
  <si>
    <t>T</t>
  </si>
  <si>
    <t>2A</t>
  </si>
  <si>
    <t>2B</t>
  </si>
  <si>
    <t>3A</t>
  </si>
  <si>
    <t>3B</t>
  </si>
  <si>
    <t>4A</t>
  </si>
  <si>
    <t>4B</t>
  </si>
  <si>
    <t>5A</t>
  </si>
  <si>
    <t>5B</t>
  </si>
  <si>
    <t>NO</t>
  </si>
  <si>
    <t>DAY</t>
  </si>
  <si>
    <t>HOLIDAY</t>
  </si>
  <si>
    <t>BUS</t>
  </si>
  <si>
    <t>Standard CDOT reporting data</t>
  </si>
  <si>
    <t>GW</t>
  </si>
  <si>
    <t>JC</t>
  </si>
  <si>
    <t>PT</t>
  </si>
  <si>
    <t xml:space="preserve"> </t>
  </si>
  <si>
    <t>Q2</t>
  </si>
  <si>
    <t>Bayfield Daily Transit Log</t>
  </si>
  <si>
    <t xml:space="preserve">DUE TO </t>
  </si>
  <si>
    <t>KC</t>
  </si>
  <si>
    <t xml:space="preserve">NO BUS </t>
  </si>
  <si>
    <t>ROUTE</t>
  </si>
  <si>
    <t xml:space="preserve">NEW </t>
  </si>
  <si>
    <t>YEARS</t>
  </si>
  <si>
    <t>NO 1 A/B RUN</t>
  </si>
  <si>
    <t>NO 1A/B RUN DUE</t>
  </si>
  <si>
    <t>TO WEATHER</t>
  </si>
  <si>
    <t>AA</t>
  </si>
  <si>
    <t xml:space="preserve">MLK </t>
  </si>
  <si>
    <t xml:space="preserve">DUE </t>
  </si>
  <si>
    <t>TO</t>
  </si>
  <si>
    <t>Tech Center</t>
  </si>
  <si>
    <t>Soc/Rec &amp; other</t>
  </si>
  <si>
    <t>PRESIDENTS</t>
  </si>
  <si>
    <t>NO BUSES</t>
  </si>
  <si>
    <t>SNOW</t>
  </si>
  <si>
    <t xml:space="preserve">DAY </t>
  </si>
  <si>
    <t>NO PM ROUTES DUE</t>
  </si>
  <si>
    <t>Weds</t>
  </si>
  <si>
    <t>Rec/Soc &amp; Other</t>
  </si>
  <si>
    <t>Shopping/ Nutriton</t>
  </si>
  <si>
    <t>Mercy Hosp.</t>
  </si>
  <si>
    <t>Soc, Rec &amp; Other</t>
  </si>
  <si>
    <t>Shopping/ Nutrition</t>
  </si>
  <si>
    <t>NO 2 A/B RUN DUE TO</t>
  </si>
  <si>
    <t xml:space="preserve">WINTER WEATHER </t>
  </si>
  <si>
    <t>SR</t>
  </si>
  <si>
    <t>PAM</t>
  </si>
  <si>
    <t>WAYNE</t>
  </si>
  <si>
    <t>Saturday</t>
  </si>
  <si>
    <t>Andrew</t>
  </si>
  <si>
    <t>Gary W</t>
  </si>
  <si>
    <t xml:space="preserve">NO AM RUN DUR TO </t>
  </si>
  <si>
    <t>NO DRIVER</t>
  </si>
  <si>
    <t>A.A. LABOR</t>
  </si>
  <si>
    <t>Kasey</t>
  </si>
  <si>
    <t>Pam T</t>
  </si>
  <si>
    <t>Scott R</t>
  </si>
  <si>
    <t>WW</t>
  </si>
  <si>
    <t>2019 Bayfield FR</t>
  </si>
  <si>
    <t>Wheel chair trips, 2019</t>
  </si>
  <si>
    <t xml:space="preserve">Fri </t>
  </si>
  <si>
    <t>Gary</t>
  </si>
  <si>
    <t>Andrew A</t>
  </si>
  <si>
    <t>Andrew a</t>
  </si>
  <si>
    <t>Friday</t>
  </si>
  <si>
    <t>Pam</t>
  </si>
  <si>
    <t>Fourth of</t>
  </si>
  <si>
    <t>July</t>
  </si>
  <si>
    <t>No Runs</t>
  </si>
  <si>
    <t>Jill</t>
  </si>
  <si>
    <t>7/19/2019/</t>
  </si>
  <si>
    <t>7/22/2019/</t>
  </si>
  <si>
    <t>Tue</t>
  </si>
  <si>
    <t>Thur</t>
  </si>
  <si>
    <t>pam</t>
  </si>
  <si>
    <t>Wayne</t>
  </si>
  <si>
    <t>Andreq</t>
  </si>
  <si>
    <t xml:space="preserve">NO BUS DUE </t>
  </si>
  <si>
    <t xml:space="preserve">TO THE </t>
  </si>
  <si>
    <t xml:space="preserve">LABOR </t>
  </si>
  <si>
    <t xml:space="preserve">AA </t>
  </si>
  <si>
    <t>pt</t>
  </si>
  <si>
    <t>10/12/219</t>
  </si>
  <si>
    <t>INDIGENOUS</t>
  </si>
  <si>
    <t>NO BUS</t>
  </si>
  <si>
    <t>SP</t>
  </si>
  <si>
    <t xml:space="preserve">NO RUNS DUE TO </t>
  </si>
  <si>
    <t>VETERANS DAY</t>
  </si>
  <si>
    <t>CB</t>
  </si>
  <si>
    <t xml:space="preserve">No routes due to the </t>
  </si>
  <si>
    <t xml:space="preserve">Thanksgiving </t>
  </si>
  <si>
    <t>Holiday</t>
  </si>
  <si>
    <t>Cyprian</t>
  </si>
  <si>
    <t>CHRISTMAS</t>
  </si>
  <si>
    <t xml:space="preserve">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</si>
</sst>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F400]h:mm:ss\ AM/PM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"/>
      <color indexed="61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7" fontId="4" fillId="0" borderId="0" xfId="0" applyNumberFormat="1" applyFont="1"/>
    <xf numFmtId="1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16" fontId="3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14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18" fontId="3" fillId="0" borderId="4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20" fontId="3" fillId="0" borderId="4" xfId="0" applyNumberFormat="1" applyFont="1" applyBorder="1" applyProtection="1">
      <protection locked="0"/>
    </xf>
    <xf numFmtId="46" fontId="3" fillId="4" borderId="4" xfId="0" applyNumberFormat="1" applyFont="1" applyFill="1" applyBorder="1"/>
    <xf numFmtId="0" fontId="3" fillId="4" borderId="4" xfId="0" applyFont="1" applyFill="1" applyBorder="1"/>
    <xf numFmtId="0" fontId="3" fillId="4" borderId="4" xfId="0" applyFont="1" applyFill="1" applyBorder="1" applyProtection="1"/>
    <xf numFmtId="0" fontId="3" fillId="3" borderId="4" xfId="0" applyFont="1" applyFill="1" applyBorder="1" applyProtection="1"/>
    <xf numFmtId="14" fontId="8" fillId="5" borderId="4" xfId="0" applyNumberFormat="1" applyFont="1" applyFill="1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18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8" fontId="3" fillId="5" borderId="2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" fontId="3" fillId="4" borderId="4" xfId="0" applyNumberFormat="1" applyFont="1" applyFill="1" applyBorder="1"/>
    <xf numFmtId="0" fontId="8" fillId="0" borderId="5" xfId="0" applyFont="1" applyBorder="1"/>
    <xf numFmtId="14" fontId="8" fillId="0" borderId="6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18" fontId="3" fillId="5" borderId="7" xfId="0" applyNumberFormat="1" applyFont="1" applyFill="1" applyBorder="1" applyAlignment="1">
      <alignment horizontal="right"/>
    </xf>
    <xf numFmtId="0" fontId="3" fillId="5" borderId="6" xfId="0" applyFont="1" applyFill="1" applyBorder="1"/>
    <xf numFmtId="18" fontId="3" fillId="5" borderId="6" xfId="0" applyNumberFormat="1" applyFont="1" applyFill="1" applyBorder="1"/>
    <xf numFmtId="18" fontId="3" fillId="5" borderId="8" xfId="0" applyNumberFormat="1" applyFont="1" applyFill="1" applyBorder="1" applyAlignment="1">
      <alignment horizontal="right"/>
    </xf>
    <xf numFmtId="0" fontId="3" fillId="4" borderId="4" xfId="0" applyNumberFormat="1" applyFont="1" applyFill="1" applyBorder="1"/>
    <xf numFmtId="0" fontId="8" fillId="6" borderId="4" xfId="0" applyFont="1" applyFill="1" applyBorder="1"/>
    <xf numFmtId="0" fontId="8" fillId="6" borderId="4" xfId="0" applyFont="1" applyFill="1" applyBorder="1" applyAlignment="1">
      <alignment horizontal="center" vertical="center"/>
    </xf>
    <xf numFmtId="18" fontId="3" fillId="6" borderId="4" xfId="0" applyNumberFormat="1" applyFont="1" applyFill="1" applyBorder="1" applyProtection="1">
      <protection locked="0"/>
    </xf>
    <xf numFmtId="0" fontId="3" fillId="6" borderId="4" xfId="0" applyFont="1" applyFill="1" applyBorder="1" applyProtection="1">
      <protection locked="0"/>
    </xf>
    <xf numFmtId="14" fontId="8" fillId="7" borderId="4" xfId="0" applyNumberFormat="1" applyFont="1" applyFill="1" applyBorder="1"/>
    <xf numFmtId="18" fontId="3" fillId="7" borderId="4" xfId="0" applyNumberFormat="1" applyFont="1" applyFill="1" applyBorder="1"/>
    <xf numFmtId="18" fontId="3" fillId="8" borderId="4" xfId="0" applyNumberFormat="1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14" fontId="8" fillId="5" borderId="9" xfId="0" applyNumberFormat="1" applyFont="1" applyFill="1" applyBorder="1"/>
    <xf numFmtId="0" fontId="8" fillId="0" borderId="9" xfId="0" applyFont="1" applyBorder="1"/>
    <xf numFmtId="0" fontId="8" fillId="0" borderId="10" xfId="0" applyFont="1" applyBorder="1" applyAlignment="1">
      <alignment horizontal="center" vertical="center"/>
    </xf>
    <xf numFmtId="18" fontId="3" fillId="5" borderId="10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8" fontId="3" fillId="5" borderId="11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3" borderId="9" xfId="0" applyFont="1" applyFill="1" applyBorder="1" applyProtection="1"/>
    <xf numFmtId="0" fontId="8" fillId="0" borderId="13" xfId="0" applyFont="1" applyBorder="1"/>
    <xf numFmtId="14" fontId="8" fillId="0" borderId="14" xfId="0" applyNumberFormat="1" applyFont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18" fontId="3" fillId="8" borderId="14" xfId="0" applyNumberFormat="1" applyFont="1" applyFill="1" applyBorder="1" applyProtection="1">
      <protection locked="0"/>
    </xf>
    <xf numFmtId="0" fontId="3" fillId="8" borderId="14" xfId="0" applyFont="1" applyFill="1" applyBorder="1" applyProtection="1">
      <protection locked="0"/>
    </xf>
    <xf numFmtId="46" fontId="3" fillId="4" borderId="14" xfId="0" applyNumberFormat="1" applyFont="1" applyFill="1" applyBorder="1"/>
    <xf numFmtId="0" fontId="3" fillId="4" borderId="14" xfId="0" applyFont="1" applyFill="1" applyBorder="1"/>
    <xf numFmtId="0" fontId="3" fillId="0" borderId="14" xfId="0" applyFont="1" applyBorder="1" applyProtection="1">
      <protection locked="0"/>
    </xf>
    <xf numFmtId="0" fontId="3" fillId="4" borderId="14" xfId="0" applyFont="1" applyFill="1" applyBorder="1" applyProtection="1"/>
    <xf numFmtId="0" fontId="3" fillId="3" borderId="15" xfId="0" applyFont="1" applyFill="1" applyBorder="1" applyProtection="1"/>
    <xf numFmtId="0" fontId="8" fillId="0" borderId="16" xfId="0" applyFont="1" applyBorder="1"/>
    <xf numFmtId="0" fontId="3" fillId="3" borderId="17" xfId="0" applyFont="1" applyFill="1" applyBorder="1" applyProtection="1"/>
    <xf numFmtId="0" fontId="8" fillId="0" borderId="18" xfId="0" applyFont="1" applyBorder="1"/>
    <xf numFmtId="14" fontId="8" fillId="0" borderId="19" xfId="0" applyNumberFormat="1" applyFont="1" applyBorder="1"/>
    <xf numFmtId="0" fontId="8" fillId="0" borderId="19" xfId="0" applyFont="1" applyBorder="1"/>
    <xf numFmtId="0" fontId="8" fillId="0" borderId="19" xfId="0" applyFont="1" applyBorder="1" applyAlignment="1">
      <alignment horizontal="center" vertical="center"/>
    </xf>
    <xf numFmtId="18" fontId="3" fillId="5" borderId="20" xfId="0" applyNumberFormat="1" applyFont="1" applyFill="1" applyBorder="1" applyAlignment="1">
      <alignment horizontal="right"/>
    </xf>
    <xf numFmtId="0" fontId="3" fillId="5" borderId="19" xfId="0" applyFont="1" applyFill="1" applyBorder="1"/>
    <xf numFmtId="18" fontId="3" fillId="5" borderId="19" xfId="0" applyNumberFormat="1" applyFont="1" applyFill="1" applyBorder="1"/>
    <xf numFmtId="18" fontId="3" fillId="5" borderId="21" xfId="0" applyNumberFormat="1" applyFont="1" applyFill="1" applyBorder="1" applyAlignment="1">
      <alignment horizontal="right"/>
    </xf>
    <xf numFmtId="46" fontId="3" fillId="4" borderId="22" xfId="0" applyNumberFormat="1" applyFont="1" applyFill="1" applyBorder="1"/>
    <xf numFmtId="0" fontId="3" fillId="4" borderId="22" xfId="0" applyFont="1" applyFill="1" applyBorder="1"/>
    <xf numFmtId="0" fontId="3" fillId="3" borderId="23" xfId="0" applyFont="1" applyFill="1" applyBorder="1" applyProtection="1"/>
    <xf numFmtId="14" fontId="8" fillId="0" borderId="24" xfId="0" applyNumberFormat="1" applyFont="1" applyBorder="1"/>
    <xf numFmtId="0" fontId="8" fillId="0" borderId="24" xfId="0" applyFont="1" applyBorder="1" applyAlignment="1">
      <alignment horizontal="left"/>
    </xf>
    <xf numFmtId="0" fontId="8" fillId="0" borderId="24" xfId="0" applyFont="1" applyBorder="1" applyAlignment="1">
      <alignment horizontal="center" vertical="center"/>
    </xf>
    <xf numFmtId="18" fontId="3" fillId="8" borderId="24" xfId="0" applyNumberFormat="1" applyFont="1" applyFill="1" applyBorder="1" applyProtection="1">
      <protection locked="0"/>
    </xf>
    <xf numFmtId="0" fontId="3" fillId="8" borderId="24" xfId="0" applyFont="1" applyFill="1" applyBorder="1" applyProtection="1">
      <protection locked="0"/>
    </xf>
    <xf numFmtId="46" fontId="3" fillId="4" borderId="24" xfId="0" applyNumberFormat="1" applyFont="1" applyFill="1" applyBorder="1"/>
    <xf numFmtId="0" fontId="3" fillId="4" borderId="24" xfId="0" applyFont="1" applyFill="1" applyBorder="1"/>
    <xf numFmtId="0" fontId="3" fillId="0" borderId="24" xfId="0" applyFont="1" applyBorder="1" applyProtection="1">
      <protection locked="0"/>
    </xf>
    <xf numFmtId="0" fontId="3" fillId="4" borderId="24" xfId="0" applyFont="1" applyFill="1" applyBorder="1" applyProtection="1"/>
    <xf numFmtId="0" fontId="3" fillId="3" borderId="24" xfId="0" applyFont="1" applyFill="1" applyBorder="1" applyProtection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0" xfId="0" applyFont="1"/>
    <xf numFmtId="0" fontId="5" fillId="0" borderId="24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46" fontId="3" fillId="9" borderId="4" xfId="0" applyNumberFormat="1" applyFont="1" applyFill="1" applyBorder="1"/>
    <xf numFmtId="1" fontId="3" fillId="9" borderId="4" xfId="0" applyNumberFormat="1" applyFont="1" applyFill="1" applyBorder="1"/>
    <xf numFmtId="0" fontId="3" fillId="0" borderId="0" xfId="0" applyFont="1" applyFill="1" applyBorder="1"/>
    <xf numFmtId="0" fontId="3" fillId="0" borderId="4" xfId="0" applyFont="1" applyBorder="1"/>
    <xf numFmtId="164" fontId="3" fillId="9" borderId="4" xfId="0" applyNumberFormat="1" applyFont="1" applyFill="1" applyBorder="1"/>
    <xf numFmtId="0" fontId="3" fillId="0" borderId="0" xfId="0" applyFont="1" applyBorder="1"/>
    <xf numFmtId="0" fontId="3" fillId="0" borderId="11" xfId="0" applyFont="1" applyBorder="1"/>
    <xf numFmtId="164" fontId="3" fillId="8" borderId="0" xfId="0" applyNumberFormat="1" applyFont="1" applyFill="1" applyBorder="1"/>
    <xf numFmtId="164" fontId="3" fillId="0" borderId="0" xfId="0" applyNumberFormat="1" applyFont="1" applyBorder="1"/>
    <xf numFmtId="17" fontId="9" fillId="0" borderId="0" xfId="0" applyNumberFormat="1" applyFont="1" applyBorder="1" applyAlignment="1"/>
    <xf numFmtId="0" fontId="10" fillId="0" borderId="1" xfId="0" applyFont="1" applyBorder="1" applyAlignment="1">
      <alignment horizontal="center"/>
    </xf>
    <xf numFmtId="0" fontId="0" fillId="0" borderId="2" xfId="0" applyBorder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2" fillId="0" borderId="4" xfId="0" applyNumberFormat="1" applyFont="1" applyBorder="1"/>
    <xf numFmtId="1" fontId="12" fillId="0" borderId="4" xfId="0" applyNumberFormat="1" applyFont="1" applyBorder="1"/>
    <xf numFmtId="164" fontId="0" fillId="0" borderId="4" xfId="0" applyNumberFormat="1" applyBorder="1"/>
    <xf numFmtId="164" fontId="13" fillId="0" borderId="4" xfId="0" applyNumberFormat="1" applyFont="1" applyBorder="1"/>
    <xf numFmtId="0" fontId="8" fillId="0" borderId="4" xfId="0" applyNumberFormat="1" applyFont="1" applyBorder="1" applyAlignment="1">
      <alignment horizontal="center" vertical="center"/>
    </xf>
    <xf numFmtId="0" fontId="15" fillId="0" borderId="0" xfId="0" applyFont="1"/>
    <xf numFmtId="0" fontId="0" fillId="0" borderId="0" xfId="0" applyNumberFormat="1"/>
    <xf numFmtId="0" fontId="9" fillId="0" borderId="0" xfId="0" applyFont="1"/>
    <xf numFmtId="0" fontId="3" fillId="0" borderId="1" xfId="0" applyNumberFormat="1" applyFont="1" applyBorder="1" applyAlignment="1">
      <alignment horizontal="centerContinuous" vertical="center"/>
    </xf>
    <xf numFmtId="0" fontId="5" fillId="0" borderId="2" xfId="0" applyNumberFormat="1" applyFont="1" applyBorder="1" applyAlignment="1">
      <alignment horizontal="centerContinuous" vertical="center"/>
    </xf>
    <xf numFmtId="0" fontId="5" fillId="0" borderId="12" xfId="0" applyNumberFormat="1" applyFont="1" applyBorder="1" applyAlignment="1">
      <alignment horizontal="centerContinuous"/>
    </xf>
    <xf numFmtId="0" fontId="5" fillId="0" borderId="0" xfId="0" applyNumberFormat="1" applyFont="1"/>
    <xf numFmtId="0" fontId="5" fillId="0" borderId="24" xfId="0" applyNumberFormat="1" applyFont="1" applyBorder="1" applyAlignment="1">
      <alignment horizontal="centerContinuous"/>
    </xf>
    <xf numFmtId="0" fontId="5" fillId="0" borderId="4" xfId="0" applyNumberFormat="1" applyFont="1" applyBorder="1" applyAlignment="1">
      <alignment horizontal="centerContinuous"/>
    </xf>
    <xf numFmtId="0" fontId="5" fillId="0" borderId="4" xfId="0" applyNumberFormat="1" applyFont="1" applyBorder="1"/>
    <xf numFmtId="0" fontId="5" fillId="0" borderId="1" xfId="0" applyNumberFormat="1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9" xfId="0" applyNumberFormat="1" applyFont="1" applyBorder="1" applyAlignment="1">
      <alignment horizontal="centerContinuous" vertical="center" wrapText="1"/>
    </xf>
    <xf numFmtId="0" fontId="5" fillId="0" borderId="9" xfId="0" applyNumberFormat="1" applyFont="1" applyBorder="1" applyAlignment="1">
      <alignment vertical="center" wrapText="1"/>
    </xf>
    <xf numFmtId="0" fontId="5" fillId="0" borderId="9" xfId="0" applyNumberFormat="1" applyFont="1" applyBorder="1" applyAlignment="1">
      <alignment horizontal="centerContinuous" vertical="center" wrapText="1" shrinkToFit="1"/>
    </xf>
    <xf numFmtId="0" fontId="5" fillId="0" borderId="9" xfId="0" applyFont="1" applyBorder="1" applyAlignment="1"/>
    <xf numFmtId="17" fontId="0" fillId="0" borderId="4" xfId="0" applyNumberFormat="1" applyBorder="1"/>
    <xf numFmtId="46" fontId="0" fillId="0" borderId="4" xfId="0" applyNumberFormat="1" applyFill="1" applyBorder="1"/>
    <xf numFmtId="0" fontId="0" fillId="0" borderId="4" xfId="0" applyNumberFormat="1" applyFill="1" applyBorder="1"/>
    <xf numFmtId="164" fontId="0" fillId="0" borderId="0" xfId="0" applyNumberFormat="1"/>
    <xf numFmtId="164" fontId="0" fillId="10" borderId="4" xfId="1" applyNumberFormat="1" applyFont="1" applyFill="1" applyBorder="1"/>
    <xf numFmtId="17" fontId="0" fillId="0" borderId="0" xfId="0" applyNumberFormat="1"/>
    <xf numFmtId="164" fontId="0" fillId="0" borderId="0" xfId="1" applyNumberFormat="1" applyFont="1"/>
    <xf numFmtId="0" fontId="0" fillId="0" borderId="0" xfId="1" applyNumberFormat="1" applyFont="1" applyFill="1"/>
    <xf numFmtId="0" fontId="0" fillId="0" borderId="4" xfId="0" applyBorder="1"/>
    <xf numFmtId="46" fontId="0" fillId="0" borderId="4" xfId="0" applyNumberFormat="1" applyBorder="1"/>
    <xf numFmtId="164" fontId="0" fillId="0" borderId="4" xfId="1" applyNumberFormat="1" applyFont="1" applyBorder="1"/>
    <xf numFmtId="0" fontId="0" fillId="0" borderId="4" xfId="0" applyNumberFormat="1" applyBorder="1"/>
    <xf numFmtId="0" fontId="0" fillId="0" borderId="4" xfId="1" applyNumberFormat="1" applyFont="1" applyFill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0" xfId="2" applyNumberFormat="1" applyFont="1" applyBorder="1"/>
    <xf numFmtId="0" fontId="0" fillId="0" borderId="0" xfId="0" applyNumberFormat="1" applyBorder="1"/>
    <xf numFmtId="164" fontId="0" fillId="0" borderId="0" xfId="0" applyNumberFormat="1" applyBorder="1"/>
    <xf numFmtId="17" fontId="0" fillId="0" borderId="0" xfId="0" applyNumberFormat="1" applyBorder="1"/>
    <xf numFmtId="0" fontId="9" fillId="0" borderId="0" xfId="0" quotePrefix="1" applyFont="1" applyAlignment="1">
      <alignment horizontal="left"/>
    </xf>
    <xf numFmtId="0" fontId="3" fillId="8" borderId="4" xfId="0" applyNumberFormat="1" applyFont="1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" fontId="0" fillId="0" borderId="4" xfId="0" applyNumberFormat="1" applyFill="1" applyBorder="1"/>
    <xf numFmtId="0" fontId="2" fillId="0" borderId="0" xfId="0" applyFont="1" applyAlignment="1"/>
    <xf numFmtId="0" fontId="3" fillId="0" borderId="4" xfId="0" applyNumberFormat="1" applyFont="1" applyBorder="1" applyProtection="1">
      <protection locked="0"/>
    </xf>
    <xf numFmtId="0" fontId="16" fillId="0" borderId="0" xfId="0" applyFont="1"/>
    <xf numFmtId="14" fontId="16" fillId="0" borderId="4" xfId="0" applyNumberFormat="1" applyFont="1" applyBorder="1"/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14" fontId="16" fillId="5" borderId="4" xfId="0" applyNumberFormat="1" applyFont="1" applyFill="1" applyBorder="1"/>
    <xf numFmtId="0" fontId="16" fillId="0" borderId="4" xfId="0" applyFont="1" applyBorder="1" applyAlignment="1">
      <alignment horizontal="center" vertical="center"/>
    </xf>
    <xf numFmtId="18" fontId="16" fillId="0" borderId="4" xfId="0" applyNumberFormat="1" applyFont="1" applyBorder="1" applyProtection="1">
      <protection locked="0"/>
    </xf>
    <xf numFmtId="0" fontId="16" fillId="0" borderId="4" xfId="0" applyFont="1" applyBorder="1" applyProtection="1">
      <protection locked="0"/>
    </xf>
    <xf numFmtId="14" fontId="16" fillId="7" borderId="4" xfId="0" applyNumberFormat="1" applyFont="1" applyFill="1" applyBorder="1"/>
    <xf numFmtId="0" fontId="17" fillId="0" borderId="25" xfId="0" applyFont="1" applyBorder="1" applyAlignment="1">
      <alignment horizontal="center" vertical="center" wrapText="1"/>
    </xf>
    <xf numFmtId="18" fontId="18" fillId="11" borderId="26" xfId="0" applyNumberFormat="1" applyFont="1" applyFill="1" applyBorder="1" applyAlignment="1">
      <alignment horizontal="right" wrapText="1"/>
    </xf>
    <xf numFmtId="0" fontId="18" fillId="11" borderId="26" xfId="0" applyFont="1" applyFill="1" applyBorder="1" applyAlignment="1">
      <alignment horizontal="right" wrapText="1"/>
    </xf>
    <xf numFmtId="0" fontId="17" fillId="0" borderId="27" xfId="0" applyFont="1" applyBorder="1" applyAlignment="1">
      <alignment horizontal="center" vertical="center" wrapText="1"/>
    </xf>
    <xf numFmtId="18" fontId="18" fillId="11" borderId="28" xfId="0" applyNumberFormat="1" applyFont="1" applyFill="1" applyBorder="1" applyAlignment="1">
      <alignment horizontal="right" wrapText="1"/>
    </xf>
    <xf numFmtId="0" fontId="18" fillId="11" borderId="28" xfId="0" applyFont="1" applyFill="1" applyBorder="1" applyAlignment="1">
      <alignment horizontal="right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18" fillId="0" borderId="27" xfId="0" applyFont="1" applyBorder="1" applyAlignment="1">
      <alignment horizontal="right" wrapText="1"/>
    </xf>
    <xf numFmtId="0" fontId="0" fillId="0" borderId="28" xfId="0" applyBorder="1" applyAlignment="1">
      <alignment wrapText="1"/>
    </xf>
    <xf numFmtId="0" fontId="18" fillId="0" borderId="28" xfId="0" applyFont="1" applyBorder="1" applyAlignment="1">
      <alignment horizontal="right" wrapText="1"/>
    </xf>
    <xf numFmtId="0" fontId="0" fillId="0" borderId="27" xfId="0" applyBorder="1" applyAlignment="1">
      <alignment wrapText="1"/>
    </xf>
    <xf numFmtId="18" fontId="18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>
      <alignment horizontal="right" wrapText="1"/>
    </xf>
    <xf numFmtId="20" fontId="18" fillId="0" borderId="26" xfId="0" applyNumberFormat="1" applyFont="1" applyBorder="1" applyAlignment="1">
      <alignment horizontal="right" wrapText="1"/>
    </xf>
    <xf numFmtId="18" fontId="18" fillId="0" borderId="28" xfId="0" applyNumberFormat="1" applyFont="1" applyBorder="1" applyAlignment="1">
      <alignment horizontal="right" wrapText="1"/>
    </xf>
    <xf numFmtId="0" fontId="18" fillId="0" borderId="30" xfId="0" applyFont="1" applyBorder="1" applyAlignment="1">
      <alignment horizontal="right" wrapText="1"/>
    </xf>
    <xf numFmtId="0" fontId="17" fillId="0" borderId="31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17" fillId="0" borderId="32" xfId="0" applyFont="1" applyBorder="1" applyAlignment="1">
      <alignment wrapText="1"/>
    </xf>
    <xf numFmtId="0" fontId="0" fillId="12" borderId="28" xfId="0" applyFill="1" applyBorder="1" applyAlignment="1">
      <alignment wrapText="1"/>
    </xf>
    <xf numFmtId="0" fontId="17" fillId="0" borderId="28" xfId="0" applyFont="1" applyBorder="1" applyAlignment="1">
      <alignment wrapText="1"/>
    </xf>
    <xf numFmtId="0" fontId="17" fillId="0" borderId="28" xfId="0" applyFont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right" wrapText="1"/>
    </xf>
    <xf numFmtId="0" fontId="0" fillId="13" borderId="28" xfId="0" applyFill="1" applyBorder="1" applyAlignment="1">
      <alignment wrapText="1"/>
    </xf>
    <xf numFmtId="0" fontId="0" fillId="13" borderId="28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12" borderId="33" xfId="0" applyFill="1" applyBorder="1" applyAlignment="1">
      <alignment wrapText="1"/>
    </xf>
    <xf numFmtId="0" fontId="0" fillId="0" borderId="34" xfId="0" applyBorder="1" applyAlignment="1">
      <alignment wrapText="1"/>
    </xf>
    <xf numFmtId="0" fontId="17" fillId="0" borderId="34" xfId="0" applyFont="1" applyBorder="1"/>
    <xf numFmtId="0" fontId="0" fillId="0" borderId="35" xfId="0" applyBorder="1" applyAlignment="1">
      <alignment vertical="center" wrapText="1"/>
    </xf>
    <xf numFmtId="0" fontId="0" fillId="12" borderId="34" xfId="0" applyFill="1" applyBorder="1" applyAlignment="1">
      <alignment wrapText="1"/>
    </xf>
    <xf numFmtId="0" fontId="18" fillId="12" borderId="36" xfId="0" applyFont="1" applyFill="1" applyBorder="1" applyAlignment="1">
      <alignment horizontal="right" wrapText="1"/>
    </xf>
    <xf numFmtId="14" fontId="17" fillId="0" borderId="28" xfId="0" applyNumberFormat="1" applyFont="1" applyBorder="1" applyAlignment="1">
      <alignment horizontal="right" wrapText="1"/>
    </xf>
    <xf numFmtId="18" fontId="0" fillId="0" borderId="28" xfId="0" applyNumberFormat="1" applyBorder="1" applyAlignment="1">
      <alignment wrapText="1"/>
    </xf>
    <xf numFmtId="0" fontId="0" fillId="14" borderId="28" xfId="0" applyFill="1" applyBorder="1" applyAlignment="1">
      <alignment wrapText="1"/>
    </xf>
    <xf numFmtId="0" fontId="18" fillId="0" borderId="29" xfId="0" applyFont="1" applyBorder="1" applyAlignment="1">
      <alignment horizontal="right" wrapText="1"/>
    </xf>
    <xf numFmtId="18" fontId="18" fillId="0" borderId="26" xfId="0" applyNumberFormat="1" applyFont="1" applyBorder="1" applyAlignment="1">
      <alignment wrapText="1"/>
    </xf>
    <xf numFmtId="18" fontId="18" fillId="0" borderId="28" xfId="0" applyNumberFormat="1" applyFont="1" applyBorder="1" applyAlignment="1">
      <alignment wrapText="1"/>
    </xf>
    <xf numFmtId="164" fontId="0" fillId="2" borderId="4" xfId="1" applyNumberFormat="1" applyFont="1" applyFill="1" applyBorder="1"/>
    <xf numFmtId="0" fontId="0" fillId="11" borderId="28" xfId="0" applyFill="1" applyBorder="1" applyAlignment="1">
      <alignment wrapText="1"/>
    </xf>
    <xf numFmtId="165" fontId="3" fillId="9" borderId="37" xfId="0" applyNumberFormat="1" applyFont="1" applyFill="1" applyBorder="1" applyAlignment="1"/>
    <xf numFmtId="165" fontId="3" fillId="9" borderId="0" xfId="0" applyNumberFormat="1" applyFont="1" applyFill="1" applyBorder="1" applyAlignment="1"/>
    <xf numFmtId="0" fontId="18" fillId="0" borderId="30" xfId="0" applyFont="1" applyBorder="1" applyAlignment="1">
      <alignment wrapText="1"/>
    </xf>
    <xf numFmtId="0" fontId="18" fillId="0" borderId="28" xfId="0" applyFont="1" applyBorder="1" applyAlignment="1">
      <alignment wrapText="1"/>
    </xf>
    <xf numFmtId="0" fontId="18" fillId="0" borderId="27" xfId="0" applyFont="1" applyBorder="1" applyAlignment="1">
      <alignment wrapText="1"/>
    </xf>
    <xf numFmtId="0" fontId="18" fillId="0" borderId="29" xfId="0" applyFont="1" applyBorder="1" applyAlignment="1">
      <alignment wrapText="1"/>
    </xf>
    <xf numFmtId="0" fontId="10" fillId="15" borderId="24" xfId="0" applyFont="1" applyFill="1" applyBorder="1" applyAlignment="1">
      <alignment horizontal="center"/>
    </xf>
    <xf numFmtId="0" fontId="19" fillId="15" borderId="4" xfId="0" applyFont="1" applyFill="1" applyBorder="1" applyAlignment="1">
      <alignment horizontal="center"/>
    </xf>
    <xf numFmtId="0" fontId="10" fillId="16" borderId="4" xfId="0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17" fillId="0" borderId="38" xfId="0" applyFont="1" applyBorder="1" applyAlignment="1">
      <alignment wrapText="1"/>
    </xf>
    <xf numFmtId="0" fontId="0" fillId="0" borderId="26" xfId="0" applyBorder="1" applyAlignment="1">
      <alignment wrapText="1"/>
    </xf>
    <xf numFmtId="0" fontId="17" fillId="0" borderId="39" xfId="0" applyFont="1" applyBorder="1" applyAlignment="1">
      <alignment wrapText="1"/>
    </xf>
    <xf numFmtId="0" fontId="18" fillId="0" borderId="25" xfId="0" applyFont="1" applyBorder="1" applyAlignment="1">
      <alignment horizontal="right" wrapText="1"/>
    </xf>
    <xf numFmtId="0" fontId="0" fillId="0" borderId="25" xfId="0" applyBorder="1" applyAlignment="1">
      <alignment wrapText="1"/>
    </xf>
    <xf numFmtId="14" fontId="8" fillId="0" borderId="0" xfId="0" applyNumberFormat="1" applyFont="1"/>
    <xf numFmtId="0" fontId="20" fillId="0" borderId="0" xfId="0" applyFont="1"/>
    <xf numFmtId="18" fontId="8" fillId="0" borderId="4" xfId="0" applyNumberFormat="1" applyFont="1" applyBorder="1" applyAlignment="1">
      <alignment horizontal="center" vertical="center"/>
    </xf>
    <xf numFmtId="0" fontId="16" fillId="0" borderId="13" xfId="0" applyFont="1" applyBorder="1"/>
    <xf numFmtId="14" fontId="16" fillId="0" borderId="14" xfId="0" applyNumberFormat="1" applyFont="1" applyBorder="1"/>
    <xf numFmtId="0" fontId="16" fillId="0" borderId="14" xfId="0" applyFont="1" applyBorder="1" applyAlignment="1">
      <alignment horizontal="left"/>
    </xf>
    <xf numFmtId="0" fontId="16" fillId="0" borderId="16" xfId="0" applyFont="1" applyBorder="1"/>
    <xf numFmtId="0" fontId="2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4"/>
  <sheetViews>
    <sheetView workbookViewId="0">
      <selection activeCell="C6" sqref="C6"/>
    </sheetView>
  </sheetViews>
  <sheetFormatPr defaultRowHeight="15" x14ac:dyDescent="0.25"/>
  <sheetData>
    <row r="1" spans="1:25" ht="18" x14ac:dyDescent="0.25">
      <c r="A1" s="261" t="s">
        <v>0</v>
      </c>
      <c r="B1" s="261"/>
      <c r="C1" s="261"/>
      <c r="D1" s="261"/>
      <c r="E1" s="26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ht="15" customHeight="1" x14ac:dyDescent="0.25">
      <c r="A2" s="186"/>
      <c r="B2" s="261"/>
      <c r="C2" s="261"/>
      <c r="D2" s="18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/>
      <c r="C31" s="32" t="s">
        <v>30</v>
      </c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31</v>
      </c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 t="s">
        <v>34</v>
      </c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/>
      <c r="C46" s="32" t="s">
        <v>30</v>
      </c>
      <c r="D46" s="33"/>
      <c r="E46" s="34"/>
      <c r="F46" s="35"/>
      <c r="G46" s="34"/>
      <c r="H46" s="35"/>
      <c r="I46" s="37">
        <f>SUM(G46-E46)</f>
        <v>0</v>
      </c>
      <c r="J46" s="38">
        <f>SUM(H46-F46)</f>
        <v>0</v>
      </c>
      <c r="K46" s="35"/>
      <c r="L46" s="35"/>
      <c r="M46" s="35"/>
      <c r="N46" s="35"/>
      <c r="O46" s="35"/>
      <c r="P46" s="35"/>
      <c r="Q46" s="39">
        <f>SUM(K46:P46)</f>
        <v>0</v>
      </c>
      <c r="R46" s="35"/>
      <c r="S46" s="35"/>
      <c r="T46" s="35"/>
      <c r="U46" s="35"/>
      <c r="V46" s="35"/>
      <c r="W46" s="35"/>
      <c r="X46" s="39">
        <f>SUM(R46:W46)</f>
        <v>0</v>
      </c>
      <c r="Y46" s="40">
        <f t="shared" si="11"/>
        <v>0</v>
      </c>
    </row>
    <row r="47" spans="1:25" x14ac:dyDescent="0.25">
      <c r="A47" s="30"/>
      <c r="B47" s="41"/>
      <c r="C47" s="42" t="s">
        <v>31</v>
      </c>
      <c r="D47" s="33"/>
      <c r="E47" s="34"/>
      <c r="F47" s="35"/>
      <c r="G47" s="34"/>
      <c r="H47" s="35"/>
      <c r="I47" s="37">
        <f t="shared" ref="I47:J58" si="17">SUM(G47-E47)</f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/>
      <c r="E48" s="34"/>
      <c r="F48" s="35"/>
      <c r="G48" s="34"/>
      <c r="H48" s="35"/>
      <c r="I48" s="37">
        <f t="shared" si="17"/>
        <v>0</v>
      </c>
      <c r="J48" s="38">
        <f t="shared" si="17"/>
        <v>0</v>
      </c>
      <c r="K48" s="35"/>
      <c r="L48" s="35"/>
      <c r="M48" s="35"/>
      <c r="N48" s="35"/>
      <c r="O48" s="35"/>
      <c r="P48" s="35"/>
      <c r="Q48" s="39">
        <f t="shared" si="18"/>
        <v>0</v>
      </c>
      <c r="R48" s="35"/>
      <c r="S48" s="35"/>
      <c r="T48" s="35"/>
      <c r="U48" s="35"/>
      <c r="V48" s="35"/>
      <c r="W48" s="35"/>
      <c r="X48" s="39">
        <f t="shared" si="19"/>
        <v>0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/>
      <c r="F49" s="35"/>
      <c r="G49" s="34"/>
      <c r="H49" s="35"/>
      <c r="I49" s="37">
        <f t="shared" si="17"/>
        <v>0</v>
      </c>
      <c r="J49" s="38">
        <f t="shared" si="17"/>
        <v>0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/>
      <c r="E50" s="34"/>
      <c r="F50" s="35"/>
      <c r="G50" s="34"/>
      <c r="H50" s="35"/>
      <c r="I50" s="37">
        <f t="shared" si="17"/>
        <v>0</v>
      </c>
      <c r="J50" s="38">
        <f t="shared" si="17"/>
        <v>0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/>
      <c r="F51" s="35"/>
      <c r="G51" s="34"/>
      <c r="H51" s="35"/>
      <c r="I51" s="37">
        <f t="shared" si="17"/>
        <v>0</v>
      </c>
      <c r="J51" s="38">
        <f t="shared" si="17"/>
        <v>0</v>
      </c>
      <c r="K51" s="35"/>
      <c r="L51" s="35"/>
      <c r="M51" s="35"/>
      <c r="N51" s="35"/>
      <c r="O51" s="35"/>
      <c r="P51" s="35"/>
      <c r="Q51" s="39">
        <f t="shared" si="18"/>
        <v>0</v>
      </c>
      <c r="R51" s="35"/>
      <c r="S51" s="35"/>
      <c r="T51" s="35"/>
      <c r="U51" s="35"/>
      <c r="V51" s="35"/>
      <c r="W51" s="35"/>
      <c r="X51" s="39">
        <f t="shared" si="19"/>
        <v>0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</v>
      </c>
      <c r="J60" s="57">
        <f t="shared" si="20"/>
        <v>0</v>
      </c>
      <c r="K60" s="57">
        <f t="shared" si="20"/>
        <v>0</v>
      </c>
      <c r="L60" s="57">
        <f t="shared" si="20"/>
        <v>0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7">
        <f t="shared" si="20"/>
        <v>0</v>
      </c>
      <c r="U60" s="57">
        <f t="shared" si="20"/>
        <v>0</v>
      </c>
      <c r="V60" s="57">
        <f t="shared" si="20"/>
        <v>0</v>
      </c>
      <c r="W60" s="57">
        <f t="shared" si="20"/>
        <v>0</v>
      </c>
      <c r="X60" s="57">
        <f>SUM(R60:W60)</f>
        <v>0</v>
      </c>
      <c r="Y60" s="40">
        <f t="shared" si="11"/>
        <v>0</v>
      </c>
    </row>
    <row r="61" spans="1:25" ht="15.75" thickTop="1" x14ac:dyDescent="0.25">
      <c r="A61" s="30" t="s">
        <v>45</v>
      </c>
      <c r="B61" s="31"/>
      <c r="C61" s="32" t="s">
        <v>30</v>
      </c>
      <c r="D61" s="33"/>
      <c r="E61" s="34"/>
      <c r="F61" s="35"/>
      <c r="G61" s="34"/>
      <c r="H61" s="35"/>
      <c r="I61" s="37">
        <f>SUM(G61-E61)</f>
        <v>0</v>
      </c>
      <c r="J61" s="38">
        <f>SUM(H61-F61)</f>
        <v>0</v>
      </c>
      <c r="K61" s="35"/>
      <c r="L61" s="35"/>
      <c r="M61" s="35"/>
      <c r="N61" s="35"/>
      <c r="O61" s="35"/>
      <c r="P61" s="35"/>
      <c r="Q61" s="39">
        <f>SUM(K61:P61)</f>
        <v>0</v>
      </c>
      <c r="R61" s="35"/>
      <c r="S61" s="35"/>
      <c r="T61" s="35"/>
      <c r="U61" s="35"/>
      <c r="V61" s="35"/>
      <c r="W61" s="35"/>
      <c r="X61" s="39">
        <f>SUM(R61:W61)</f>
        <v>0</v>
      </c>
      <c r="Y61" s="40">
        <f>SUM(Q61-X61)</f>
        <v>0</v>
      </c>
    </row>
    <row r="62" spans="1:25" x14ac:dyDescent="0.25">
      <c r="A62" s="30"/>
      <c r="B62" s="41"/>
      <c r="C62" s="42" t="s">
        <v>31</v>
      </c>
      <c r="D62" s="33"/>
      <c r="E62" s="34"/>
      <c r="F62" s="35"/>
      <c r="G62" s="34"/>
      <c r="H62" s="35"/>
      <c r="I62" s="37">
        <f t="shared" ref="I62:J73" si="21">SUM(G62-E62)</f>
        <v>0</v>
      </c>
      <c r="J62" s="38">
        <f t="shared" si="21"/>
        <v>0</v>
      </c>
      <c r="K62" s="35"/>
      <c r="L62" s="35"/>
      <c r="M62" s="35"/>
      <c r="N62" s="35"/>
      <c r="O62" s="35"/>
      <c r="P62" s="35"/>
      <c r="Q62" s="39">
        <f t="shared" ref="Q62:Q73" si="22">SUM(K62:P62)</f>
        <v>0</v>
      </c>
      <c r="R62" s="35"/>
      <c r="S62" s="35"/>
      <c r="T62" s="35"/>
      <c r="U62" s="35"/>
      <c r="V62" s="35"/>
      <c r="W62" s="35"/>
      <c r="X62" s="39">
        <f t="shared" ref="X62:X73" si="23">SUM(R62:W62)</f>
        <v>0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/>
      <c r="E63" s="34"/>
      <c r="F63" s="35"/>
      <c r="G63" s="34"/>
      <c r="H63" s="35"/>
      <c r="I63" s="37">
        <f t="shared" si="21"/>
        <v>0</v>
      </c>
      <c r="J63" s="38">
        <f t="shared" si="21"/>
        <v>0</v>
      </c>
      <c r="K63" s="35"/>
      <c r="L63" s="35"/>
      <c r="M63" s="35"/>
      <c r="N63" s="35"/>
      <c r="O63" s="35"/>
      <c r="P63" s="35"/>
      <c r="Q63" s="39">
        <f t="shared" si="22"/>
        <v>0</v>
      </c>
      <c r="R63" s="35"/>
      <c r="S63" s="35"/>
      <c r="T63" s="35"/>
      <c r="U63" s="35"/>
      <c r="V63" s="35"/>
      <c r="W63" s="35"/>
      <c r="X63" s="39">
        <f t="shared" si="23"/>
        <v>0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/>
      <c r="F64" s="35"/>
      <c r="G64" s="34"/>
      <c r="H64" s="35"/>
      <c r="I64" s="37">
        <f t="shared" si="21"/>
        <v>0</v>
      </c>
      <c r="J64" s="38">
        <f t="shared" si="21"/>
        <v>0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/>
      <c r="E65" s="34"/>
      <c r="F65" s="35"/>
      <c r="G65" s="34"/>
      <c r="H65" s="35"/>
      <c r="I65" s="37">
        <f t="shared" si="21"/>
        <v>0</v>
      </c>
      <c r="J65" s="38">
        <f t="shared" si="21"/>
        <v>0</v>
      </c>
      <c r="K65" s="35"/>
      <c r="L65" s="35"/>
      <c r="M65" s="35"/>
      <c r="N65" s="35"/>
      <c r="O65" s="35"/>
      <c r="P65" s="35"/>
      <c r="Q65" s="39">
        <f t="shared" si="22"/>
        <v>0</v>
      </c>
      <c r="R65" s="35"/>
      <c r="S65" s="35"/>
      <c r="T65" s="35"/>
      <c r="U65" s="35"/>
      <c r="V65" s="35"/>
      <c r="W65" s="35"/>
      <c r="X65" s="39">
        <f t="shared" si="23"/>
        <v>0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/>
      <c r="F66" s="35"/>
      <c r="G66" s="34"/>
      <c r="H66" s="35"/>
      <c r="I66" s="37">
        <f t="shared" si="21"/>
        <v>0</v>
      </c>
      <c r="J66" s="38">
        <f t="shared" si="21"/>
        <v>0</v>
      </c>
      <c r="K66" s="35"/>
      <c r="L66" s="35"/>
      <c r="M66" s="35"/>
      <c r="N66" s="35"/>
      <c r="O66" s="35"/>
      <c r="P66" s="35"/>
      <c r="Q66" s="39">
        <f t="shared" si="22"/>
        <v>0</v>
      </c>
      <c r="R66" s="35"/>
      <c r="S66" s="35"/>
      <c r="T66" s="35"/>
      <c r="U66" s="35"/>
      <c r="V66" s="35"/>
      <c r="W66" s="35"/>
      <c r="X66" s="39">
        <f t="shared" si="23"/>
        <v>0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</v>
      </c>
      <c r="J75" s="57">
        <f t="shared" si="24"/>
        <v>0</v>
      </c>
      <c r="K75" s="57">
        <f t="shared" si="24"/>
        <v>0</v>
      </c>
      <c r="L75" s="57">
        <f t="shared" si="24"/>
        <v>0</v>
      </c>
      <c r="M75" s="57">
        <f t="shared" si="24"/>
        <v>0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0</v>
      </c>
      <c r="R75" s="57">
        <f t="shared" si="24"/>
        <v>0</v>
      </c>
      <c r="S75" s="57">
        <f t="shared" si="24"/>
        <v>0</v>
      </c>
      <c r="T75" s="57">
        <f t="shared" si="24"/>
        <v>0</v>
      </c>
      <c r="U75" s="57">
        <f t="shared" si="24"/>
        <v>0</v>
      </c>
      <c r="V75" s="57">
        <f t="shared" si="24"/>
        <v>0</v>
      </c>
      <c r="W75" s="57">
        <f t="shared" si="24"/>
        <v>0</v>
      </c>
      <c r="X75" s="57">
        <f>SUM(R75:W75)</f>
        <v>0</v>
      </c>
      <c r="Y75" s="40">
        <f t="shared" si="11"/>
        <v>0</v>
      </c>
    </row>
    <row r="76" spans="1:25" ht="15.75" thickTop="1" x14ac:dyDescent="0.25">
      <c r="A76" s="30" t="s">
        <v>46</v>
      </c>
      <c r="B76" s="31"/>
      <c r="C76" s="32" t="s">
        <v>30</v>
      </c>
      <c r="D76" s="33"/>
      <c r="E76" s="34"/>
      <c r="F76" s="35"/>
      <c r="G76" s="34"/>
      <c r="H76" s="35"/>
      <c r="I76" s="37">
        <f>SUM(G76-E76)</f>
        <v>0</v>
      </c>
      <c r="J76" s="38">
        <f>SUM(H76-F76)</f>
        <v>0</v>
      </c>
      <c r="K76" s="35"/>
      <c r="L76" s="35"/>
      <c r="M76" s="35"/>
      <c r="N76" s="35"/>
      <c r="O76" s="35"/>
      <c r="P76" s="35"/>
      <c r="Q76" s="39">
        <f>SUM(K76:P76)</f>
        <v>0</v>
      </c>
      <c r="R76" s="35"/>
      <c r="S76" s="35"/>
      <c r="T76" s="35"/>
      <c r="U76" s="35"/>
      <c r="V76" s="35"/>
      <c r="W76" s="35"/>
      <c r="X76" s="39">
        <f>SUM(R76:W76)</f>
        <v>0</v>
      </c>
      <c r="Y76" s="40">
        <f>SUM(Q76-X76)</f>
        <v>0</v>
      </c>
    </row>
    <row r="77" spans="1:25" x14ac:dyDescent="0.25">
      <c r="A77" s="30"/>
      <c r="B77" s="62"/>
      <c r="C77" s="42" t="s">
        <v>31</v>
      </c>
      <c r="D77" s="33"/>
      <c r="E77" s="34"/>
      <c r="F77" s="35"/>
      <c r="G77" s="34"/>
      <c r="H77" s="35"/>
      <c r="I77" s="37">
        <f t="shared" ref="I77:J88" si="25">SUM(G77-E77)</f>
        <v>0</v>
      </c>
      <c r="J77" s="38">
        <f t="shared" si="25"/>
        <v>0</v>
      </c>
      <c r="K77" s="35"/>
      <c r="L77" s="35"/>
      <c r="M77" s="35"/>
      <c r="N77" s="35"/>
      <c r="O77" s="35"/>
      <c r="P77" s="35"/>
      <c r="Q77" s="39">
        <f t="shared" ref="Q77:Q88" si="26">SUM(K77:P77)</f>
        <v>0</v>
      </c>
      <c r="R77" s="35"/>
      <c r="S77" s="35"/>
      <c r="T77" s="35"/>
      <c r="U77" s="35"/>
      <c r="V77" s="35"/>
      <c r="W77" s="35"/>
      <c r="X77" s="39">
        <f t="shared" ref="X77:X88" si="27">SUM(R77:W77)</f>
        <v>0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/>
      <c r="E78" s="34"/>
      <c r="F78" s="35"/>
      <c r="G78" s="34"/>
      <c r="H78" s="35"/>
      <c r="I78" s="37">
        <f t="shared" si="25"/>
        <v>0</v>
      </c>
      <c r="J78" s="38">
        <f t="shared" si="25"/>
        <v>0</v>
      </c>
      <c r="K78" s="35"/>
      <c r="L78" s="35"/>
      <c r="M78" s="35"/>
      <c r="N78" s="35"/>
      <c r="O78" s="35"/>
      <c r="P78" s="35"/>
      <c r="Q78" s="39">
        <f t="shared" si="26"/>
        <v>0</v>
      </c>
      <c r="R78" s="35"/>
      <c r="S78" s="35"/>
      <c r="T78" s="35"/>
      <c r="U78" s="35"/>
      <c r="V78" s="35"/>
      <c r="W78" s="35"/>
      <c r="X78" s="39">
        <f t="shared" si="27"/>
        <v>0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/>
      <c r="F79" s="35"/>
      <c r="G79" s="34"/>
      <c r="H79" s="35"/>
      <c r="I79" s="37">
        <f t="shared" si="25"/>
        <v>0</v>
      </c>
      <c r="J79" s="38">
        <f t="shared" si="25"/>
        <v>0</v>
      </c>
      <c r="K79" s="35"/>
      <c r="L79" s="35"/>
      <c r="M79" s="35"/>
      <c r="N79" s="35"/>
      <c r="O79" s="35"/>
      <c r="P79" s="35"/>
      <c r="Q79" s="39">
        <f t="shared" si="26"/>
        <v>0</v>
      </c>
      <c r="R79" s="35"/>
      <c r="S79" s="35"/>
      <c r="T79" s="35"/>
      <c r="U79" s="35"/>
      <c r="V79" s="35"/>
      <c r="W79" s="35"/>
      <c r="X79" s="39">
        <f t="shared" si="27"/>
        <v>0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/>
      <c r="E80" s="34"/>
      <c r="F80" s="35"/>
      <c r="G80" s="34"/>
      <c r="H80" s="35"/>
      <c r="I80" s="37">
        <f t="shared" si="25"/>
        <v>0</v>
      </c>
      <c r="J80" s="38">
        <f t="shared" si="25"/>
        <v>0</v>
      </c>
      <c r="K80" s="35"/>
      <c r="L80" s="35"/>
      <c r="M80" s="35"/>
      <c r="N80" s="35"/>
      <c r="O80" s="35"/>
      <c r="P80" s="35"/>
      <c r="Q80" s="39">
        <f t="shared" si="26"/>
        <v>0</v>
      </c>
      <c r="R80" s="35"/>
      <c r="S80" s="35"/>
      <c r="T80" s="35"/>
      <c r="U80" s="35"/>
      <c r="V80" s="35"/>
      <c r="W80" s="35"/>
      <c r="X80" s="39">
        <f t="shared" si="27"/>
        <v>0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/>
      <c r="F81" s="35"/>
      <c r="G81" s="34"/>
      <c r="H81" s="35"/>
      <c r="I81" s="37">
        <f t="shared" si="25"/>
        <v>0</v>
      </c>
      <c r="J81" s="38">
        <f t="shared" si="25"/>
        <v>0</v>
      </c>
      <c r="K81" s="35"/>
      <c r="L81" s="35"/>
      <c r="M81" s="35"/>
      <c r="N81" s="35"/>
      <c r="O81" s="35"/>
      <c r="P81" s="35"/>
      <c r="Q81" s="39">
        <f t="shared" si="26"/>
        <v>0</v>
      </c>
      <c r="R81" s="35"/>
      <c r="S81" s="35"/>
      <c r="T81" s="35"/>
      <c r="U81" s="35"/>
      <c r="V81" s="35"/>
      <c r="W81" s="35"/>
      <c r="X81" s="39">
        <f t="shared" si="27"/>
        <v>0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</v>
      </c>
      <c r="J90" s="57">
        <f t="shared" si="28"/>
        <v>0</v>
      </c>
      <c r="K90" s="57">
        <f t="shared" si="28"/>
        <v>0</v>
      </c>
      <c r="L90" s="57">
        <f t="shared" si="28"/>
        <v>0</v>
      </c>
      <c r="M90" s="57">
        <f t="shared" si="28"/>
        <v>0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0</v>
      </c>
      <c r="R90" s="57">
        <f t="shared" si="28"/>
        <v>0</v>
      </c>
      <c r="S90" s="57">
        <f t="shared" si="28"/>
        <v>0</v>
      </c>
      <c r="T90" s="57">
        <f t="shared" si="28"/>
        <v>0</v>
      </c>
      <c r="U90" s="57">
        <f t="shared" si="28"/>
        <v>0</v>
      </c>
      <c r="V90" s="57">
        <f t="shared" si="28"/>
        <v>0</v>
      </c>
      <c r="W90" s="57">
        <f t="shared" si="28"/>
        <v>0</v>
      </c>
      <c r="X90" s="57">
        <f>SUM(R90:W90)</f>
        <v>0</v>
      </c>
      <c r="Y90" s="40">
        <f t="shared" si="11"/>
        <v>0</v>
      </c>
    </row>
    <row r="91" spans="1:25" ht="15.75" thickTop="1" x14ac:dyDescent="0.25">
      <c r="A91" s="30" t="s">
        <v>47</v>
      </c>
      <c r="B91" s="31"/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/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/>
      <c r="C111" s="32" t="s">
        <v>30</v>
      </c>
      <c r="D111" s="33"/>
      <c r="E111" s="34"/>
      <c r="F111" s="35"/>
      <c r="G111" s="34"/>
      <c r="H111" s="35"/>
      <c r="I111" s="37">
        <f>SUM(G111-E111)</f>
        <v>0</v>
      </c>
      <c r="J111" s="38">
        <f>SUM(H111-F111)</f>
        <v>0</v>
      </c>
      <c r="K111" s="35"/>
      <c r="L111" s="35"/>
      <c r="M111" s="35"/>
      <c r="N111" s="35"/>
      <c r="O111" s="35"/>
      <c r="P111" s="35"/>
      <c r="Q111" s="39">
        <f>SUM(K111:P111)</f>
        <v>0</v>
      </c>
      <c r="R111" s="35"/>
      <c r="S111" s="35"/>
      <c r="T111" s="35"/>
      <c r="U111" s="35"/>
      <c r="V111" s="35"/>
      <c r="W111" s="35"/>
      <c r="X111" s="39">
        <f>SUM(R111:W111)</f>
        <v>0</v>
      </c>
      <c r="Y111" s="40">
        <f>SUM(Q111-X111)</f>
        <v>0</v>
      </c>
    </row>
    <row r="112" spans="1:25" x14ac:dyDescent="0.25">
      <c r="A112" s="30"/>
      <c r="B112" s="41"/>
      <c r="C112" s="42" t="s">
        <v>31</v>
      </c>
      <c r="D112" s="33"/>
      <c r="E112" s="34"/>
      <c r="F112" s="35"/>
      <c r="G112" s="34"/>
      <c r="H112" s="35"/>
      <c r="I112" s="37">
        <f t="shared" ref="I112:J123" si="37">SUM(G112-E112)</f>
        <v>0</v>
      </c>
      <c r="J112" s="38">
        <f t="shared" si="37"/>
        <v>0</v>
      </c>
      <c r="K112" s="35"/>
      <c r="L112" s="35"/>
      <c r="M112" s="35"/>
      <c r="N112" s="35"/>
      <c r="O112" s="35"/>
      <c r="P112" s="35"/>
      <c r="Q112" s="39">
        <f t="shared" ref="Q112:Q123" si="38">SUM(K112:P112)</f>
        <v>0</v>
      </c>
      <c r="R112" s="35"/>
      <c r="S112" s="35"/>
      <c r="T112" s="35"/>
      <c r="U112" s="35"/>
      <c r="V112" s="35"/>
      <c r="W112" s="35"/>
      <c r="X112" s="39">
        <f t="shared" ref="X112:X123" si="39">SUM(R112:W112)</f>
        <v>0</v>
      </c>
      <c r="Y112" s="40">
        <f t="shared" ref="Y112:Y125" si="40">SUM(Q112-X112)</f>
        <v>0</v>
      </c>
    </row>
    <row r="113" spans="1:25" x14ac:dyDescent="0.25">
      <c r="A113" s="30"/>
      <c r="B113" s="41"/>
      <c r="C113" s="42" t="s">
        <v>32</v>
      </c>
      <c r="D113" s="33"/>
      <c r="E113" s="34"/>
      <c r="F113" s="35"/>
      <c r="G113" s="34"/>
      <c r="H113" s="35"/>
      <c r="I113" s="37">
        <f t="shared" si="37"/>
        <v>0</v>
      </c>
      <c r="J113" s="38">
        <f t="shared" si="37"/>
        <v>0</v>
      </c>
      <c r="K113" s="35"/>
      <c r="L113" s="35"/>
      <c r="M113" s="35"/>
      <c r="N113" s="35"/>
      <c r="O113" s="35"/>
      <c r="P113" s="35"/>
      <c r="Q113" s="39">
        <f t="shared" si="38"/>
        <v>0</v>
      </c>
      <c r="R113" s="35"/>
      <c r="S113" s="35"/>
      <c r="T113" s="35"/>
      <c r="U113" s="35"/>
      <c r="V113" s="35"/>
      <c r="W113" s="35"/>
      <c r="X113" s="39">
        <f t="shared" si="39"/>
        <v>0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/>
      <c r="F114" s="35"/>
      <c r="G114" s="34"/>
      <c r="H114" s="35"/>
      <c r="I114" s="37">
        <f t="shared" si="37"/>
        <v>0</v>
      </c>
      <c r="J114" s="38">
        <f t="shared" si="37"/>
        <v>0</v>
      </c>
      <c r="K114" s="35"/>
      <c r="L114" s="35"/>
      <c r="M114" s="35"/>
      <c r="N114" s="35"/>
      <c r="O114" s="35"/>
      <c r="P114" s="35"/>
      <c r="Q114" s="39">
        <f t="shared" si="38"/>
        <v>0</v>
      </c>
      <c r="R114" s="35"/>
      <c r="S114" s="35"/>
      <c r="T114" s="35"/>
      <c r="U114" s="35"/>
      <c r="V114" s="35"/>
      <c r="W114" s="35"/>
      <c r="X114" s="39">
        <f t="shared" si="39"/>
        <v>0</v>
      </c>
      <c r="Y114" s="40">
        <f t="shared" si="40"/>
        <v>0</v>
      </c>
    </row>
    <row r="115" spans="1:25" x14ac:dyDescent="0.25">
      <c r="A115" s="30"/>
      <c r="B115" s="41"/>
      <c r="C115" s="42" t="s">
        <v>34</v>
      </c>
      <c r="D115" s="33"/>
      <c r="E115" s="34"/>
      <c r="F115" s="35"/>
      <c r="G115" s="34"/>
      <c r="H115" s="35"/>
      <c r="I115" s="37">
        <f t="shared" si="37"/>
        <v>0</v>
      </c>
      <c r="J115" s="38">
        <f t="shared" si="37"/>
        <v>0</v>
      </c>
      <c r="K115" s="35"/>
      <c r="L115" s="35"/>
      <c r="M115" s="35"/>
      <c r="N115" s="35"/>
      <c r="O115" s="35"/>
      <c r="P115" s="35"/>
      <c r="Q115" s="39">
        <f t="shared" si="38"/>
        <v>0</v>
      </c>
      <c r="R115" s="35"/>
      <c r="S115" s="35"/>
      <c r="T115" s="35"/>
      <c r="U115" s="35"/>
      <c r="V115" s="35"/>
      <c r="W115" s="35"/>
      <c r="X115" s="39">
        <f t="shared" si="39"/>
        <v>0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/>
      <c r="F116" s="35"/>
      <c r="G116" s="34"/>
      <c r="H116" s="35"/>
      <c r="I116" s="37">
        <f t="shared" si="37"/>
        <v>0</v>
      </c>
      <c r="J116" s="38">
        <f t="shared" si="37"/>
        <v>0</v>
      </c>
      <c r="K116" s="35"/>
      <c r="L116" s="35"/>
      <c r="M116" s="35"/>
      <c r="N116" s="35"/>
      <c r="O116" s="35"/>
      <c r="P116" s="35"/>
      <c r="Q116" s="39">
        <f t="shared" si="38"/>
        <v>0</v>
      </c>
      <c r="R116" s="35"/>
      <c r="S116" s="35"/>
      <c r="T116" s="35"/>
      <c r="U116" s="35"/>
      <c r="V116" s="35"/>
      <c r="W116" s="35"/>
      <c r="X116" s="39">
        <f t="shared" si="39"/>
        <v>0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37"/>
        <v>0</v>
      </c>
      <c r="J117" s="38">
        <f t="shared" si="37"/>
        <v>0</v>
      </c>
      <c r="K117" s="35"/>
      <c r="L117" s="35"/>
      <c r="M117" s="35"/>
      <c r="N117" s="35"/>
      <c r="O117" s="35"/>
      <c r="P117" s="35"/>
      <c r="Q117" s="39">
        <f t="shared" si="38"/>
        <v>0</v>
      </c>
      <c r="R117" s="35"/>
      <c r="S117" s="35"/>
      <c r="T117" s="35"/>
      <c r="U117" s="35"/>
      <c r="V117" s="35"/>
      <c r="W117" s="35"/>
      <c r="X117" s="39">
        <f t="shared" si="39"/>
        <v>0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37"/>
        <v>0</v>
      </c>
      <c r="J118" s="38">
        <f t="shared" si="37"/>
        <v>0</v>
      </c>
      <c r="K118" s="35"/>
      <c r="L118" s="35"/>
      <c r="M118" s="35"/>
      <c r="N118" s="35"/>
      <c r="O118" s="35"/>
      <c r="P118" s="35"/>
      <c r="Q118" s="39">
        <f t="shared" si="38"/>
        <v>0</v>
      </c>
      <c r="R118" s="35"/>
      <c r="S118" s="35"/>
      <c r="T118" s="35"/>
      <c r="U118" s="35"/>
      <c r="V118" s="35"/>
      <c r="W118" s="35"/>
      <c r="X118" s="39">
        <f t="shared" si="39"/>
        <v>0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</v>
      </c>
      <c r="J125" s="57">
        <f t="shared" si="41"/>
        <v>0</v>
      </c>
      <c r="K125" s="57">
        <f t="shared" si="41"/>
        <v>0</v>
      </c>
      <c r="L125" s="57">
        <f t="shared" si="41"/>
        <v>0</v>
      </c>
      <c r="M125" s="57">
        <f t="shared" si="41"/>
        <v>0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0</v>
      </c>
      <c r="R125" s="57">
        <f t="shared" si="41"/>
        <v>0</v>
      </c>
      <c r="S125" s="57">
        <f t="shared" si="41"/>
        <v>0</v>
      </c>
      <c r="T125" s="57">
        <f t="shared" si="41"/>
        <v>0</v>
      </c>
      <c r="U125" s="57">
        <f t="shared" si="41"/>
        <v>0</v>
      </c>
      <c r="V125" s="57">
        <f t="shared" si="41"/>
        <v>0</v>
      </c>
      <c r="W125" s="57">
        <f t="shared" si="41"/>
        <v>0</v>
      </c>
      <c r="X125" s="57">
        <f>SUM(R125:W125)</f>
        <v>0</v>
      </c>
      <c r="Y125" s="40">
        <f t="shared" si="40"/>
        <v>0</v>
      </c>
    </row>
    <row r="126" spans="1:25" ht="15.75" thickTop="1" x14ac:dyDescent="0.25">
      <c r="A126" s="30" t="s">
        <v>43</v>
      </c>
      <c r="B126" s="31"/>
      <c r="C126" s="32" t="s">
        <v>30</v>
      </c>
      <c r="D126" s="33"/>
      <c r="E126" s="34"/>
      <c r="F126" s="35"/>
      <c r="G126" s="34"/>
      <c r="H126" s="35"/>
      <c r="I126" s="37">
        <f>SUM(G126-E126)</f>
        <v>0</v>
      </c>
      <c r="J126" s="38">
        <f>SUM(H126-F126)</f>
        <v>0</v>
      </c>
      <c r="K126" s="35"/>
      <c r="L126" s="35"/>
      <c r="M126" s="35"/>
      <c r="N126" s="35"/>
      <c r="O126" s="35"/>
      <c r="P126" s="35"/>
      <c r="Q126" s="39">
        <f>SUM(K126:P126)</f>
        <v>0</v>
      </c>
      <c r="R126" s="35"/>
      <c r="S126" s="35"/>
      <c r="T126" s="35"/>
      <c r="U126" s="35"/>
      <c r="V126" s="35"/>
      <c r="W126" s="35"/>
      <c r="X126" s="39">
        <f>SUM(R126:W126)</f>
        <v>0</v>
      </c>
      <c r="Y126" s="40">
        <f>SUM(Q126-X126)</f>
        <v>0</v>
      </c>
    </row>
    <row r="127" spans="1:25" x14ac:dyDescent="0.25">
      <c r="A127" s="30"/>
      <c r="B127" s="41"/>
      <c r="C127" s="42" t="s">
        <v>31</v>
      </c>
      <c r="D127" s="33"/>
      <c r="E127" s="34"/>
      <c r="F127" s="35"/>
      <c r="G127" s="34"/>
      <c r="H127" s="35"/>
      <c r="I127" s="37">
        <f t="shared" ref="I127:J138" si="42">SUM(G127-E127)</f>
        <v>0</v>
      </c>
      <c r="J127" s="38">
        <f t="shared" si="42"/>
        <v>0</v>
      </c>
      <c r="K127" s="35"/>
      <c r="L127" s="35"/>
      <c r="M127" s="35"/>
      <c r="N127" s="35"/>
      <c r="O127" s="35"/>
      <c r="P127" s="35"/>
      <c r="Q127" s="39">
        <f t="shared" ref="Q127:Q138" si="43">SUM(K127:P127)</f>
        <v>0</v>
      </c>
      <c r="R127" s="35"/>
      <c r="S127" s="35"/>
      <c r="T127" s="35"/>
      <c r="U127" s="35"/>
      <c r="V127" s="35"/>
      <c r="W127" s="35"/>
      <c r="X127" s="39">
        <f t="shared" ref="X127:X138" si="44">SUM(R127:W127)</f>
        <v>0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/>
      <c r="E128" s="34"/>
      <c r="F128" s="35"/>
      <c r="G128" s="34"/>
      <c r="H128" s="35"/>
      <c r="I128" s="37">
        <f t="shared" si="42"/>
        <v>0</v>
      </c>
      <c r="J128" s="38">
        <f t="shared" si="42"/>
        <v>0</v>
      </c>
      <c r="K128" s="35"/>
      <c r="L128" s="35"/>
      <c r="M128" s="35"/>
      <c r="N128" s="35"/>
      <c r="O128" s="35"/>
      <c r="P128" s="35"/>
      <c r="Q128" s="39">
        <f t="shared" si="43"/>
        <v>0</v>
      </c>
      <c r="R128" s="35"/>
      <c r="S128" s="35"/>
      <c r="T128" s="35"/>
      <c r="U128" s="35"/>
      <c r="V128" s="35"/>
      <c r="W128" s="35"/>
      <c r="X128" s="39">
        <f t="shared" si="44"/>
        <v>0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/>
      <c r="F129" s="35"/>
      <c r="G129" s="34"/>
      <c r="H129" s="35"/>
      <c r="I129" s="37">
        <f t="shared" si="42"/>
        <v>0</v>
      </c>
      <c r="J129" s="38">
        <f t="shared" si="42"/>
        <v>0</v>
      </c>
      <c r="K129" s="35"/>
      <c r="L129" s="35"/>
      <c r="M129" s="35"/>
      <c r="N129" s="35"/>
      <c r="O129" s="35"/>
      <c r="P129" s="35"/>
      <c r="Q129" s="39">
        <f t="shared" si="43"/>
        <v>0</v>
      </c>
      <c r="R129" s="35"/>
      <c r="S129" s="35"/>
      <c r="T129" s="35"/>
      <c r="U129" s="35"/>
      <c r="V129" s="35"/>
      <c r="W129" s="35"/>
      <c r="X129" s="39">
        <f t="shared" si="44"/>
        <v>0</v>
      </c>
      <c r="Y129" s="40">
        <f t="shared" si="45"/>
        <v>0</v>
      </c>
    </row>
    <row r="130" spans="1:25" x14ac:dyDescent="0.25">
      <c r="A130" s="30"/>
      <c r="B130" s="41"/>
      <c r="C130" s="42" t="s">
        <v>34</v>
      </c>
      <c r="D130" s="33"/>
      <c r="E130" s="34"/>
      <c r="F130" s="35"/>
      <c r="G130" s="34"/>
      <c r="H130" s="35"/>
      <c r="I130" s="37">
        <f t="shared" si="42"/>
        <v>0</v>
      </c>
      <c r="J130" s="38">
        <f t="shared" si="42"/>
        <v>0</v>
      </c>
      <c r="K130" s="35"/>
      <c r="L130" s="35"/>
      <c r="M130" s="35"/>
      <c r="N130" s="35"/>
      <c r="O130" s="35"/>
      <c r="P130" s="35"/>
      <c r="Q130" s="39">
        <f t="shared" si="43"/>
        <v>0</v>
      </c>
      <c r="R130" s="35"/>
      <c r="S130" s="35"/>
      <c r="T130" s="35"/>
      <c r="U130" s="35"/>
      <c r="V130" s="35"/>
      <c r="W130" s="35"/>
      <c r="X130" s="39">
        <f t="shared" si="44"/>
        <v>0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/>
      <c r="F131" s="35"/>
      <c r="G131" s="34"/>
      <c r="H131" s="35"/>
      <c r="I131" s="37">
        <f t="shared" si="42"/>
        <v>0</v>
      </c>
      <c r="J131" s="38">
        <f t="shared" si="42"/>
        <v>0</v>
      </c>
      <c r="K131" s="35"/>
      <c r="L131" s="35"/>
      <c r="M131" s="35"/>
      <c r="N131" s="35"/>
      <c r="O131" s="35"/>
      <c r="P131" s="35"/>
      <c r="Q131" s="39">
        <f t="shared" si="43"/>
        <v>0</v>
      </c>
      <c r="R131" s="35"/>
      <c r="S131" s="35"/>
      <c r="T131" s="35"/>
      <c r="U131" s="35"/>
      <c r="V131" s="35"/>
      <c r="W131" s="35"/>
      <c r="X131" s="39">
        <f t="shared" si="44"/>
        <v>0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2"/>
        <v>0</v>
      </c>
      <c r="J132" s="38">
        <f t="shared" si="42"/>
        <v>0</v>
      </c>
      <c r="K132" s="35"/>
      <c r="L132" s="35"/>
      <c r="M132" s="35"/>
      <c r="N132" s="35"/>
      <c r="O132" s="35"/>
      <c r="P132" s="35"/>
      <c r="Q132" s="39">
        <f t="shared" si="43"/>
        <v>0</v>
      </c>
      <c r="R132" s="35"/>
      <c r="S132" s="35"/>
      <c r="T132" s="35"/>
      <c r="U132" s="35"/>
      <c r="V132" s="35"/>
      <c r="W132" s="35"/>
      <c r="X132" s="39">
        <f t="shared" si="44"/>
        <v>0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2"/>
        <v>0</v>
      </c>
      <c r="J133" s="38">
        <f t="shared" si="42"/>
        <v>0</v>
      </c>
      <c r="K133" s="35"/>
      <c r="L133" s="35"/>
      <c r="M133" s="35"/>
      <c r="N133" s="35"/>
      <c r="O133" s="35"/>
      <c r="P133" s="35"/>
      <c r="Q133" s="39">
        <f t="shared" si="43"/>
        <v>0</v>
      </c>
      <c r="R133" s="35"/>
      <c r="S133" s="35"/>
      <c r="T133" s="35"/>
      <c r="U133" s="35"/>
      <c r="V133" s="35"/>
      <c r="W133" s="35"/>
      <c r="X133" s="39">
        <f t="shared" si="44"/>
        <v>0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</v>
      </c>
      <c r="J140" s="57">
        <f>SUM(J126:J139)</f>
        <v>0</v>
      </c>
      <c r="K140" s="57">
        <f t="shared" ref="K140:X140" si="46">SUM(K126:K139)</f>
        <v>0</v>
      </c>
      <c r="L140" s="57">
        <f t="shared" si="46"/>
        <v>0</v>
      </c>
      <c r="M140" s="57">
        <f t="shared" si="46"/>
        <v>0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0</v>
      </c>
      <c r="R140" s="57">
        <f t="shared" si="46"/>
        <v>0</v>
      </c>
      <c r="S140" s="57">
        <f t="shared" si="46"/>
        <v>0</v>
      </c>
      <c r="T140" s="57">
        <f t="shared" si="46"/>
        <v>0</v>
      </c>
      <c r="U140" s="57">
        <f t="shared" si="46"/>
        <v>0</v>
      </c>
      <c r="V140" s="57">
        <f t="shared" si="46"/>
        <v>0</v>
      </c>
      <c r="W140" s="57">
        <f t="shared" si="46"/>
        <v>0</v>
      </c>
      <c r="X140" s="57">
        <f t="shared" si="46"/>
        <v>0</v>
      </c>
      <c r="Y140" s="40">
        <f t="shared" si="45"/>
        <v>0</v>
      </c>
    </row>
    <row r="141" spans="1:25" ht="15.75" thickTop="1" x14ac:dyDescent="0.25">
      <c r="A141" s="30" t="s">
        <v>44</v>
      </c>
      <c r="B141" s="31"/>
      <c r="C141" s="32" t="s">
        <v>30</v>
      </c>
      <c r="D141" s="33"/>
      <c r="E141" s="34"/>
      <c r="F141" s="35"/>
      <c r="G141" s="34"/>
      <c r="H141" s="35"/>
      <c r="I141" s="37">
        <f>SUM(G141-E141)</f>
        <v>0</v>
      </c>
      <c r="J141" s="38">
        <f>SUM(H141-F141)</f>
        <v>0</v>
      </c>
      <c r="K141" s="35"/>
      <c r="L141" s="35"/>
      <c r="M141" s="35"/>
      <c r="N141" s="35"/>
      <c r="O141" s="35"/>
      <c r="P141" s="35"/>
      <c r="Q141" s="39">
        <f>SUM(K141:P141)</f>
        <v>0</v>
      </c>
      <c r="R141" s="35"/>
      <c r="S141" s="35"/>
      <c r="T141" s="35"/>
      <c r="U141" s="35"/>
      <c r="V141" s="35"/>
      <c r="W141" s="35"/>
      <c r="X141" s="39">
        <f>SUM(R141:W141)</f>
        <v>0</v>
      </c>
      <c r="Y141" s="40">
        <f t="shared" si="45"/>
        <v>0</v>
      </c>
    </row>
    <row r="142" spans="1:25" x14ac:dyDescent="0.25">
      <c r="A142" s="30"/>
      <c r="B142" s="41"/>
      <c r="C142" s="42" t="s">
        <v>31</v>
      </c>
      <c r="D142" s="33"/>
      <c r="E142" s="34"/>
      <c r="F142" s="35"/>
      <c r="G142" s="34"/>
      <c r="H142" s="35"/>
      <c r="I142" s="37">
        <f t="shared" ref="I142:J153" si="47">SUM(G142-E142)</f>
        <v>0</v>
      </c>
      <c r="J142" s="38">
        <f t="shared" si="47"/>
        <v>0</v>
      </c>
      <c r="K142" s="35"/>
      <c r="L142" s="35"/>
      <c r="M142" s="35"/>
      <c r="N142" s="35"/>
      <c r="O142" s="35"/>
      <c r="P142" s="35"/>
      <c r="Q142" s="39">
        <f t="shared" ref="Q142:Q153" si="48">SUM(K142:P142)</f>
        <v>0</v>
      </c>
      <c r="R142" s="35"/>
      <c r="S142" s="35"/>
      <c r="T142" s="35"/>
      <c r="U142" s="35"/>
      <c r="V142" s="35"/>
      <c r="W142" s="35"/>
      <c r="X142" s="39">
        <f t="shared" ref="X142:X153" si="49">SUM(R142:W142)</f>
        <v>0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/>
      <c r="E143" s="34"/>
      <c r="F143" s="35"/>
      <c r="G143" s="34"/>
      <c r="H143" s="35"/>
      <c r="I143" s="37">
        <f t="shared" si="47"/>
        <v>0</v>
      </c>
      <c r="J143" s="38">
        <f t="shared" si="47"/>
        <v>0</v>
      </c>
      <c r="K143" s="35"/>
      <c r="L143" s="35"/>
      <c r="M143" s="35"/>
      <c r="N143" s="35"/>
      <c r="O143" s="35"/>
      <c r="P143" s="35"/>
      <c r="Q143" s="39">
        <f t="shared" si="48"/>
        <v>0</v>
      </c>
      <c r="R143" s="35"/>
      <c r="S143" s="35"/>
      <c r="T143" s="35"/>
      <c r="U143" s="35"/>
      <c r="V143" s="35"/>
      <c r="W143" s="35"/>
      <c r="X143" s="39">
        <f t="shared" si="49"/>
        <v>0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/>
      <c r="F144" s="35"/>
      <c r="G144" s="34"/>
      <c r="H144" s="35"/>
      <c r="I144" s="37">
        <f t="shared" si="47"/>
        <v>0</v>
      </c>
      <c r="J144" s="38">
        <f t="shared" si="47"/>
        <v>0</v>
      </c>
      <c r="K144" s="35"/>
      <c r="L144" s="35"/>
      <c r="M144" s="35"/>
      <c r="N144" s="35"/>
      <c r="O144" s="35"/>
      <c r="P144" s="35"/>
      <c r="Q144" s="39">
        <f t="shared" si="48"/>
        <v>0</v>
      </c>
      <c r="R144" s="35"/>
      <c r="S144" s="35"/>
      <c r="T144" s="35"/>
      <c r="U144" s="35"/>
      <c r="V144" s="35"/>
      <c r="W144" s="35"/>
      <c r="X144" s="39">
        <f t="shared" si="49"/>
        <v>0</v>
      </c>
      <c r="Y144" s="40">
        <f t="shared" si="45"/>
        <v>0</v>
      </c>
    </row>
    <row r="145" spans="1:25" x14ac:dyDescent="0.25">
      <c r="A145" s="30"/>
      <c r="B145" s="41"/>
      <c r="C145" s="42" t="s">
        <v>34</v>
      </c>
      <c r="D145" s="33"/>
      <c r="E145" s="34"/>
      <c r="F145" s="35"/>
      <c r="G145" s="34"/>
      <c r="H145" s="35"/>
      <c r="I145" s="37">
        <f t="shared" si="47"/>
        <v>0</v>
      </c>
      <c r="J145" s="38">
        <f t="shared" si="47"/>
        <v>0</v>
      </c>
      <c r="K145" s="35"/>
      <c r="L145" s="35"/>
      <c r="M145" s="35"/>
      <c r="N145" s="35"/>
      <c r="O145" s="35"/>
      <c r="P145" s="35"/>
      <c r="Q145" s="39">
        <f t="shared" si="48"/>
        <v>0</v>
      </c>
      <c r="R145" s="35"/>
      <c r="S145" s="35"/>
      <c r="T145" s="35"/>
      <c r="U145" s="35"/>
      <c r="V145" s="35"/>
      <c r="W145" s="35"/>
      <c r="X145" s="39">
        <f t="shared" si="49"/>
        <v>0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/>
      <c r="F146" s="35"/>
      <c r="G146" s="34"/>
      <c r="H146" s="35"/>
      <c r="I146" s="37">
        <f t="shared" si="47"/>
        <v>0</v>
      </c>
      <c r="J146" s="38">
        <f t="shared" si="47"/>
        <v>0</v>
      </c>
      <c r="K146" s="35"/>
      <c r="L146" s="35"/>
      <c r="M146" s="35"/>
      <c r="N146" s="35"/>
      <c r="O146" s="35"/>
      <c r="P146" s="35"/>
      <c r="Q146" s="39">
        <f t="shared" si="48"/>
        <v>0</v>
      </c>
      <c r="R146" s="35"/>
      <c r="S146" s="35"/>
      <c r="T146" s="35"/>
      <c r="U146" s="35"/>
      <c r="V146" s="35"/>
      <c r="W146" s="35"/>
      <c r="X146" s="39">
        <f t="shared" si="49"/>
        <v>0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47"/>
        <v>0</v>
      </c>
      <c r="J147" s="38">
        <f t="shared" si="47"/>
        <v>0</v>
      </c>
      <c r="K147" s="35"/>
      <c r="L147" s="35"/>
      <c r="M147" s="35"/>
      <c r="N147" s="35"/>
      <c r="O147" s="35"/>
      <c r="P147" s="35"/>
      <c r="Q147" s="39">
        <f t="shared" si="48"/>
        <v>0</v>
      </c>
      <c r="R147" s="35"/>
      <c r="S147" s="35"/>
      <c r="T147" s="35"/>
      <c r="U147" s="35"/>
      <c r="V147" s="35"/>
      <c r="W147" s="35"/>
      <c r="X147" s="39">
        <f t="shared" si="49"/>
        <v>0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47"/>
        <v>0</v>
      </c>
      <c r="J148" s="38">
        <f t="shared" si="47"/>
        <v>0</v>
      </c>
      <c r="K148" s="35"/>
      <c r="L148" s="35"/>
      <c r="M148" s="35"/>
      <c r="N148" s="35"/>
      <c r="O148" s="35"/>
      <c r="P148" s="35"/>
      <c r="Q148" s="39">
        <f t="shared" si="48"/>
        <v>0</v>
      </c>
      <c r="R148" s="35"/>
      <c r="S148" s="35"/>
      <c r="T148" s="35"/>
      <c r="U148" s="35"/>
      <c r="V148" s="35"/>
      <c r="W148" s="35"/>
      <c r="X148" s="39">
        <f t="shared" si="49"/>
        <v>0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</v>
      </c>
      <c r="J155" s="38">
        <f>SUM(J141:J154)</f>
        <v>0</v>
      </c>
      <c r="K155" s="38">
        <f t="shared" ref="K155:X155" si="50">SUM(K141:K154)</f>
        <v>0</v>
      </c>
      <c r="L155" s="38">
        <f t="shared" si="50"/>
        <v>0</v>
      </c>
      <c r="M155" s="38">
        <f t="shared" si="50"/>
        <v>0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0</v>
      </c>
      <c r="R155" s="38">
        <f t="shared" si="50"/>
        <v>0</v>
      </c>
      <c r="S155" s="38">
        <f t="shared" si="50"/>
        <v>0</v>
      </c>
      <c r="T155" s="38">
        <f t="shared" si="50"/>
        <v>0</v>
      </c>
      <c r="U155" s="38">
        <f t="shared" si="50"/>
        <v>0</v>
      </c>
      <c r="V155" s="38">
        <f t="shared" si="50"/>
        <v>0</v>
      </c>
      <c r="W155" s="38">
        <f t="shared" si="50"/>
        <v>0</v>
      </c>
      <c r="X155" s="38">
        <f t="shared" si="50"/>
        <v>0</v>
      </c>
      <c r="Y155" s="40">
        <f t="shared" si="45"/>
        <v>0</v>
      </c>
    </row>
    <row r="156" spans="1:25" ht="15.75" thickTop="1" x14ac:dyDescent="0.25">
      <c r="A156" s="30" t="s">
        <v>45</v>
      </c>
      <c r="B156" s="31"/>
      <c r="C156" s="32" t="s">
        <v>30</v>
      </c>
      <c r="D156" s="33"/>
      <c r="E156" s="34"/>
      <c r="F156" s="35"/>
      <c r="G156" s="34"/>
      <c r="H156" s="35"/>
      <c r="I156" s="37">
        <f>SUM(G156-E156)</f>
        <v>0</v>
      </c>
      <c r="J156" s="38">
        <f>SUM(H156-F156)</f>
        <v>0</v>
      </c>
      <c r="K156" s="35"/>
      <c r="L156" s="35"/>
      <c r="M156" s="35"/>
      <c r="N156" s="35"/>
      <c r="O156" s="35"/>
      <c r="P156" s="35"/>
      <c r="Q156" s="39">
        <f>SUM(K156:P156)</f>
        <v>0</v>
      </c>
      <c r="R156" s="35"/>
      <c r="S156" s="35"/>
      <c r="T156" s="35"/>
      <c r="U156" s="35"/>
      <c r="V156" s="35"/>
      <c r="W156" s="35"/>
      <c r="X156" s="39">
        <f>SUM(R156:W156)</f>
        <v>0</v>
      </c>
      <c r="Y156" s="40">
        <f t="shared" si="45"/>
        <v>0</v>
      </c>
    </row>
    <row r="157" spans="1:25" x14ac:dyDescent="0.25">
      <c r="A157" s="30"/>
      <c r="B157" s="62"/>
      <c r="C157" s="42" t="s">
        <v>31</v>
      </c>
      <c r="D157" s="33"/>
      <c r="E157" s="34"/>
      <c r="F157" s="35"/>
      <c r="G157" s="34"/>
      <c r="H157" s="35"/>
      <c r="I157" s="37">
        <f t="shared" ref="I157:J168" si="51">SUM(G157-E157)</f>
        <v>0</v>
      </c>
      <c r="J157" s="38">
        <f t="shared" si="51"/>
        <v>0</v>
      </c>
      <c r="K157" s="35"/>
      <c r="L157" s="35"/>
      <c r="M157" s="35"/>
      <c r="N157" s="35"/>
      <c r="O157" s="35"/>
      <c r="P157" s="35"/>
      <c r="Q157" s="39">
        <f t="shared" ref="Q157:Q168" si="52">SUM(K157:P157)</f>
        <v>0</v>
      </c>
      <c r="R157" s="35"/>
      <c r="S157" s="35"/>
      <c r="T157" s="35"/>
      <c r="U157" s="35"/>
      <c r="V157" s="35"/>
      <c r="W157" s="35"/>
      <c r="X157" s="39">
        <f t="shared" ref="X157:X168" si="53">SUM(R157:W157)</f>
        <v>0</v>
      </c>
      <c r="Y157" s="40">
        <f t="shared" si="45"/>
        <v>0</v>
      </c>
    </row>
    <row r="158" spans="1:25" x14ac:dyDescent="0.25">
      <c r="A158" s="30"/>
      <c r="B158" s="63"/>
      <c r="C158" s="42" t="s">
        <v>32</v>
      </c>
      <c r="D158" s="33"/>
      <c r="E158" s="34"/>
      <c r="F158" s="35"/>
      <c r="G158" s="34"/>
      <c r="H158" s="35"/>
      <c r="I158" s="37">
        <f t="shared" si="51"/>
        <v>0</v>
      </c>
      <c r="J158" s="38">
        <f t="shared" si="51"/>
        <v>0</v>
      </c>
      <c r="K158" s="35"/>
      <c r="L158" s="35"/>
      <c r="M158" s="35"/>
      <c r="N158" s="35"/>
      <c r="O158" s="35"/>
      <c r="P158" s="35"/>
      <c r="Q158" s="39">
        <f t="shared" si="52"/>
        <v>0</v>
      </c>
      <c r="R158" s="35"/>
      <c r="S158" s="35"/>
      <c r="T158" s="35"/>
      <c r="U158" s="35"/>
      <c r="V158" s="35"/>
      <c r="W158" s="35"/>
      <c r="X158" s="39">
        <f t="shared" si="53"/>
        <v>0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/>
      <c r="F159" s="35"/>
      <c r="G159" s="34"/>
      <c r="H159" s="35"/>
      <c r="I159" s="37">
        <f t="shared" si="51"/>
        <v>0</v>
      </c>
      <c r="J159" s="38">
        <f t="shared" si="51"/>
        <v>0</v>
      </c>
      <c r="K159" s="35"/>
      <c r="L159" s="35"/>
      <c r="M159" s="35"/>
      <c r="N159" s="35"/>
      <c r="O159" s="35"/>
      <c r="P159" s="35"/>
      <c r="Q159" s="39">
        <f t="shared" si="52"/>
        <v>0</v>
      </c>
      <c r="R159" s="35"/>
      <c r="S159" s="35"/>
      <c r="T159" s="35"/>
      <c r="U159" s="35"/>
      <c r="V159" s="35"/>
      <c r="W159" s="35"/>
      <c r="X159" s="39">
        <f t="shared" si="53"/>
        <v>0</v>
      </c>
      <c r="Y159" s="40">
        <f t="shared" si="45"/>
        <v>0</v>
      </c>
    </row>
    <row r="160" spans="1:25" x14ac:dyDescent="0.25">
      <c r="A160" s="30"/>
      <c r="B160" s="62"/>
      <c r="C160" s="42" t="s">
        <v>34</v>
      </c>
      <c r="D160" s="33"/>
      <c r="E160" s="34"/>
      <c r="F160" s="35"/>
      <c r="G160" s="34"/>
      <c r="H160" s="35"/>
      <c r="I160" s="37">
        <f t="shared" si="51"/>
        <v>0</v>
      </c>
      <c r="J160" s="38">
        <f t="shared" si="51"/>
        <v>0</v>
      </c>
      <c r="K160" s="35"/>
      <c r="L160" s="35"/>
      <c r="M160" s="35"/>
      <c r="N160" s="35"/>
      <c r="O160" s="35"/>
      <c r="P160" s="35"/>
      <c r="Q160" s="39">
        <f t="shared" si="52"/>
        <v>0</v>
      </c>
      <c r="R160" s="35"/>
      <c r="S160" s="35"/>
      <c r="T160" s="35"/>
      <c r="U160" s="35"/>
      <c r="V160" s="35"/>
      <c r="W160" s="35"/>
      <c r="X160" s="39">
        <f t="shared" si="53"/>
        <v>0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/>
      <c r="F161" s="35"/>
      <c r="G161" s="34"/>
      <c r="H161" s="35"/>
      <c r="I161" s="37">
        <f t="shared" si="51"/>
        <v>0</v>
      </c>
      <c r="J161" s="38">
        <f t="shared" si="51"/>
        <v>0</v>
      </c>
      <c r="K161" s="35"/>
      <c r="L161" s="35"/>
      <c r="M161" s="35"/>
      <c r="N161" s="35"/>
      <c r="O161" s="35"/>
      <c r="P161" s="35"/>
      <c r="Q161" s="39">
        <f t="shared" si="52"/>
        <v>0</v>
      </c>
      <c r="R161" s="35"/>
      <c r="S161" s="35"/>
      <c r="T161" s="35"/>
      <c r="U161" s="35"/>
      <c r="V161" s="35"/>
      <c r="W161" s="35"/>
      <c r="X161" s="39">
        <f t="shared" si="53"/>
        <v>0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1"/>
        <v>0</v>
      </c>
      <c r="J162" s="38">
        <f t="shared" si="51"/>
        <v>0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1"/>
        <v>0</v>
      </c>
      <c r="J163" s="38">
        <f t="shared" si="51"/>
        <v>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</v>
      </c>
      <c r="J170" s="57">
        <f>SUM(J156:J169)</f>
        <v>0</v>
      </c>
      <c r="K170" s="57">
        <f t="shared" ref="K170:W170" si="54">SUM(K156:K169)</f>
        <v>0</v>
      </c>
      <c r="L170" s="57">
        <f t="shared" si="54"/>
        <v>0</v>
      </c>
      <c r="M170" s="57">
        <f t="shared" si="54"/>
        <v>0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0</v>
      </c>
      <c r="R170" s="57">
        <f t="shared" si="54"/>
        <v>0</v>
      </c>
      <c r="S170" s="57">
        <f t="shared" si="54"/>
        <v>0</v>
      </c>
      <c r="T170" s="57">
        <f t="shared" si="54"/>
        <v>0</v>
      </c>
      <c r="U170" s="57">
        <f t="shared" si="54"/>
        <v>0</v>
      </c>
      <c r="V170" s="57">
        <f t="shared" si="54"/>
        <v>0</v>
      </c>
      <c r="W170" s="57">
        <f t="shared" si="54"/>
        <v>0</v>
      </c>
      <c r="X170" s="57">
        <f>SUM(R170:W170)</f>
        <v>0</v>
      </c>
      <c r="Y170" s="40">
        <f t="shared" si="45"/>
        <v>0</v>
      </c>
    </row>
    <row r="171" spans="1:25" ht="15.75" thickTop="1" x14ac:dyDescent="0.25">
      <c r="A171" s="30" t="s">
        <v>46</v>
      </c>
      <c r="B171" s="31"/>
      <c r="C171" s="32" t="s">
        <v>30</v>
      </c>
      <c r="D171" s="33"/>
      <c r="E171" s="36"/>
      <c r="F171" s="35"/>
      <c r="G171" s="34"/>
      <c r="H171" s="35"/>
      <c r="I171" s="37">
        <f>SUM(G171-E171)</f>
        <v>0</v>
      </c>
      <c r="J171" s="38">
        <f>SUM(H171-F171)</f>
        <v>0</v>
      </c>
      <c r="K171" s="35"/>
      <c r="L171" s="35"/>
      <c r="M171" s="35"/>
      <c r="N171" s="35"/>
      <c r="O171" s="35"/>
      <c r="P171" s="35"/>
      <c r="Q171" s="39">
        <f>SUM(K171:P171)</f>
        <v>0</v>
      </c>
      <c r="R171" s="35"/>
      <c r="S171" s="35"/>
      <c r="T171" s="35"/>
      <c r="U171" s="35"/>
      <c r="V171" s="35"/>
      <c r="W171" s="35"/>
      <c r="X171" s="39">
        <f>SUM(R171:W171)</f>
        <v>0</v>
      </c>
      <c r="Y171" s="40">
        <f t="shared" si="45"/>
        <v>0</v>
      </c>
    </row>
    <row r="172" spans="1:25" x14ac:dyDescent="0.25">
      <c r="A172" s="30"/>
      <c r="B172" s="41"/>
      <c r="C172" s="42" t="s">
        <v>31</v>
      </c>
      <c r="D172" s="33"/>
      <c r="E172" s="34"/>
      <c r="F172" s="35"/>
      <c r="G172" s="34"/>
      <c r="H172" s="35"/>
      <c r="I172" s="37">
        <f t="shared" ref="I172:J233" si="55">SUM(G172-E172)</f>
        <v>0</v>
      </c>
      <c r="J172" s="38">
        <f t="shared" si="55"/>
        <v>0</v>
      </c>
      <c r="K172" s="35"/>
      <c r="L172" s="35"/>
      <c r="M172" s="35"/>
      <c r="N172" s="35"/>
      <c r="O172" s="35"/>
      <c r="P172" s="35"/>
      <c r="Q172" s="39">
        <f t="shared" ref="Q172:Q183" si="56">SUM(K172:P172)</f>
        <v>0</v>
      </c>
      <c r="R172" s="35"/>
      <c r="S172" s="35"/>
      <c r="T172" s="35"/>
      <c r="U172" s="35"/>
      <c r="V172" s="35"/>
      <c r="W172" s="35"/>
      <c r="X172" s="39">
        <f t="shared" ref="X172:X183" si="57">SUM(R172:W172)</f>
        <v>0</v>
      </c>
      <c r="Y172" s="40">
        <f t="shared" si="45"/>
        <v>0</v>
      </c>
    </row>
    <row r="173" spans="1:25" x14ac:dyDescent="0.25">
      <c r="A173" s="30"/>
      <c r="B173" s="41"/>
      <c r="C173" s="42" t="s">
        <v>32</v>
      </c>
      <c r="D173" s="33"/>
      <c r="E173" s="34"/>
      <c r="F173" s="35"/>
      <c r="G173" s="34"/>
      <c r="H173" s="35"/>
      <c r="I173" s="37">
        <f t="shared" si="55"/>
        <v>0</v>
      </c>
      <c r="J173" s="38">
        <f t="shared" si="55"/>
        <v>0</v>
      </c>
      <c r="K173" s="35"/>
      <c r="L173" s="35"/>
      <c r="M173" s="35"/>
      <c r="N173" s="35"/>
      <c r="O173" s="35"/>
      <c r="P173" s="35"/>
      <c r="Q173" s="39">
        <f t="shared" si="56"/>
        <v>0</v>
      </c>
      <c r="R173" s="35"/>
      <c r="S173" s="35"/>
      <c r="T173" s="35"/>
      <c r="U173" s="35"/>
      <c r="V173" s="35"/>
      <c r="W173" s="35"/>
      <c r="X173" s="39">
        <f t="shared" si="57"/>
        <v>0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/>
      <c r="F174" s="35"/>
      <c r="G174" s="34"/>
      <c r="H174" s="35"/>
      <c r="I174" s="37">
        <f t="shared" si="55"/>
        <v>0</v>
      </c>
      <c r="J174" s="38">
        <f t="shared" si="55"/>
        <v>0</v>
      </c>
      <c r="K174" s="35"/>
      <c r="L174" s="35"/>
      <c r="M174" s="35"/>
      <c r="N174" s="35"/>
      <c r="O174" s="35"/>
      <c r="P174" s="35"/>
      <c r="Q174" s="39">
        <f t="shared" si="56"/>
        <v>0</v>
      </c>
      <c r="R174" s="35"/>
      <c r="S174" s="35"/>
      <c r="T174" s="35"/>
      <c r="U174" s="35"/>
      <c r="V174" s="35"/>
      <c r="W174" s="35"/>
      <c r="X174" s="39">
        <f t="shared" si="57"/>
        <v>0</v>
      </c>
      <c r="Y174" s="40">
        <f t="shared" si="45"/>
        <v>0</v>
      </c>
    </row>
    <row r="175" spans="1:25" x14ac:dyDescent="0.25">
      <c r="A175" s="30"/>
      <c r="B175" s="41"/>
      <c r="C175" s="42" t="s">
        <v>34</v>
      </c>
      <c r="D175" s="33"/>
      <c r="E175" s="34"/>
      <c r="F175" s="35"/>
      <c r="G175" s="34"/>
      <c r="H175" s="35"/>
      <c r="I175" s="37">
        <f t="shared" si="55"/>
        <v>0</v>
      </c>
      <c r="J175" s="38">
        <f t="shared" si="55"/>
        <v>0</v>
      </c>
      <c r="K175" s="35"/>
      <c r="L175" s="35"/>
      <c r="M175" s="35"/>
      <c r="N175" s="35"/>
      <c r="O175" s="35"/>
      <c r="P175" s="35"/>
      <c r="Q175" s="39">
        <f t="shared" si="56"/>
        <v>0</v>
      </c>
      <c r="R175" s="35"/>
      <c r="S175" s="35"/>
      <c r="T175" s="35"/>
      <c r="U175" s="35"/>
      <c r="V175" s="35"/>
      <c r="W175" s="35"/>
      <c r="X175" s="39">
        <f t="shared" si="57"/>
        <v>0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/>
      <c r="F176" s="35"/>
      <c r="G176" s="34"/>
      <c r="H176" s="35"/>
      <c r="I176" s="37">
        <f t="shared" si="55"/>
        <v>0</v>
      </c>
      <c r="J176" s="38">
        <f t="shared" si="55"/>
        <v>0</v>
      </c>
      <c r="K176" s="35"/>
      <c r="L176" s="35"/>
      <c r="M176" s="35"/>
      <c r="N176" s="35"/>
      <c r="O176" s="35"/>
      <c r="P176" s="35"/>
      <c r="Q176" s="39">
        <f t="shared" si="56"/>
        <v>0</v>
      </c>
      <c r="R176" s="35"/>
      <c r="S176" s="35"/>
      <c r="T176" s="35"/>
      <c r="U176" s="35"/>
      <c r="V176" s="35"/>
      <c r="W176" s="35"/>
      <c r="X176" s="39">
        <f t="shared" si="57"/>
        <v>0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55"/>
        <v>0</v>
      </c>
      <c r="J177" s="38">
        <f t="shared" si="55"/>
        <v>0</v>
      </c>
      <c r="K177" s="35"/>
      <c r="L177" s="35"/>
      <c r="M177" s="35"/>
      <c r="N177" s="35"/>
      <c r="O177" s="35"/>
      <c r="P177" s="35"/>
      <c r="Q177" s="39">
        <f t="shared" si="56"/>
        <v>0</v>
      </c>
      <c r="R177" s="35"/>
      <c r="S177" s="35"/>
      <c r="T177" s="35"/>
      <c r="U177" s="35"/>
      <c r="V177" s="35"/>
      <c r="W177" s="35"/>
      <c r="X177" s="39">
        <f t="shared" si="57"/>
        <v>0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55"/>
        <v>0</v>
      </c>
      <c r="J178" s="38">
        <f t="shared" si="55"/>
        <v>0</v>
      </c>
      <c r="K178" s="35"/>
      <c r="L178" s="35"/>
      <c r="M178" s="35"/>
      <c r="N178" s="35"/>
      <c r="O178" s="35"/>
      <c r="P178" s="35"/>
      <c r="Q178" s="39">
        <f t="shared" si="56"/>
        <v>0</v>
      </c>
      <c r="R178" s="35"/>
      <c r="S178" s="35"/>
      <c r="T178" s="35"/>
      <c r="U178" s="35"/>
      <c r="V178" s="35"/>
      <c r="W178" s="35"/>
      <c r="X178" s="39">
        <f t="shared" si="57"/>
        <v>0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</v>
      </c>
      <c r="J185" s="57">
        <f>SUM(J171:J184)</f>
        <v>0</v>
      </c>
      <c r="K185" s="57">
        <f t="shared" ref="K185:X185" si="58">SUM(K171:K184)</f>
        <v>0</v>
      </c>
      <c r="L185" s="57">
        <f t="shared" si="58"/>
        <v>0</v>
      </c>
      <c r="M185" s="57">
        <f t="shared" si="58"/>
        <v>0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0</v>
      </c>
      <c r="R185" s="57">
        <f t="shared" si="58"/>
        <v>0</v>
      </c>
      <c r="S185" s="57">
        <f t="shared" si="58"/>
        <v>0</v>
      </c>
      <c r="T185" s="57">
        <f t="shared" si="58"/>
        <v>0</v>
      </c>
      <c r="U185" s="57">
        <f t="shared" si="58"/>
        <v>0</v>
      </c>
      <c r="V185" s="57">
        <f t="shared" si="58"/>
        <v>0</v>
      </c>
      <c r="W185" s="57">
        <f t="shared" si="58"/>
        <v>0</v>
      </c>
      <c r="X185" s="57">
        <f t="shared" si="58"/>
        <v>0</v>
      </c>
      <c r="Y185" s="40">
        <f t="shared" si="45"/>
        <v>0</v>
      </c>
    </row>
    <row r="186" spans="1:25" ht="15.75" thickTop="1" x14ac:dyDescent="0.25">
      <c r="A186" s="30" t="s">
        <v>47</v>
      </c>
      <c r="B186" s="31"/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/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/>
      <c r="C206" s="32" t="s">
        <v>30</v>
      </c>
      <c r="D206" s="33"/>
      <c r="E206" s="34"/>
      <c r="F206" s="35"/>
      <c r="G206" s="34"/>
      <c r="H206" s="35"/>
      <c r="I206" s="37">
        <f t="shared" si="55"/>
        <v>0</v>
      </c>
      <c r="J206" s="38">
        <f t="shared" si="55"/>
        <v>0</v>
      </c>
      <c r="K206" s="35"/>
      <c r="L206" s="35"/>
      <c r="M206" s="35"/>
      <c r="N206" s="35"/>
      <c r="O206" s="35"/>
      <c r="P206" s="35"/>
      <c r="Q206" s="48">
        <f>SUM(K206:P206)</f>
        <v>0</v>
      </c>
      <c r="R206" s="35"/>
      <c r="S206" s="35"/>
      <c r="T206" s="35"/>
      <c r="U206" s="35"/>
      <c r="V206" s="35"/>
      <c r="W206" s="35"/>
      <c r="X206" s="38">
        <f>SUM(R206:W206)</f>
        <v>0</v>
      </c>
      <c r="Y206" s="40">
        <f t="shared" si="45"/>
        <v>0</v>
      </c>
    </row>
    <row r="207" spans="1:25" x14ac:dyDescent="0.25">
      <c r="A207" s="30"/>
      <c r="B207" s="41"/>
      <c r="C207" s="42" t="s">
        <v>31</v>
      </c>
      <c r="D207" s="33"/>
      <c r="E207" s="34"/>
      <c r="F207" s="35"/>
      <c r="G207" s="34"/>
      <c r="H207" s="35"/>
      <c r="I207" s="37">
        <f t="shared" si="55"/>
        <v>0</v>
      </c>
      <c r="J207" s="38">
        <f t="shared" si="55"/>
        <v>0</v>
      </c>
      <c r="K207" s="35"/>
      <c r="L207" s="35"/>
      <c r="M207" s="35"/>
      <c r="N207" s="35"/>
      <c r="O207" s="35"/>
      <c r="P207" s="35"/>
      <c r="Q207" s="48">
        <f t="shared" ref="Q207:Q218" si="66">SUM(K207:P207)</f>
        <v>0</v>
      </c>
      <c r="R207" s="35"/>
      <c r="S207" s="35"/>
      <c r="T207" s="35"/>
      <c r="U207" s="35"/>
      <c r="V207" s="35"/>
      <c r="W207" s="35"/>
      <c r="X207" s="38">
        <f t="shared" ref="X207:X218" si="67">SUM(R207:W207)</f>
        <v>0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/>
      <c r="E208" s="34"/>
      <c r="F208" s="35"/>
      <c r="G208" s="34"/>
      <c r="H208" s="35"/>
      <c r="I208" s="37">
        <f t="shared" si="55"/>
        <v>0</v>
      </c>
      <c r="J208" s="38">
        <f t="shared" si="55"/>
        <v>0</v>
      </c>
      <c r="K208" s="35"/>
      <c r="L208" s="35"/>
      <c r="M208" s="35"/>
      <c r="N208" s="35"/>
      <c r="O208" s="35"/>
      <c r="P208" s="35"/>
      <c r="Q208" s="48">
        <f t="shared" si="66"/>
        <v>0</v>
      </c>
      <c r="R208" s="35"/>
      <c r="S208" s="35"/>
      <c r="T208" s="35"/>
      <c r="U208" s="35"/>
      <c r="V208" s="35"/>
      <c r="W208" s="35"/>
      <c r="X208" s="38">
        <f t="shared" si="67"/>
        <v>0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/>
      <c r="F209" s="35"/>
      <c r="G209" s="34"/>
      <c r="H209" s="35"/>
      <c r="I209" s="37">
        <f t="shared" si="55"/>
        <v>0</v>
      </c>
      <c r="J209" s="38">
        <f t="shared" si="55"/>
        <v>0</v>
      </c>
      <c r="K209" s="35"/>
      <c r="L209" s="35"/>
      <c r="M209" s="35"/>
      <c r="N209" s="35"/>
      <c r="O209" s="35"/>
      <c r="P209" s="35"/>
      <c r="Q209" s="48">
        <f t="shared" si="66"/>
        <v>0</v>
      </c>
      <c r="R209" s="35"/>
      <c r="S209" s="35"/>
      <c r="T209" s="35"/>
      <c r="U209" s="35"/>
      <c r="V209" s="35"/>
      <c r="W209" s="35"/>
      <c r="X209" s="38">
        <f t="shared" si="67"/>
        <v>0</v>
      </c>
      <c r="Y209" s="40">
        <f t="shared" si="45"/>
        <v>0</v>
      </c>
    </row>
    <row r="210" spans="1:25" x14ac:dyDescent="0.25">
      <c r="A210" s="30"/>
      <c r="B210" s="41"/>
      <c r="C210" s="42" t="s">
        <v>34</v>
      </c>
      <c r="D210" s="33"/>
      <c r="E210" s="34"/>
      <c r="F210" s="35"/>
      <c r="G210" s="34"/>
      <c r="H210" s="35"/>
      <c r="I210" s="37">
        <f t="shared" si="55"/>
        <v>0</v>
      </c>
      <c r="J210" s="38">
        <f t="shared" si="55"/>
        <v>0</v>
      </c>
      <c r="K210" s="35"/>
      <c r="L210" s="35"/>
      <c r="M210" s="35"/>
      <c r="N210" s="35"/>
      <c r="O210" s="35"/>
      <c r="P210" s="35"/>
      <c r="Q210" s="48">
        <f t="shared" si="66"/>
        <v>0</v>
      </c>
      <c r="R210" s="35"/>
      <c r="S210" s="35"/>
      <c r="T210" s="35"/>
      <c r="U210" s="35"/>
      <c r="V210" s="35"/>
      <c r="W210" s="35"/>
      <c r="X210" s="38">
        <f t="shared" si="67"/>
        <v>0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/>
      <c r="F211" s="35"/>
      <c r="G211" s="34"/>
      <c r="H211" s="35"/>
      <c r="I211" s="37">
        <f t="shared" si="55"/>
        <v>0</v>
      </c>
      <c r="J211" s="38">
        <f t="shared" si="55"/>
        <v>0</v>
      </c>
      <c r="K211" s="35"/>
      <c r="L211" s="35"/>
      <c r="M211" s="35"/>
      <c r="N211" s="35"/>
      <c r="O211" s="35"/>
      <c r="P211" s="35"/>
      <c r="Q211" s="48">
        <f t="shared" si="66"/>
        <v>0</v>
      </c>
      <c r="R211" s="35"/>
      <c r="S211" s="35"/>
      <c r="T211" s="35"/>
      <c r="U211" s="35"/>
      <c r="V211" s="35"/>
      <c r="W211" s="35"/>
      <c r="X211" s="38">
        <f t="shared" si="67"/>
        <v>0</v>
      </c>
      <c r="Y211" s="40">
        <f t="shared" ref="Y211:Y297" si="68">SUM(Q211-X211)</f>
        <v>0</v>
      </c>
    </row>
    <row r="212" spans="1:25" x14ac:dyDescent="0.25">
      <c r="A212" s="30"/>
      <c r="B212" s="41"/>
      <c r="C212" s="42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</v>
      </c>
      <c r="J220" s="38">
        <f>SUM(J206:J219)</f>
        <v>0</v>
      </c>
      <c r="K220" s="38">
        <f t="shared" ref="K220:X220" si="69">SUM(K206:K219)</f>
        <v>0</v>
      </c>
      <c r="L220" s="38">
        <f t="shared" si="69"/>
        <v>0</v>
      </c>
      <c r="M220" s="38">
        <f t="shared" si="69"/>
        <v>0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0</v>
      </c>
      <c r="R220" s="38">
        <f t="shared" si="69"/>
        <v>0</v>
      </c>
      <c r="S220" s="38">
        <f t="shared" si="69"/>
        <v>0</v>
      </c>
      <c r="T220" s="38">
        <f t="shared" si="69"/>
        <v>0</v>
      </c>
      <c r="U220" s="38">
        <f t="shared" si="69"/>
        <v>0</v>
      </c>
      <c r="V220" s="38">
        <f t="shared" si="69"/>
        <v>0</v>
      </c>
      <c r="W220" s="38">
        <f t="shared" si="69"/>
        <v>0</v>
      </c>
      <c r="X220" s="38">
        <f t="shared" si="69"/>
        <v>0</v>
      </c>
      <c r="Y220" s="40">
        <f t="shared" si="68"/>
        <v>0</v>
      </c>
    </row>
    <row r="221" spans="1:25" ht="15.75" thickTop="1" x14ac:dyDescent="0.25">
      <c r="A221" s="30" t="s">
        <v>43</v>
      </c>
      <c r="B221" s="31"/>
      <c r="C221" s="32" t="s">
        <v>30</v>
      </c>
      <c r="D221" s="33"/>
      <c r="E221" s="34"/>
      <c r="F221" s="35"/>
      <c r="G221" s="34"/>
      <c r="H221" s="35"/>
      <c r="I221" s="37">
        <f t="shared" si="55"/>
        <v>0</v>
      </c>
      <c r="J221" s="38">
        <f t="shared" si="55"/>
        <v>0</v>
      </c>
      <c r="K221" s="35"/>
      <c r="L221" s="35"/>
      <c r="M221" s="35"/>
      <c r="N221" s="35"/>
      <c r="O221" s="35"/>
      <c r="P221" s="35"/>
      <c r="Q221" s="38">
        <f>SUM(K221:P221)</f>
        <v>0</v>
      </c>
      <c r="R221" s="35"/>
      <c r="S221" s="35"/>
      <c r="T221" s="35"/>
      <c r="U221" s="35"/>
      <c r="V221" s="35"/>
      <c r="W221" s="35"/>
      <c r="X221" s="38">
        <f>SUM(R221:W221)</f>
        <v>0</v>
      </c>
      <c r="Y221" s="40">
        <f t="shared" si="68"/>
        <v>0</v>
      </c>
    </row>
    <row r="222" spans="1:25" x14ac:dyDescent="0.25">
      <c r="A222" s="30"/>
      <c r="B222" s="41"/>
      <c r="C222" s="42" t="s">
        <v>31</v>
      </c>
      <c r="D222" s="33"/>
      <c r="E222" s="34"/>
      <c r="F222" s="35"/>
      <c r="G222" s="34"/>
      <c r="H222" s="35"/>
      <c r="I222" s="37">
        <f t="shared" si="55"/>
        <v>0</v>
      </c>
      <c r="J222" s="38">
        <f t="shared" si="55"/>
        <v>0</v>
      </c>
      <c r="K222" s="35"/>
      <c r="L222" s="35"/>
      <c r="M222" s="35"/>
      <c r="N222" s="35"/>
      <c r="O222" s="35"/>
      <c r="P222" s="35"/>
      <c r="Q222" s="38">
        <f t="shared" ref="Q222:Q233" si="70">SUM(K222:P222)</f>
        <v>0</v>
      </c>
      <c r="R222" s="35"/>
      <c r="S222" s="35"/>
      <c r="T222" s="35"/>
      <c r="U222" s="35"/>
      <c r="V222" s="35"/>
      <c r="W222" s="35"/>
      <c r="X222" s="38">
        <f t="shared" ref="X222:X233" si="71">SUM(R222:W222)</f>
        <v>0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/>
      <c r="E223" s="34"/>
      <c r="F223" s="35"/>
      <c r="G223" s="34"/>
      <c r="H223" s="35"/>
      <c r="I223" s="37">
        <f t="shared" si="55"/>
        <v>0</v>
      </c>
      <c r="J223" s="38">
        <f t="shared" si="55"/>
        <v>0</v>
      </c>
      <c r="K223" s="35"/>
      <c r="L223" s="35"/>
      <c r="M223" s="35"/>
      <c r="N223" s="35"/>
      <c r="O223" s="35"/>
      <c r="P223" s="35"/>
      <c r="Q223" s="38">
        <f t="shared" si="70"/>
        <v>0</v>
      </c>
      <c r="R223" s="35"/>
      <c r="S223" s="35"/>
      <c r="T223" s="35"/>
      <c r="U223" s="35"/>
      <c r="V223" s="35"/>
      <c r="W223" s="35"/>
      <c r="X223" s="38">
        <f t="shared" si="71"/>
        <v>0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/>
      <c r="F224" s="35"/>
      <c r="G224" s="34"/>
      <c r="H224" s="35"/>
      <c r="I224" s="37">
        <f t="shared" si="55"/>
        <v>0</v>
      </c>
      <c r="J224" s="38">
        <f t="shared" si="55"/>
        <v>0</v>
      </c>
      <c r="K224" s="35"/>
      <c r="L224" s="35"/>
      <c r="M224" s="35"/>
      <c r="N224" s="35"/>
      <c r="O224" s="35"/>
      <c r="P224" s="35"/>
      <c r="Q224" s="38">
        <f t="shared" si="70"/>
        <v>0</v>
      </c>
      <c r="R224" s="35"/>
      <c r="S224" s="35"/>
      <c r="T224" s="35"/>
      <c r="U224" s="35"/>
      <c r="V224" s="35"/>
      <c r="W224" s="35"/>
      <c r="X224" s="38">
        <f t="shared" si="71"/>
        <v>0</v>
      </c>
      <c r="Y224" s="40">
        <f t="shared" si="68"/>
        <v>0</v>
      </c>
    </row>
    <row r="225" spans="1:25" x14ac:dyDescent="0.25">
      <c r="A225" s="30"/>
      <c r="B225" s="41"/>
      <c r="C225" s="42" t="s">
        <v>34</v>
      </c>
      <c r="D225" s="33"/>
      <c r="E225" s="34"/>
      <c r="F225" s="35"/>
      <c r="G225" s="34"/>
      <c r="H225" s="35"/>
      <c r="I225" s="37">
        <f t="shared" si="55"/>
        <v>0</v>
      </c>
      <c r="J225" s="38">
        <f t="shared" si="55"/>
        <v>0</v>
      </c>
      <c r="K225" s="35"/>
      <c r="L225" s="35"/>
      <c r="M225" s="35"/>
      <c r="N225" s="35"/>
      <c r="O225" s="35"/>
      <c r="P225" s="35"/>
      <c r="Q225" s="38">
        <f t="shared" si="70"/>
        <v>0</v>
      </c>
      <c r="R225" s="35"/>
      <c r="S225" s="35"/>
      <c r="T225" s="35"/>
      <c r="U225" s="35"/>
      <c r="V225" s="35"/>
      <c r="W225" s="35"/>
      <c r="X225" s="38">
        <f t="shared" si="71"/>
        <v>0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/>
      <c r="F226" s="35"/>
      <c r="G226" s="34"/>
      <c r="H226" s="35"/>
      <c r="I226" s="37">
        <f t="shared" si="55"/>
        <v>0</v>
      </c>
      <c r="J226" s="38">
        <f t="shared" si="55"/>
        <v>0</v>
      </c>
      <c r="K226" s="35"/>
      <c r="L226" s="35"/>
      <c r="M226" s="35"/>
      <c r="N226" s="35"/>
      <c r="O226" s="35"/>
      <c r="P226" s="35"/>
      <c r="Q226" s="38">
        <f t="shared" si="70"/>
        <v>0</v>
      </c>
      <c r="R226" s="35"/>
      <c r="S226" s="35"/>
      <c r="T226" s="35"/>
      <c r="U226" s="35"/>
      <c r="V226" s="35"/>
      <c r="W226" s="35"/>
      <c r="X226" s="38">
        <f t="shared" si="71"/>
        <v>0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55"/>
        <v>0</v>
      </c>
      <c r="J227" s="38">
        <f t="shared" si="55"/>
        <v>0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 t="shared" si="71"/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55"/>
        <v>0</v>
      </c>
      <c r="J228" s="38">
        <f t="shared" si="55"/>
        <v>0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 t="shared" si="71"/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</v>
      </c>
      <c r="J235" s="38">
        <f>SUM(J221:J234)</f>
        <v>0</v>
      </c>
      <c r="K235" s="38">
        <f t="shared" ref="K235:X235" si="72">SUM(K221:K234)</f>
        <v>0</v>
      </c>
      <c r="L235" s="38">
        <f t="shared" si="72"/>
        <v>0</v>
      </c>
      <c r="M235" s="38">
        <f t="shared" si="72"/>
        <v>0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0</v>
      </c>
      <c r="R235" s="38">
        <f t="shared" si="72"/>
        <v>0</v>
      </c>
      <c r="S235" s="38">
        <f t="shared" si="72"/>
        <v>0</v>
      </c>
      <c r="T235" s="38">
        <f t="shared" si="72"/>
        <v>0</v>
      </c>
      <c r="U235" s="38">
        <f t="shared" si="72"/>
        <v>0</v>
      </c>
      <c r="V235" s="38">
        <f t="shared" si="72"/>
        <v>0</v>
      </c>
      <c r="W235" s="38">
        <f t="shared" si="72"/>
        <v>0</v>
      </c>
      <c r="X235" s="38">
        <f t="shared" si="72"/>
        <v>0</v>
      </c>
      <c r="Y235" s="40">
        <f t="shared" si="68"/>
        <v>0</v>
      </c>
    </row>
    <row r="236" spans="1:25" ht="15.75" thickTop="1" x14ac:dyDescent="0.25">
      <c r="A236" s="30" t="s">
        <v>44</v>
      </c>
      <c r="B236" s="31"/>
      <c r="C236" s="32" t="s">
        <v>30</v>
      </c>
      <c r="D236" s="33"/>
      <c r="E236" s="34"/>
      <c r="F236" s="35"/>
      <c r="G236" s="34"/>
      <c r="H236" s="35"/>
      <c r="I236" s="37">
        <f t="shared" ref="I236:J288" si="73">SUM(G236-E236)</f>
        <v>0</v>
      </c>
      <c r="J236" s="38">
        <f t="shared" si="73"/>
        <v>0</v>
      </c>
      <c r="K236" s="35"/>
      <c r="L236" s="35"/>
      <c r="M236" s="35"/>
      <c r="N236" s="35"/>
      <c r="O236" s="35"/>
      <c r="P236" s="35"/>
      <c r="Q236" s="38">
        <f>SUM(K236:P236)</f>
        <v>0</v>
      </c>
      <c r="R236" s="35"/>
      <c r="S236" s="35"/>
      <c r="T236" s="35"/>
      <c r="U236" s="35"/>
      <c r="V236" s="35"/>
      <c r="W236" s="35"/>
      <c r="X236" s="38">
        <f>SUM(R236:W236)</f>
        <v>0</v>
      </c>
      <c r="Y236" s="40">
        <f t="shared" si="68"/>
        <v>0</v>
      </c>
    </row>
    <row r="237" spans="1:25" x14ac:dyDescent="0.25">
      <c r="A237" s="30"/>
      <c r="B237" s="62"/>
      <c r="C237" s="42" t="s">
        <v>31</v>
      </c>
      <c r="D237" s="33"/>
      <c r="E237" s="34"/>
      <c r="F237" s="35"/>
      <c r="G237" s="34"/>
      <c r="H237" s="35"/>
      <c r="I237" s="37">
        <f t="shared" si="73"/>
        <v>0</v>
      </c>
      <c r="J237" s="38">
        <f t="shared" si="73"/>
        <v>0</v>
      </c>
      <c r="K237" s="35"/>
      <c r="L237" s="35"/>
      <c r="M237" s="35"/>
      <c r="N237" s="35"/>
      <c r="O237" s="35"/>
      <c r="P237" s="35"/>
      <c r="Q237" s="38">
        <f t="shared" ref="Q237:Q248" si="74">SUM(K237:P237)</f>
        <v>0</v>
      </c>
      <c r="R237" s="35"/>
      <c r="S237" s="35"/>
      <c r="T237" s="35"/>
      <c r="U237" s="35"/>
      <c r="V237" s="35"/>
      <c r="W237" s="35"/>
      <c r="X237" s="38">
        <f t="shared" ref="X237:X248" si="75">SUM(R237:W237)</f>
        <v>0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/>
      <c r="E238" s="34"/>
      <c r="F238" s="35"/>
      <c r="G238" s="34"/>
      <c r="H238" s="35"/>
      <c r="I238" s="37">
        <f t="shared" si="73"/>
        <v>0</v>
      </c>
      <c r="J238" s="38">
        <f t="shared" si="73"/>
        <v>0</v>
      </c>
      <c r="K238" s="35"/>
      <c r="L238" s="35"/>
      <c r="M238" s="35"/>
      <c r="N238" s="35"/>
      <c r="O238" s="35"/>
      <c r="P238" s="35"/>
      <c r="Q238" s="38">
        <f t="shared" si="74"/>
        <v>0</v>
      </c>
      <c r="R238" s="35"/>
      <c r="S238" s="35"/>
      <c r="T238" s="35"/>
      <c r="U238" s="35"/>
      <c r="V238" s="35"/>
      <c r="W238" s="35"/>
      <c r="X238" s="38">
        <f t="shared" si="75"/>
        <v>0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/>
      <c r="F239" s="35"/>
      <c r="G239" s="34"/>
      <c r="H239" s="35"/>
      <c r="I239" s="37">
        <f t="shared" si="73"/>
        <v>0</v>
      </c>
      <c r="J239" s="38">
        <f t="shared" si="73"/>
        <v>0</v>
      </c>
      <c r="K239" s="35"/>
      <c r="L239" s="35"/>
      <c r="M239" s="35"/>
      <c r="N239" s="35"/>
      <c r="O239" s="35"/>
      <c r="P239" s="35"/>
      <c r="Q239" s="38">
        <f t="shared" si="74"/>
        <v>0</v>
      </c>
      <c r="R239" s="35"/>
      <c r="S239" s="35"/>
      <c r="T239" s="35"/>
      <c r="U239" s="35"/>
      <c r="V239" s="35"/>
      <c r="W239" s="35"/>
      <c r="X239" s="38">
        <f t="shared" si="75"/>
        <v>0</v>
      </c>
      <c r="Y239" s="40">
        <f t="shared" si="68"/>
        <v>0</v>
      </c>
    </row>
    <row r="240" spans="1:25" x14ac:dyDescent="0.25">
      <c r="A240" s="30"/>
      <c r="B240" s="62"/>
      <c r="C240" s="42" t="s">
        <v>34</v>
      </c>
      <c r="D240" s="33"/>
      <c r="E240" s="34"/>
      <c r="F240" s="35"/>
      <c r="G240" s="34"/>
      <c r="H240" s="35"/>
      <c r="I240" s="37">
        <f t="shared" si="73"/>
        <v>0</v>
      </c>
      <c r="J240" s="38">
        <f t="shared" si="73"/>
        <v>0</v>
      </c>
      <c r="K240" s="35"/>
      <c r="L240" s="35"/>
      <c r="M240" s="35"/>
      <c r="N240" s="35"/>
      <c r="O240" s="35"/>
      <c r="P240" s="35"/>
      <c r="Q240" s="38">
        <f t="shared" si="74"/>
        <v>0</v>
      </c>
      <c r="R240" s="35"/>
      <c r="S240" s="35"/>
      <c r="T240" s="35"/>
      <c r="U240" s="35"/>
      <c r="V240" s="35"/>
      <c r="W240" s="35"/>
      <c r="X240" s="38">
        <f t="shared" si="75"/>
        <v>0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/>
      <c r="F241" s="35"/>
      <c r="G241" s="34"/>
      <c r="H241" s="35"/>
      <c r="I241" s="37">
        <f t="shared" si="73"/>
        <v>0</v>
      </c>
      <c r="J241" s="38">
        <f t="shared" si="73"/>
        <v>0</v>
      </c>
      <c r="K241" s="35"/>
      <c r="L241" s="35"/>
      <c r="M241" s="35"/>
      <c r="N241" s="35"/>
      <c r="O241" s="35"/>
      <c r="P241" s="35"/>
      <c r="Q241" s="38">
        <f t="shared" si="74"/>
        <v>0</v>
      </c>
      <c r="R241" s="35"/>
      <c r="S241" s="35"/>
      <c r="T241" s="35"/>
      <c r="U241" s="35"/>
      <c r="V241" s="35"/>
      <c r="W241" s="35"/>
      <c r="X241" s="38">
        <f t="shared" si="75"/>
        <v>0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73"/>
        <v>0</v>
      </c>
      <c r="J242" s="38">
        <f t="shared" si="73"/>
        <v>0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73"/>
        <v>0</v>
      </c>
      <c r="J243" s="38">
        <f t="shared" si="73"/>
        <v>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</v>
      </c>
      <c r="J250" s="38">
        <f>SUM(J236:J249)</f>
        <v>0</v>
      </c>
      <c r="K250" s="38">
        <f t="shared" ref="K250:X250" si="76">SUM(K236:K249)</f>
        <v>0</v>
      </c>
      <c r="L250" s="38">
        <f t="shared" si="76"/>
        <v>0</v>
      </c>
      <c r="M250" s="38">
        <f t="shared" si="76"/>
        <v>0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0</v>
      </c>
      <c r="R250" s="38">
        <f t="shared" si="76"/>
        <v>0</v>
      </c>
      <c r="S250" s="38">
        <f t="shared" si="76"/>
        <v>0</v>
      </c>
      <c r="T250" s="38">
        <f t="shared" si="76"/>
        <v>0</v>
      </c>
      <c r="U250" s="38">
        <f t="shared" si="76"/>
        <v>0</v>
      </c>
      <c r="V250" s="38">
        <f t="shared" si="76"/>
        <v>0</v>
      </c>
      <c r="W250" s="38">
        <f t="shared" si="76"/>
        <v>0</v>
      </c>
      <c r="X250" s="38">
        <f t="shared" si="76"/>
        <v>0</v>
      </c>
      <c r="Y250" s="40">
        <f t="shared" si="68"/>
        <v>0</v>
      </c>
    </row>
    <row r="251" spans="1:25" ht="15.75" thickTop="1" x14ac:dyDescent="0.25">
      <c r="A251" s="30" t="s">
        <v>45</v>
      </c>
      <c r="B251" s="31"/>
      <c r="C251" s="32" t="s">
        <v>30</v>
      </c>
      <c r="D251" s="33"/>
      <c r="E251" s="34"/>
      <c r="F251" s="35"/>
      <c r="G251" s="34"/>
      <c r="H251" s="35"/>
      <c r="I251" s="37">
        <f t="shared" si="73"/>
        <v>0</v>
      </c>
      <c r="J251" s="38">
        <f t="shared" si="73"/>
        <v>0</v>
      </c>
      <c r="K251" s="35"/>
      <c r="L251" s="35"/>
      <c r="M251" s="35"/>
      <c r="N251" s="35"/>
      <c r="O251" s="35"/>
      <c r="P251" s="35"/>
      <c r="Q251" s="38">
        <f>SUM(K251:P251)</f>
        <v>0</v>
      </c>
      <c r="R251" s="35"/>
      <c r="S251" s="35"/>
      <c r="T251" s="35"/>
      <c r="U251" s="35"/>
      <c r="V251" s="35"/>
      <c r="W251" s="35"/>
      <c r="X251" s="39">
        <f>SUM(R251:W251)</f>
        <v>0</v>
      </c>
      <c r="Y251" s="40">
        <f t="shared" si="68"/>
        <v>0</v>
      </c>
    </row>
    <row r="252" spans="1:25" x14ac:dyDescent="0.25">
      <c r="A252" s="30"/>
      <c r="B252" s="41"/>
      <c r="C252" s="42" t="s">
        <v>31</v>
      </c>
      <c r="D252" s="33"/>
      <c r="E252" s="34"/>
      <c r="F252" s="35"/>
      <c r="G252" s="34"/>
      <c r="H252" s="35"/>
      <c r="I252" s="37">
        <f t="shared" si="73"/>
        <v>0</v>
      </c>
      <c r="J252" s="38">
        <f t="shared" si="73"/>
        <v>0</v>
      </c>
      <c r="K252" s="35"/>
      <c r="L252" s="35"/>
      <c r="M252" s="35"/>
      <c r="N252" s="35"/>
      <c r="O252" s="35"/>
      <c r="P252" s="35"/>
      <c r="Q252" s="38">
        <f t="shared" ref="Q252:Q263" si="77">SUM(K252:P252)</f>
        <v>0</v>
      </c>
      <c r="R252" s="35"/>
      <c r="S252" s="35"/>
      <c r="T252" s="35"/>
      <c r="U252" s="35"/>
      <c r="V252" s="35"/>
      <c r="W252" s="35"/>
      <c r="X252" s="39">
        <f t="shared" ref="X252:X263" si="78">SUM(R252:W252)</f>
        <v>0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/>
      <c r="E253" s="34"/>
      <c r="F253" s="35"/>
      <c r="G253" s="34"/>
      <c r="H253" s="35"/>
      <c r="I253" s="37">
        <f t="shared" si="73"/>
        <v>0</v>
      </c>
      <c r="J253" s="38">
        <f t="shared" si="73"/>
        <v>0</v>
      </c>
      <c r="K253" s="35"/>
      <c r="L253" s="35"/>
      <c r="M253" s="35"/>
      <c r="N253" s="35"/>
      <c r="O253" s="35"/>
      <c r="P253" s="35"/>
      <c r="Q253" s="38">
        <f t="shared" si="77"/>
        <v>0</v>
      </c>
      <c r="R253" s="35"/>
      <c r="S253" s="35"/>
      <c r="T253" s="35"/>
      <c r="U253" s="35"/>
      <c r="V253" s="35"/>
      <c r="W253" s="35"/>
      <c r="X253" s="39">
        <f t="shared" si="78"/>
        <v>0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/>
      <c r="F254" s="35"/>
      <c r="G254" s="34"/>
      <c r="H254" s="35"/>
      <c r="I254" s="37">
        <f t="shared" si="73"/>
        <v>0</v>
      </c>
      <c r="J254" s="38">
        <f t="shared" si="73"/>
        <v>0</v>
      </c>
      <c r="K254" s="35"/>
      <c r="L254" s="35"/>
      <c r="M254" s="35"/>
      <c r="N254" s="35"/>
      <c r="O254" s="35"/>
      <c r="P254" s="35"/>
      <c r="Q254" s="38">
        <f t="shared" si="77"/>
        <v>0</v>
      </c>
      <c r="R254" s="35"/>
      <c r="S254" s="35"/>
      <c r="T254" s="35"/>
      <c r="U254" s="35"/>
      <c r="V254" s="35"/>
      <c r="W254" s="35"/>
      <c r="X254" s="39">
        <f t="shared" si="78"/>
        <v>0</v>
      </c>
      <c r="Y254" s="40">
        <f t="shared" si="68"/>
        <v>0</v>
      </c>
    </row>
    <row r="255" spans="1:25" x14ac:dyDescent="0.25">
      <c r="A255" s="30"/>
      <c r="B255" s="41"/>
      <c r="C255" s="42" t="s">
        <v>34</v>
      </c>
      <c r="D255" s="33"/>
      <c r="E255" s="34"/>
      <c r="F255" s="35"/>
      <c r="G255" s="34"/>
      <c r="H255" s="35"/>
      <c r="I255" s="37">
        <f t="shared" si="73"/>
        <v>0</v>
      </c>
      <c r="J255" s="38">
        <f t="shared" si="73"/>
        <v>0</v>
      </c>
      <c r="K255" s="35"/>
      <c r="L255" s="35"/>
      <c r="M255" s="35"/>
      <c r="N255" s="35"/>
      <c r="O255" s="35"/>
      <c r="P255" s="35"/>
      <c r="Q255" s="38">
        <f t="shared" si="77"/>
        <v>0</v>
      </c>
      <c r="R255" s="35"/>
      <c r="S255" s="35"/>
      <c r="T255" s="35"/>
      <c r="U255" s="35"/>
      <c r="V255" s="35"/>
      <c r="W255" s="35"/>
      <c r="X255" s="39">
        <f t="shared" si="78"/>
        <v>0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/>
      <c r="F256" s="35"/>
      <c r="G256" s="34"/>
      <c r="H256" s="35"/>
      <c r="I256" s="37">
        <f t="shared" si="73"/>
        <v>0</v>
      </c>
      <c r="J256" s="38">
        <f t="shared" si="73"/>
        <v>0</v>
      </c>
      <c r="K256" s="35"/>
      <c r="L256" s="35"/>
      <c r="M256" s="35"/>
      <c r="N256" s="35"/>
      <c r="O256" s="35"/>
      <c r="P256" s="35"/>
      <c r="Q256" s="38">
        <f t="shared" si="77"/>
        <v>0</v>
      </c>
      <c r="R256" s="35"/>
      <c r="S256" s="35"/>
      <c r="T256" s="35"/>
      <c r="U256" s="35"/>
      <c r="V256" s="35"/>
      <c r="W256" s="35"/>
      <c r="X256" s="39">
        <f t="shared" si="78"/>
        <v>0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73"/>
        <v>0</v>
      </c>
      <c r="J257" s="38">
        <f t="shared" si="73"/>
        <v>0</v>
      </c>
      <c r="K257" s="35"/>
      <c r="L257" s="35"/>
      <c r="M257" s="35"/>
      <c r="N257" s="35"/>
      <c r="O257" s="35"/>
      <c r="P257" s="35"/>
      <c r="Q257" s="38">
        <f t="shared" si="77"/>
        <v>0</v>
      </c>
      <c r="R257" s="35"/>
      <c r="S257" s="35"/>
      <c r="T257" s="35"/>
      <c r="U257" s="35"/>
      <c r="V257" s="35"/>
      <c r="W257" s="35"/>
      <c r="X257" s="39">
        <f t="shared" si="78"/>
        <v>0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73"/>
        <v>0</v>
      </c>
      <c r="J258" s="38">
        <f t="shared" si="73"/>
        <v>0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</v>
      </c>
      <c r="J265" s="38">
        <f>SUM(J251:J264)</f>
        <v>0</v>
      </c>
      <c r="K265" s="38">
        <f t="shared" ref="K265:X265" si="79">SUM(K251:K264)</f>
        <v>0</v>
      </c>
      <c r="L265" s="38">
        <f t="shared" si="79"/>
        <v>0</v>
      </c>
      <c r="M265" s="38">
        <f t="shared" si="79"/>
        <v>0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0</v>
      </c>
      <c r="R265" s="38">
        <f t="shared" si="79"/>
        <v>0</v>
      </c>
      <c r="S265" s="38">
        <f t="shared" si="79"/>
        <v>0</v>
      </c>
      <c r="T265" s="38">
        <f t="shared" si="79"/>
        <v>0</v>
      </c>
      <c r="U265" s="38">
        <f t="shared" si="79"/>
        <v>0</v>
      </c>
      <c r="V265" s="38">
        <f t="shared" si="79"/>
        <v>0</v>
      </c>
      <c r="W265" s="38">
        <f t="shared" si="79"/>
        <v>0</v>
      </c>
      <c r="X265" s="38">
        <f t="shared" si="79"/>
        <v>0</v>
      </c>
      <c r="Y265" s="40">
        <f t="shared" si="68"/>
        <v>0</v>
      </c>
    </row>
    <row r="266" spans="1:25" ht="15.75" thickTop="1" x14ac:dyDescent="0.25">
      <c r="A266" s="30" t="s">
        <v>46</v>
      </c>
      <c r="B266" s="31"/>
      <c r="C266" s="32" t="s">
        <v>30</v>
      </c>
      <c r="D266" s="33"/>
      <c r="E266" s="34"/>
      <c r="F266" s="35"/>
      <c r="G266" s="34"/>
      <c r="H266" s="35"/>
      <c r="I266" s="37">
        <f t="shared" si="73"/>
        <v>0</v>
      </c>
      <c r="J266" s="38">
        <f t="shared" si="73"/>
        <v>0</v>
      </c>
      <c r="K266" s="35"/>
      <c r="L266" s="35"/>
      <c r="M266" s="35"/>
      <c r="N266" s="35"/>
      <c r="O266" s="35"/>
      <c r="P266" s="35"/>
      <c r="Q266" s="39">
        <f>SUM(K266:P266)</f>
        <v>0</v>
      </c>
      <c r="R266" s="35"/>
      <c r="S266" s="35"/>
      <c r="T266" s="35"/>
      <c r="U266" s="35"/>
      <c r="V266" s="35"/>
      <c r="W266" s="35"/>
      <c r="X266" s="39">
        <f>SUM(R266:W266)</f>
        <v>0</v>
      </c>
      <c r="Y266" s="40">
        <f t="shared" si="68"/>
        <v>0</v>
      </c>
    </row>
    <row r="267" spans="1:25" x14ac:dyDescent="0.25">
      <c r="A267" s="30"/>
      <c r="B267" s="41"/>
      <c r="C267" s="42" t="s">
        <v>31</v>
      </c>
      <c r="D267" s="33"/>
      <c r="E267" s="34"/>
      <c r="F267" s="35"/>
      <c r="G267" s="34"/>
      <c r="H267" s="35"/>
      <c r="I267" s="37">
        <f t="shared" si="73"/>
        <v>0</v>
      </c>
      <c r="J267" s="38">
        <f t="shared" si="73"/>
        <v>0</v>
      </c>
      <c r="K267" s="35"/>
      <c r="L267" s="35"/>
      <c r="M267" s="35"/>
      <c r="N267" s="35"/>
      <c r="O267" s="35"/>
      <c r="P267" s="35"/>
      <c r="Q267" s="39">
        <f t="shared" ref="Q267:Q278" si="8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81">SUM(R267:W267)</f>
        <v>0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/>
      <c r="E268" s="34"/>
      <c r="F268" s="35"/>
      <c r="G268" s="34"/>
      <c r="H268" s="35"/>
      <c r="I268" s="37">
        <f t="shared" si="73"/>
        <v>0</v>
      </c>
      <c r="J268" s="38">
        <f t="shared" si="73"/>
        <v>0</v>
      </c>
      <c r="K268" s="35"/>
      <c r="L268" s="35"/>
      <c r="M268" s="35"/>
      <c r="N268" s="35"/>
      <c r="O268" s="35"/>
      <c r="P268" s="35"/>
      <c r="Q268" s="39">
        <f t="shared" si="80"/>
        <v>0</v>
      </c>
      <c r="R268" s="35"/>
      <c r="S268" s="35"/>
      <c r="T268" s="35"/>
      <c r="U268" s="35"/>
      <c r="V268" s="35"/>
      <c r="W268" s="35"/>
      <c r="X268" s="39">
        <f t="shared" si="81"/>
        <v>0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/>
      <c r="F269" s="35"/>
      <c r="G269" s="34"/>
      <c r="H269" s="35"/>
      <c r="I269" s="37">
        <f t="shared" si="73"/>
        <v>0</v>
      </c>
      <c r="J269" s="38">
        <f t="shared" si="73"/>
        <v>0</v>
      </c>
      <c r="K269" s="35"/>
      <c r="L269" s="35"/>
      <c r="M269" s="35"/>
      <c r="N269" s="35"/>
      <c r="O269" s="35"/>
      <c r="P269" s="35"/>
      <c r="Q269" s="39">
        <f t="shared" si="80"/>
        <v>0</v>
      </c>
      <c r="R269" s="35"/>
      <c r="S269" s="35"/>
      <c r="T269" s="35"/>
      <c r="U269" s="35"/>
      <c r="V269" s="35"/>
      <c r="W269" s="35"/>
      <c r="X269" s="39">
        <f t="shared" si="81"/>
        <v>0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/>
      <c r="E270" s="34"/>
      <c r="F270" s="35"/>
      <c r="G270" s="34"/>
      <c r="H270" s="35"/>
      <c r="I270" s="37">
        <f t="shared" si="73"/>
        <v>0</v>
      </c>
      <c r="J270" s="38">
        <f t="shared" si="73"/>
        <v>0</v>
      </c>
      <c r="K270" s="35"/>
      <c r="L270" s="35"/>
      <c r="M270" s="35"/>
      <c r="N270" s="35"/>
      <c r="O270" s="35"/>
      <c r="P270" s="35"/>
      <c r="Q270" s="39">
        <f t="shared" si="80"/>
        <v>0</v>
      </c>
      <c r="R270" s="35"/>
      <c r="S270" s="35"/>
      <c r="T270" s="35"/>
      <c r="U270" s="35"/>
      <c r="V270" s="35"/>
      <c r="W270" s="35"/>
      <c r="X270" s="39">
        <f t="shared" si="81"/>
        <v>0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/>
      <c r="F271" s="35"/>
      <c r="G271" s="34"/>
      <c r="H271" s="35"/>
      <c r="I271" s="37">
        <f t="shared" si="73"/>
        <v>0</v>
      </c>
      <c r="J271" s="38">
        <f t="shared" si="73"/>
        <v>0</v>
      </c>
      <c r="K271" s="35"/>
      <c r="L271" s="35"/>
      <c r="M271" s="35"/>
      <c r="N271" s="35"/>
      <c r="O271" s="35"/>
      <c r="P271" s="35"/>
      <c r="Q271" s="39">
        <f t="shared" si="80"/>
        <v>0</v>
      </c>
      <c r="R271" s="35"/>
      <c r="S271" s="35"/>
      <c r="T271" s="35"/>
      <c r="U271" s="35"/>
      <c r="V271" s="35"/>
      <c r="W271" s="35"/>
      <c r="X271" s="39">
        <f t="shared" si="81"/>
        <v>0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73"/>
        <v>0</v>
      </c>
      <c r="J272" s="38">
        <f t="shared" si="73"/>
        <v>0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73"/>
        <v>0</v>
      </c>
      <c r="J273" s="38">
        <f t="shared" si="73"/>
        <v>0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</v>
      </c>
      <c r="J280" s="38">
        <f>SUM(J266:J279)</f>
        <v>0</v>
      </c>
      <c r="K280" s="38">
        <f t="shared" ref="K280:X280" si="82">SUM(K266:K279)</f>
        <v>0</v>
      </c>
      <c r="L280" s="38">
        <f t="shared" si="82"/>
        <v>0</v>
      </c>
      <c r="M280" s="38">
        <f t="shared" si="82"/>
        <v>0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0</v>
      </c>
      <c r="R280" s="38">
        <f t="shared" si="82"/>
        <v>0</v>
      </c>
      <c r="S280" s="38">
        <f t="shared" si="82"/>
        <v>0</v>
      </c>
      <c r="T280" s="38">
        <f t="shared" si="82"/>
        <v>0</v>
      </c>
      <c r="U280" s="38">
        <f t="shared" si="82"/>
        <v>0</v>
      </c>
      <c r="V280" s="38">
        <f t="shared" si="82"/>
        <v>0</v>
      </c>
      <c r="W280" s="38">
        <f t="shared" si="82"/>
        <v>0</v>
      </c>
      <c r="X280" s="38">
        <f t="shared" si="82"/>
        <v>0</v>
      </c>
      <c r="Y280" s="40">
        <f t="shared" si="68"/>
        <v>0</v>
      </c>
    </row>
    <row r="281" spans="1:25" ht="15.75" thickTop="1" x14ac:dyDescent="0.25">
      <c r="A281" s="30" t="s">
        <v>47</v>
      </c>
      <c r="B281" s="31"/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/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/>
      <c r="C301" s="32" t="s">
        <v>30</v>
      </c>
      <c r="D301" s="33"/>
      <c r="E301" s="34"/>
      <c r="F301" s="35"/>
      <c r="G301" s="34"/>
      <c r="H301" s="35"/>
      <c r="I301" s="37">
        <f t="shared" ref="I301:J343" si="90">SUM(G301-E301)</f>
        <v>0</v>
      </c>
      <c r="J301" s="38">
        <f t="shared" si="90"/>
        <v>0</v>
      </c>
      <c r="K301" s="35"/>
      <c r="L301" s="35"/>
      <c r="M301" s="35"/>
      <c r="N301" s="35"/>
      <c r="O301" s="35"/>
      <c r="P301" s="35"/>
      <c r="Q301" s="39">
        <f>SUM(K301:P301)</f>
        <v>0</v>
      </c>
      <c r="R301" s="35"/>
      <c r="S301" s="35"/>
      <c r="T301" s="35"/>
      <c r="U301" s="35"/>
      <c r="V301" s="35"/>
      <c r="W301" s="35"/>
      <c r="X301" s="39">
        <f>SUM(R301:W301)</f>
        <v>0</v>
      </c>
      <c r="Y301" s="40">
        <f t="shared" ref="Y301:Y389" si="91">SUM(Q301-X301)</f>
        <v>0</v>
      </c>
    </row>
    <row r="302" spans="1:25" x14ac:dyDescent="0.25">
      <c r="A302" s="30"/>
      <c r="B302" s="41"/>
      <c r="C302" s="42" t="s">
        <v>31</v>
      </c>
      <c r="D302" s="33"/>
      <c r="E302" s="34"/>
      <c r="F302" s="35"/>
      <c r="G302" s="34"/>
      <c r="H302" s="35"/>
      <c r="I302" s="37">
        <f t="shared" si="90"/>
        <v>0</v>
      </c>
      <c r="J302" s="38">
        <f t="shared" si="90"/>
        <v>0</v>
      </c>
      <c r="K302" s="35"/>
      <c r="L302" s="35"/>
      <c r="M302" s="35"/>
      <c r="N302" s="35"/>
      <c r="O302" s="35"/>
      <c r="P302" s="35"/>
      <c r="Q302" s="39">
        <f t="shared" ref="Q302:Q313" si="92">SUM(K302:P302)</f>
        <v>0</v>
      </c>
      <c r="R302" s="35"/>
      <c r="S302" s="35"/>
      <c r="T302" s="35"/>
      <c r="U302" s="35"/>
      <c r="V302" s="35"/>
      <c r="W302" s="35"/>
      <c r="X302" s="39">
        <f t="shared" ref="X302:X313" si="93">SUM(R302:W302)</f>
        <v>0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/>
      <c r="E303" s="34"/>
      <c r="F303" s="35"/>
      <c r="G303" s="34"/>
      <c r="H303" s="35"/>
      <c r="I303" s="37">
        <f t="shared" si="90"/>
        <v>0</v>
      </c>
      <c r="J303" s="38">
        <f t="shared" si="90"/>
        <v>0</v>
      </c>
      <c r="K303" s="35"/>
      <c r="L303" s="35"/>
      <c r="M303" s="35"/>
      <c r="N303" s="35"/>
      <c r="O303" s="35"/>
      <c r="P303" s="35"/>
      <c r="Q303" s="39">
        <f t="shared" si="92"/>
        <v>0</v>
      </c>
      <c r="R303" s="35"/>
      <c r="S303" s="35"/>
      <c r="T303" s="35"/>
      <c r="U303" s="35"/>
      <c r="V303" s="35"/>
      <c r="W303" s="35"/>
      <c r="X303" s="39">
        <f t="shared" si="93"/>
        <v>0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/>
      <c r="F304" s="35"/>
      <c r="G304" s="34"/>
      <c r="H304" s="35"/>
      <c r="I304" s="37">
        <f t="shared" si="90"/>
        <v>0</v>
      </c>
      <c r="J304" s="38">
        <f t="shared" si="90"/>
        <v>0</v>
      </c>
      <c r="K304" s="35"/>
      <c r="L304" s="35"/>
      <c r="M304" s="35"/>
      <c r="N304" s="35"/>
      <c r="O304" s="35"/>
      <c r="P304" s="35"/>
      <c r="Q304" s="39">
        <f t="shared" si="92"/>
        <v>0</v>
      </c>
      <c r="R304" s="35"/>
      <c r="S304" s="35"/>
      <c r="T304" s="35"/>
      <c r="U304" s="35"/>
      <c r="V304" s="35"/>
      <c r="W304" s="35"/>
      <c r="X304" s="39">
        <f t="shared" si="93"/>
        <v>0</v>
      </c>
      <c r="Y304" s="40">
        <f t="shared" si="91"/>
        <v>0</v>
      </c>
    </row>
    <row r="305" spans="1:25" x14ac:dyDescent="0.25">
      <c r="A305" s="30"/>
      <c r="B305" s="41"/>
      <c r="C305" s="42" t="s">
        <v>34</v>
      </c>
      <c r="D305" s="33"/>
      <c r="E305" s="34"/>
      <c r="F305" s="35"/>
      <c r="G305" s="34"/>
      <c r="H305" s="35"/>
      <c r="I305" s="37">
        <f t="shared" si="90"/>
        <v>0</v>
      </c>
      <c r="J305" s="38">
        <f t="shared" si="90"/>
        <v>0</v>
      </c>
      <c r="K305" s="35"/>
      <c r="L305" s="35"/>
      <c r="M305" s="35"/>
      <c r="N305" s="35"/>
      <c r="O305" s="35"/>
      <c r="P305" s="35"/>
      <c r="Q305" s="39">
        <f t="shared" si="92"/>
        <v>0</v>
      </c>
      <c r="R305" s="35"/>
      <c r="S305" s="35"/>
      <c r="T305" s="35"/>
      <c r="U305" s="35"/>
      <c r="V305" s="35"/>
      <c r="W305" s="35"/>
      <c r="X305" s="39">
        <f t="shared" si="93"/>
        <v>0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/>
      <c r="F306" s="35"/>
      <c r="G306" s="34"/>
      <c r="H306" s="35"/>
      <c r="I306" s="37">
        <f t="shared" si="90"/>
        <v>0</v>
      </c>
      <c r="J306" s="38">
        <f t="shared" si="90"/>
        <v>0</v>
      </c>
      <c r="K306" s="35"/>
      <c r="L306" s="35"/>
      <c r="M306" s="35"/>
      <c r="N306" s="35"/>
      <c r="O306" s="35"/>
      <c r="P306" s="35"/>
      <c r="Q306" s="39">
        <f t="shared" si="92"/>
        <v>0</v>
      </c>
      <c r="R306" s="35"/>
      <c r="S306" s="35"/>
      <c r="T306" s="35"/>
      <c r="U306" s="35"/>
      <c r="V306" s="35"/>
      <c r="W306" s="35"/>
      <c r="X306" s="39">
        <f t="shared" si="93"/>
        <v>0</v>
      </c>
      <c r="Y306" s="40">
        <f t="shared" si="91"/>
        <v>0</v>
      </c>
    </row>
    <row r="307" spans="1:25" x14ac:dyDescent="0.25">
      <c r="A307" s="30"/>
      <c r="B307" s="41"/>
      <c r="C307" s="42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</v>
      </c>
      <c r="J315" s="38">
        <f>SUM(J301:J314)</f>
        <v>0</v>
      </c>
      <c r="K315" s="38">
        <f t="shared" ref="K315:X315" si="94">SUM(K301:K314)</f>
        <v>0</v>
      </c>
      <c r="L315" s="38">
        <f t="shared" si="94"/>
        <v>0</v>
      </c>
      <c r="M315" s="38">
        <f t="shared" si="94"/>
        <v>0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0</v>
      </c>
      <c r="R315" s="38">
        <f t="shared" si="94"/>
        <v>0</v>
      </c>
      <c r="S315" s="38">
        <f t="shared" si="94"/>
        <v>0</v>
      </c>
      <c r="T315" s="38">
        <f t="shared" si="94"/>
        <v>0</v>
      </c>
      <c r="U315" s="38">
        <f t="shared" si="94"/>
        <v>0</v>
      </c>
      <c r="V315" s="38">
        <f t="shared" si="94"/>
        <v>0</v>
      </c>
      <c r="W315" s="38">
        <f t="shared" si="94"/>
        <v>0</v>
      </c>
      <c r="X315" s="38">
        <f t="shared" si="94"/>
        <v>0</v>
      </c>
      <c r="Y315" s="40">
        <f t="shared" si="91"/>
        <v>0</v>
      </c>
    </row>
    <row r="316" spans="1:25" ht="15.75" thickTop="1" x14ac:dyDescent="0.25">
      <c r="A316" s="30" t="s">
        <v>43</v>
      </c>
      <c r="B316" s="31"/>
      <c r="C316" s="32" t="s">
        <v>30</v>
      </c>
      <c r="D316" s="33"/>
      <c r="E316" s="34"/>
      <c r="F316" s="35"/>
      <c r="G316" s="34"/>
      <c r="H316" s="35"/>
      <c r="I316" s="37">
        <f t="shared" si="90"/>
        <v>0</v>
      </c>
      <c r="J316" s="38">
        <f t="shared" si="90"/>
        <v>0</v>
      </c>
      <c r="K316" s="35"/>
      <c r="L316" s="35"/>
      <c r="M316" s="35"/>
      <c r="N316" s="35"/>
      <c r="O316" s="35"/>
      <c r="P316" s="35"/>
      <c r="Q316" s="39">
        <f>SUM(K316:P316)</f>
        <v>0</v>
      </c>
      <c r="R316" s="35"/>
      <c r="S316" s="35"/>
      <c r="T316" s="35"/>
      <c r="U316" s="35"/>
      <c r="V316" s="35"/>
      <c r="W316" s="35"/>
      <c r="X316" s="39">
        <f>SUM(R316:W316)</f>
        <v>0</v>
      </c>
      <c r="Y316" s="40">
        <f t="shared" si="91"/>
        <v>0</v>
      </c>
    </row>
    <row r="317" spans="1:25" x14ac:dyDescent="0.25">
      <c r="A317" s="30"/>
      <c r="B317" s="62"/>
      <c r="C317" s="42" t="s">
        <v>31</v>
      </c>
      <c r="D317" s="33"/>
      <c r="E317" s="34"/>
      <c r="F317" s="35"/>
      <c r="G317" s="34"/>
      <c r="H317" s="35"/>
      <c r="I317" s="37">
        <f t="shared" si="90"/>
        <v>0</v>
      </c>
      <c r="J317" s="38">
        <f t="shared" si="90"/>
        <v>0</v>
      </c>
      <c r="K317" s="35"/>
      <c r="L317" s="35"/>
      <c r="M317" s="35"/>
      <c r="N317" s="35"/>
      <c r="O317" s="35"/>
      <c r="P317" s="35"/>
      <c r="Q317" s="39">
        <f t="shared" ref="Q317:Q328" si="95">SUM(K317:P317)</f>
        <v>0</v>
      </c>
      <c r="R317" s="35"/>
      <c r="S317" s="35"/>
      <c r="T317" s="35"/>
      <c r="U317" s="35"/>
      <c r="V317" s="35"/>
      <c r="W317" s="35"/>
      <c r="X317" s="39">
        <f t="shared" ref="X317:X328" si="96">SUM(R317:W317)</f>
        <v>0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/>
      <c r="E318" s="34"/>
      <c r="F318" s="35"/>
      <c r="G318" s="34"/>
      <c r="H318" s="35"/>
      <c r="I318" s="37">
        <f t="shared" si="90"/>
        <v>0</v>
      </c>
      <c r="J318" s="38">
        <f t="shared" si="90"/>
        <v>0</v>
      </c>
      <c r="K318" s="35"/>
      <c r="L318" s="35"/>
      <c r="M318" s="35"/>
      <c r="N318" s="35"/>
      <c r="O318" s="35"/>
      <c r="P318" s="35"/>
      <c r="Q318" s="39">
        <f t="shared" si="95"/>
        <v>0</v>
      </c>
      <c r="R318" s="35"/>
      <c r="S318" s="35"/>
      <c r="T318" s="35"/>
      <c r="U318" s="35"/>
      <c r="V318" s="35"/>
      <c r="W318" s="35"/>
      <c r="X318" s="39">
        <f t="shared" si="96"/>
        <v>0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/>
      <c r="F319" s="35"/>
      <c r="G319" s="34"/>
      <c r="H319" s="35"/>
      <c r="I319" s="37">
        <f t="shared" si="90"/>
        <v>0</v>
      </c>
      <c r="J319" s="38">
        <f t="shared" si="90"/>
        <v>0</v>
      </c>
      <c r="K319" s="35"/>
      <c r="L319" s="35"/>
      <c r="M319" s="35"/>
      <c r="N319" s="35"/>
      <c r="O319" s="35"/>
      <c r="P319" s="35"/>
      <c r="Q319" s="39">
        <f t="shared" si="95"/>
        <v>0</v>
      </c>
      <c r="R319" s="35"/>
      <c r="S319" s="35"/>
      <c r="T319" s="35"/>
      <c r="U319" s="35"/>
      <c r="V319" s="35"/>
      <c r="W319" s="35"/>
      <c r="X319" s="39">
        <f t="shared" si="96"/>
        <v>0</v>
      </c>
      <c r="Y319" s="40">
        <f t="shared" si="91"/>
        <v>0</v>
      </c>
    </row>
    <row r="320" spans="1:25" x14ac:dyDescent="0.25">
      <c r="A320" s="30"/>
      <c r="B320" s="62"/>
      <c r="C320" s="42" t="s">
        <v>34</v>
      </c>
      <c r="D320" s="33"/>
      <c r="E320" s="34"/>
      <c r="F320" s="35"/>
      <c r="G320" s="34"/>
      <c r="H320" s="35"/>
      <c r="I320" s="37">
        <f t="shared" si="90"/>
        <v>0</v>
      </c>
      <c r="J320" s="38">
        <f t="shared" si="90"/>
        <v>0</v>
      </c>
      <c r="K320" s="35"/>
      <c r="L320" s="35"/>
      <c r="M320" s="35"/>
      <c r="N320" s="35"/>
      <c r="O320" s="35"/>
      <c r="P320" s="35"/>
      <c r="Q320" s="39">
        <f t="shared" si="95"/>
        <v>0</v>
      </c>
      <c r="R320" s="35"/>
      <c r="S320" s="35"/>
      <c r="T320" s="35"/>
      <c r="U320" s="35"/>
      <c r="V320" s="35"/>
      <c r="W320" s="35"/>
      <c r="X320" s="39">
        <f t="shared" si="96"/>
        <v>0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/>
      <c r="F321" s="35"/>
      <c r="G321" s="34"/>
      <c r="H321" s="35"/>
      <c r="I321" s="37">
        <f t="shared" si="90"/>
        <v>0</v>
      </c>
      <c r="J321" s="38">
        <f t="shared" si="90"/>
        <v>0</v>
      </c>
      <c r="K321" s="35"/>
      <c r="L321" s="35"/>
      <c r="M321" s="35"/>
      <c r="N321" s="35"/>
      <c r="O321" s="35"/>
      <c r="P321" s="35"/>
      <c r="Q321" s="39">
        <f t="shared" si="95"/>
        <v>0</v>
      </c>
      <c r="R321" s="35"/>
      <c r="S321" s="35"/>
      <c r="T321" s="35"/>
      <c r="U321" s="35"/>
      <c r="V321" s="35"/>
      <c r="W321" s="35"/>
      <c r="X321" s="39">
        <f t="shared" si="96"/>
        <v>0</v>
      </c>
      <c r="Y321" s="40">
        <f t="shared" si="91"/>
        <v>0</v>
      </c>
    </row>
    <row r="322" spans="1:25" x14ac:dyDescent="0.25">
      <c r="A322" s="30"/>
      <c r="B322" s="62"/>
      <c r="C322" s="42" t="s">
        <v>36</v>
      </c>
      <c r="D322" s="33"/>
      <c r="E322" s="34"/>
      <c r="F322" s="35"/>
      <c r="G322" s="34"/>
      <c r="H322" s="35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/>
      <c r="F323" s="35"/>
      <c r="G323" s="34"/>
      <c r="H323" s="35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</v>
      </c>
      <c r="J330" s="38">
        <f>SUM(J316:J329)</f>
        <v>0</v>
      </c>
      <c r="K330" s="38">
        <f t="shared" ref="K330:X330" si="97">SUM(K316:K329)</f>
        <v>0</v>
      </c>
      <c r="L330" s="38">
        <f t="shared" si="97"/>
        <v>0</v>
      </c>
      <c r="M330" s="38">
        <f t="shared" si="97"/>
        <v>0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0</v>
      </c>
      <c r="R330" s="38">
        <f t="shared" si="97"/>
        <v>0</v>
      </c>
      <c r="S330" s="38">
        <f t="shared" si="97"/>
        <v>0</v>
      </c>
      <c r="T330" s="38">
        <f t="shared" si="97"/>
        <v>0</v>
      </c>
      <c r="U330" s="38">
        <f t="shared" si="97"/>
        <v>0</v>
      </c>
      <c r="V330" s="38">
        <f t="shared" si="97"/>
        <v>0</v>
      </c>
      <c r="W330" s="38">
        <f t="shared" si="97"/>
        <v>0</v>
      </c>
      <c r="X330" s="38">
        <f t="shared" si="97"/>
        <v>0</v>
      </c>
      <c r="Y330" s="40">
        <f t="shared" si="91"/>
        <v>0</v>
      </c>
    </row>
    <row r="331" spans="1:25" ht="15.75" thickTop="1" x14ac:dyDescent="0.25">
      <c r="A331" s="30" t="s">
        <v>44</v>
      </c>
      <c r="B331" s="31"/>
      <c r="C331" s="32" t="s">
        <v>30</v>
      </c>
      <c r="D331" s="33"/>
      <c r="E331" s="64"/>
      <c r="F331" s="65"/>
      <c r="G331" s="64"/>
      <c r="H331" s="65"/>
      <c r="I331" s="37">
        <f t="shared" si="90"/>
        <v>0</v>
      </c>
      <c r="J331" s="38">
        <f t="shared" si="90"/>
        <v>0</v>
      </c>
      <c r="K331" s="35"/>
      <c r="L331" s="35"/>
      <c r="M331" s="35"/>
      <c r="N331" s="35"/>
      <c r="O331" s="35"/>
      <c r="P331" s="35"/>
      <c r="Q331" s="39">
        <f>SUM(K331:P331)</f>
        <v>0</v>
      </c>
      <c r="R331" s="35"/>
      <c r="S331" s="35"/>
      <c r="T331" s="35"/>
      <c r="U331" s="35"/>
      <c r="V331" s="35"/>
      <c r="W331" s="35"/>
      <c r="X331" s="39">
        <f>SUM(R331:W331)</f>
        <v>0</v>
      </c>
      <c r="Y331" s="40">
        <f t="shared" si="91"/>
        <v>0</v>
      </c>
    </row>
    <row r="332" spans="1:25" x14ac:dyDescent="0.25">
      <c r="A332" s="30"/>
      <c r="B332" s="41"/>
      <c r="C332" s="42" t="s">
        <v>31</v>
      </c>
      <c r="D332" s="33"/>
      <c r="E332" s="64"/>
      <c r="F332" s="65"/>
      <c r="G332" s="64"/>
      <c r="H332" s="65"/>
      <c r="I332" s="37">
        <f t="shared" si="90"/>
        <v>0</v>
      </c>
      <c r="J332" s="38">
        <f t="shared" si="90"/>
        <v>0</v>
      </c>
      <c r="K332" s="35"/>
      <c r="L332" s="35"/>
      <c r="M332" s="35"/>
      <c r="N332" s="35"/>
      <c r="O332" s="35"/>
      <c r="P332" s="35"/>
      <c r="Q332" s="39">
        <f t="shared" ref="Q332:Q343" si="98">SUM(K332:P332)</f>
        <v>0</v>
      </c>
      <c r="R332" s="35"/>
      <c r="S332" s="35"/>
      <c r="T332" s="35"/>
      <c r="U332" s="35"/>
      <c r="V332" s="35"/>
      <c r="W332" s="35"/>
      <c r="X332" s="39">
        <f t="shared" ref="X332:X343" si="99">SUM(R332:W332)</f>
        <v>0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/>
      <c r="E333" s="64"/>
      <c r="F333" s="65"/>
      <c r="G333" s="64"/>
      <c r="H333" s="65"/>
      <c r="I333" s="37">
        <f t="shared" si="90"/>
        <v>0</v>
      </c>
      <c r="J333" s="38">
        <f t="shared" si="90"/>
        <v>0</v>
      </c>
      <c r="K333" s="35"/>
      <c r="L333" s="35"/>
      <c r="M333" s="35"/>
      <c r="N333" s="35"/>
      <c r="O333" s="35"/>
      <c r="P333" s="35"/>
      <c r="Q333" s="39">
        <f t="shared" si="98"/>
        <v>0</v>
      </c>
      <c r="R333" s="35"/>
      <c r="S333" s="35"/>
      <c r="T333" s="35"/>
      <c r="U333" s="35"/>
      <c r="V333" s="35"/>
      <c r="W333" s="35"/>
      <c r="X333" s="39">
        <f t="shared" si="99"/>
        <v>0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/>
      <c r="F334" s="65"/>
      <c r="G334" s="64"/>
      <c r="H334" s="65"/>
      <c r="I334" s="37">
        <f t="shared" si="90"/>
        <v>0</v>
      </c>
      <c r="J334" s="38">
        <f t="shared" si="90"/>
        <v>0</v>
      </c>
      <c r="K334" s="35"/>
      <c r="L334" s="35"/>
      <c r="M334" s="35"/>
      <c r="N334" s="35"/>
      <c r="O334" s="35"/>
      <c r="P334" s="35"/>
      <c r="Q334" s="39">
        <f t="shared" si="98"/>
        <v>0</v>
      </c>
      <c r="R334" s="35"/>
      <c r="S334" s="35"/>
      <c r="T334" s="35"/>
      <c r="U334" s="35"/>
      <c r="V334" s="35"/>
      <c r="W334" s="35"/>
      <c r="X334" s="39">
        <f t="shared" si="99"/>
        <v>0</v>
      </c>
      <c r="Y334" s="40">
        <f t="shared" si="91"/>
        <v>0</v>
      </c>
    </row>
    <row r="335" spans="1:25" x14ac:dyDescent="0.25">
      <c r="A335" s="30"/>
      <c r="B335" s="41"/>
      <c r="C335" s="42" t="s">
        <v>34</v>
      </c>
      <c r="D335" s="33"/>
      <c r="E335" s="64"/>
      <c r="F335" s="65"/>
      <c r="G335" s="64"/>
      <c r="H335" s="65"/>
      <c r="I335" s="37">
        <f t="shared" si="90"/>
        <v>0</v>
      </c>
      <c r="J335" s="38">
        <f t="shared" si="90"/>
        <v>0</v>
      </c>
      <c r="K335" s="35"/>
      <c r="L335" s="35"/>
      <c r="M335" s="35"/>
      <c r="N335" s="35"/>
      <c r="O335" s="35"/>
      <c r="P335" s="35"/>
      <c r="Q335" s="39">
        <f t="shared" si="98"/>
        <v>0</v>
      </c>
      <c r="R335" s="35"/>
      <c r="S335" s="35"/>
      <c r="T335" s="35"/>
      <c r="U335" s="35"/>
      <c r="V335" s="35"/>
      <c r="W335" s="35"/>
      <c r="X335" s="39">
        <f t="shared" si="99"/>
        <v>0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/>
      <c r="F336" s="65"/>
      <c r="G336" s="64"/>
      <c r="H336" s="65"/>
      <c r="I336" s="37">
        <f t="shared" si="90"/>
        <v>0</v>
      </c>
      <c r="J336" s="38">
        <f t="shared" si="90"/>
        <v>0</v>
      </c>
      <c r="K336" s="35"/>
      <c r="L336" s="35"/>
      <c r="M336" s="35"/>
      <c r="N336" s="35"/>
      <c r="O336" s="35"/>
      <c r="P336" s="35"/>
      <c r="Q336" s="39">
        <f t="shared" si="98"/>
        <v>0</v>
      </c>
      <c r="R336" s="35"/>
      <c r="S336" s="35"/>
      <c r="T336" s="35"/>
      <c r="U336" s="35"/>
      <c r="V336" s="35"/>
      <c r="W336" s="35"/>
      <c r="X336" s="39">
        <f t="shared" si="99"/>
        <v>0</v>
      </c>
      <c r="Y336" s="40">
        <f t="shared" si="91"/>
        <v>0</v>
      </c>
    </row>
    <row r="337" spans="1:25" x14ac:dyDescent="0.25">
      <c r="A337" s="30"/>
      <c r="B337" s="41"/>
      <c r="C337" s="42" t="s">
        <v>36</v>
      </c>
      <c r="D337" s="33"/>
      <c r="E337" s="64"/>
      <c r="F337" s="65"/>
      <c r="G337" s="64"/>
      <c r="H337" s="65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/>
      <c r="F338" s="65"/>
      <c r="G338" s="64"/>
      <c r="H338" s="65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</v>
      </c>
      <c r="J345" s="38">
        <f>SUM(J331:J344)</f>
        <v>0</v>
      </c>
      <c r="K345" s="38">
        <f t="shared" ref="K345:X345" si="100">SUM(K331:K344)</f>
        <v>0</v>
      </c>
      <c r="L345" s="38">
        <f t="shared" si="100"/>
        <v>0</v>
      </c>
      <c r="M345" s="38">
        <f t="shared" si="100"/>
        <v>0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0</v>
      </c>
      <c r="R345" s="38">
        <f t="shared" si="100"/>
        <v>0</v>
      </c>
      <c r="S345" s="38">
        <f t="shared" si="100"/>
        <v>0</v>
      </c>
      <c r="T345" s="38">
        <f t="shared" si="100"/>
        <v>0</v>
      </c>
      <c r="U345" s="38">
        <f t="shared" si="100"/>
        <v>0</v>
      </c>
      <c r="V345" s="38">
        <f t="shared" si="100"/>
        <v>0</v>
      </c>
      <c r="W345" s="38">
        <f t="shared" si="100"/>
        <v>0</v>
      </c>
      <c r="X345" s="38">
        <f t="shared" si="100"/>
        <v>0</v>
      </c>
      <c r="Y345" s="40">
        <f t="shared" si="91"/>
        <v>0</v>
      </c>
    </row>
    <row r="346" spans="1:25" ht="15.75" thickTop="1" x14ac:dyDescent="0.25">
      <c r="A346" s="30" t="s">
        <v>45</v>
      </c>
      <c r="B346" s="31"/>
      <c r="C346" s="32" t="s">
        <v>30</v>
      </c>
      <c r="D346" s="33"/>
      <c r="E346" s="64"/>
      <c r="F346" s="65"/>
      <c r="G346" s="64"/>
      <c r="H346" s="65"/>
      <c r="I346" s="37">
        <f t="shared" ref="I346:J358" si="101">SUM(G346-E346)</f>
        <v>0</v>
      </c>
      <c r="J346" s="38">
        <f t="shared" si="101"/>
        <v>0</v>
      </c>
      <c r="K346" s="35"/>
      <c r="L346" s="35"/>
      <c r="M346" s="35"/>
      <c r="N346" s="35"/>
      <c r="O346" s="35"/>
      <c r="P346" s="35"/>
      <c r="Q346" s="39">
        <f>SUM(K346:P346)</f>
        <v>0</v>
      </c>
      <c r="R346" s="35"/>
      <c r="S346" s="35"/>
      <c r="T346" s="35"/>
      <c r="U346" s="35"/>
      <c r="V346" s="35"/>
      <c r="W346" s="35"/>
      <c r="X346" s="39">
        <f>SUM(R346:W346)</f>
        <v>0</v>
      </c>
      <c r="Y346" s="40">
        <f t="shared" si="91"/>
        <v>0</v>
      </c>
    </row>
    <row r="347" spans="1:25" x14ac:dyDescent="0.25">
      <c r="A347" s="30"/>
      <c r="B347" s="41"/>
      <c r="C347" s="42" t="s">
        <v>31</v>
      </c>
      <c r="D347" s="33"/>
      <c r="E347" s="64"/>
      <c r="F347" s="65"/>
      <c r="G347" s="64"/>
      <c r="H347" s="65"/>
      <c r="I347" s="37">
        <f t="shared" si="101"/>
        <v>0</v>
      </c>
      <c r="J347" s="38">
        <f t="shared" si="101"/>
        <v>0</v>
      </c>
      <c r="K347" s="35"/>
      <c r="L347" s="35"/>
      <c r="M347" s="35"/>
      <c r="N347" s="35"/>
      <c r="O347" s="35"/>
      <c r="P347" s="35"/>
      <c r="Q347" s="39">
        <f t="shared" ref="Q347:Q358" si="102">SUM(K347:P347)</f>
        <v>0</v>
      </c>
      <c r="R347" s="35"/>
      <c r="S347" s="35"/>
      <c r="T347" s="35"/>
      <c r="U347" s="35"/>
      <c r="V347" s="35"/>
      <c r="W347" s="35"/>
      <c r="X347" s="39">
        <f t="shared" ref="X347:X358" si="103">SUM(R347:W347)</f>
        <v>0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/>
      <c r="E348" s="64"/>
      <c r="F348" s="65"/>
      <c r="G348" s="64"/>
      <c r="H348" s="65"/>
      <c r="I348" s="37">
        <f t="shared" si="101"/>
        <v>0</v>
      </c>
      <c r="J348" s="38">
        <f t="shared" si="101"/>
        <v>0</v>
      </c>
      <c r="K348" s="35"/>
      <c r="L348" s="35"/>
      <c r="M348" s="35"/>
      <c r="N348" s="35"/>
      <c r="O348" s="35"/>
      <c r="P348" s="35"/>
      <c r="Q348" s="39">
        <f t="shared" si="102"/>
        <v>0</v>
      </c>
      <c r="R348" s="35"/>
      <c r="S348" s="35"/>
      <c r="T348" s="35"/>
      <c r="U348" s="35"/>
      <c r="V348" s="35"/>
      <c r="W348" s="35"/>
      <c r="X348" s="39">
        <f t="shared" si="103"/>
        <v>0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/>
      <c r="F349" s="65"/>
      <c r="G349" s="64"/>
      <c r="H349" s="65"/>
      <c r="I349" s="37">
        <f t="shared" si="101"/>
        <v>0</v>
      </c>
      <c r="J349" s="38">
        <f t="shared" si="101"/>
        <v>0</v>
      </c>
      <c r="K349" s="35"/>
      <c r="L349" s="35"/>
      <c r="M349" s="35"/>
      <c r="N349" s="35"/>
      <c r="O349" s="35"/>
      <c r="P349" s="35"/>
      <c r="Q349" s="39">
        <f t="shared" si="102"/>
        <v>0</v>
      </c>
      <c r="R349" s="35"/>
      <c r="S349" s="35"/>
      <c r="T349" s="35"/>
      <c r="U349" s="35"/>
      <c r="V349" s="35"/>
      <c r="W349" s="35"/>
      <c r="X349" s="39">
        <f t="shared" si="103"/>
        <v>0</v>
      </c>
      <c r="Y349" s="40">
        <f t="shared" si="91"/>
        <v>0</v>
      </c>
    </row>
    <row r="350" spans="1:25" x14ac:dyDescent="0.25">
      <c r="A350" s="30"/>
      <c r="B350" s="41"/>
      <c r="C350" s="42" t="s">
        <v>34</v>
      </c>
      <c r="D350" s="33"/>
      <c r="E350" s="64"/>
      <c r="F350" s="65"/>
      <c r="G350" s="64"/>
      <c r="H350" s="65"/>
      <c r="I350" s="37">
        <f t="shared" si="101"/>
        <v>0</v>
      </c>
      <c r="J350" s="38">
        <f t="shared" si="101"/>
        <v>0</v>
      </c>
      <c r="K350" s="35"/>
      <c r="L350" s="35"/>
      <c r="M350" s="35"/>
      <c r="N350" s="35"/>
      <c r="O350" s="35"/>
      <c r="P350" s="35"/>
      <c r="Q350" s="39">
        <f t="shared" si="102"/>
        <v>0</v>
      </c>
      <c r="R350" s="35"/>
      <c r="S350" s="35"/>
      <c r="T350" s="35"/>
      <c r="U350" s="35"/>
      <c r="V350" s="35"/>
      <c r="W350" s="35"/>
      <c r="X350" s="39">
        <f t="shared" si="103"/>
        <v>0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/>
      <c r="F351" s="65"/>
      <c r="G351" s="64"/>
      <c r="H351" s="65"/>
      <c r="I351" s="37">
        <f t="shared" si="101"/>
        <v>0</v>
      </c>
      <c r="J351" s="38">
        <f t="shared" si="101"/>
        <v>0</v>
      </c>
      <c r="K351" s="35"/>
      <c r="L351" s="35"/>
      <c r="M351" s="35"/>
      <c r="N351" s="35"/>
      <c r="O351" s="35"/>
      <c r="P351" s="35"/>
      <c r="Q351" s="39">
        <f t="shared" si="102"/>
        <v>0</v>
      </c>
      <c r="R351" s="35"/>
      <c r="S351" s="35"/>
      <c r="T351" s="35"/>
      <c r="U351" s="35"/>
      <c r="V351" s="35"/>
      <c r="W351" s="35"/>
      <c r="X351" s="39">
        <f t="shared" si="103"/>
        <v>0</v>
      </c>
      <c r="Y351" s="40">
        <f t="shared" si="91"/>
        <v>0</v>
      </c>
    </row>
    <row r="352" spans="1:25" x14ac:dyDescent="0.25">
      <c r="A352" s="30"/>
      <c r="B352" s="41"/>
      <c r="C352" s="42" t="s">
        <v>36</v>
      </c>
      <c r="D352" s="33"/>
      <c r="E352" s="64"/>
      <c r="F352" s="65"/>
      <c r="G352" s="64"/>
      <c r="H352" s="65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/>
      <c r="F353" s="65"/>
      <c r="G353" s="64"/>
      <c r="H353" s="65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</v>
      </c>
      <c r="J360" s="38">
        <f>SUM(J346:J359)</f>
        <v>0</v>
      </c>
      <c r="K360" s="38">
        <f t="shared" ref="K360:X360" si="104">SUM(K346:K359)</f>
        <v>0</v>
      </c>
      <c r="L360" s="38">
        <f t="shared" si="104"/>
        <v>0</v>
      </c>
      <c r="M360" s="38">
        <f t="shared" si="104"/>
        <v>0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0</v>
      </c>
      <c r="R360" s="38">
        <f t="shared" si="104"/>
        <v>0</v>
      </c>
      <c r="S360" s="38">
        <f t="shared" si="104"/>
        <v>0</v>
      </c>
      <c r="T360" s="38">
        <f t="shared" si="104"/>
        <v>0</v>
      </c>
      <c r="U360" s="38">
        <f t="shared" si="104"/>
        <v>0</v>
      </c>
      <c r="V360" s="38">
        <f t="shared" si="104"/>
        <v>0</v>
      </c>
      <c r="W360" s="38">
        <f t="shared" si="104"/>
        <v>0</v>
      </c>
      <c r="X360" s="38">
        <f t="shared" si="104"/>
        <v>0</v>
      </c>
      <c r="Y360" s="40">
        <f t="shared" si="91"/>
        <v>0</v>
      </c>
    </row>
    <row r="361" spans="1:25" ht="15.75" thickTop="1" x14ac:dyDescent="0.25">
      <c r="A361" s="30" t="s">
        <v>46</v>
      </c>
      <c r="B361" s="31"/>
      <c r="C361" s="32" t="s">
        <v>30</v>
      </c>
      <c r="D361" s="33"/>
      <c r="E361" s="64"/>
      <c r="F361" s="65"/>
      <c r="G361" s="64"/>
      <c r="H361" s="65"/>
      <c r="I361" s="37">
        <f t="shared" ref="I361:J373" si="105">SUM(G361-E361)</f>
        <v>0</v>
      </c>
      <c r="J361" s="38">
        <f t="shared" si="105"/>
        <v>0</v>
      </c>
      <c r="K361" s="35"/>
      <c r="L361" s="35"/>
      <c r="M361" s="35"/>
      <c r="N361" s="35"/>
      <c r="O361" s="35"/>
      <c r="P361" s="35"/>
      <c r="Q361" s="39">
        <f>SUM(K361:P361)</f>
        <v>0</v>
      </c>
      <c r="R361" s="35"/>
      <c r="S361" s="35"/>
      <c r="T361" s="35"/>
      <c r="U361" s="35"/>
      <c r="V361" s="35"/>
      <c r="W361" s="35"/>
      <c r="X361" s="39">
        <f>SUM(R361:W361)</f>
        <v>0</v>
      </c>
      <c r="Y361" s="40">
        <f t="shared" si="91"/>
        <v>0</v>
      </c>
    </row>
    <row r="362" spans="1:25" x14ac:dyDescent="0.25">
      <c r="A362" s="30"/>
      <c r="B362" s="62"/>
      <c r="C362" s="42" t="s">
        <v>31</v>
      </c>
      <c r="D362" s="33"/>
      <c r="E362" s="64"/>
      <c r="F362" s="65"/>
      <c r="G362" s="64"/>
      <c r="H362" s="65"/>
      <c r="I362" s="37">
        <f t="shared" si="105"/>
        <v>0</v>
      </c>
      <c r="J362" s="38">
        <f t="shared" si="105"/>
        <v>0</v>
      </c>
      <c r="K362" s="35"/>
      <c r="L362" s="35"/>
      <c r="M362" s="35"/>
      <c r="N362" s="35"/>
      <c r="O362" s="35"/>
      <c r="P362" s="35"/>
      <c r="Q362" s="39">
        <f t="shared" ref="Q362:Q373" si="106">SUM(K362:P362)</f>
        <v>0</v>
      </c>
      <c r="R362" s="35"/>
      <c r="S362" s="35"/>
      <c r="T362" s="35"/>
      <c r="U362" s="35"/>
      <c r="V362" s="35"/>
      <c r="W362" s="35"/>
      <c r="X362" s="39">
        <f t="shared" ref="X362:X373" si="107">SUM(R362:W362)</f>
        <v>0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/>
      <c r="E363" s="64"/>
      <c r="F363" s="65"/>
      <c r="G363" s="64"/>
      <c r="H363" s="65"/>
      <c r="I363" s="37">
        <f t="shared" si="105"/>
        <v>0</v>
      </c>
      <c r="J363" s="38">
        <f t="shared" si="105"/>
        <v>0</v>
      </c>
      <c r="K363" s="35"/>
      <c r="L363" s="35"/>
      <c r="M363" s="35"/>
      <c r="N363" s="35"/>
      <c r="O363" s="35"/>
      <c r="P363" s="35"/>
      <c r="Q363" s="39">
        <f t="shared" si="106"/>
        <v>0</v>
      </c>
      <c r="R363" s="35"/>
      <c r="S363" s="35"/>
      <c r="T363" s="35"/>
      <c r="U363" s="35"/>
      <c r="V363" s="35"/>
      <c r="W363" s="35"/>
      <c r="X363" s="39">
        <f t="shared" si="107"/>
        <v>0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/>
      <c r="F364" s="65"/>
      <c r="G364" s="64"/>
      <c r="H364" s="65"/>
      <c r="I364" s="37">
        <f t="shared" si="105"/>
        <v>0</v>
      </c>
      <c r="J364" s="38">
        <f t="shared" si="105"/>
        <v>0</v>
      </c>
      <c r="K364" s="35"/>
      <c r="L364" s="35"/>
      <c r="M364" s="35"/>
      <c r="N364" s="35"/>
      <c r="O364" s="35"/>
      <c r="P364" s="35"/>
      <c r="Q364" s="39">
        <f t="shared" si="106"/>
        <v>0</v>
      </c>
      <c r="R364" s="35"/>
      <c r="S364" s="35"/>
      <c r="T364" s="35"/>
      <c r="U364" s="35"/>
      <c r="V364" s="35"/>
      <c r="W364" s="35"/>
      <c r="X364" s="39">
        <f t="shared" si="107"/>
        <v>0</v>
      </c>
      <c r="Y364" s="40">
        <f t="shared" si="91"/>
        <v>0</v>
      </c>
    </row>
    <row r="365" spans="1:25" x14ac:dyDescent="0.25">
      <c r="A365" s="30"/>
      <c r="B365" s="62"/>
      <c r="C365" s="42" t="s">
        <v>34</v>
      </c>
      <c r="D365" s="33"/>
      <c r="E365" s="64"/>
      <c r="F365" s="65"/>
      <c r="G365" s="64"/>
      <c r="H365" s="65"/>
      <c r="I365" s="37">
        <f t="shared" si="105"/>
        <v>0</v>
      </c>
      <c r="J365" s="38">
        <f t="shared" si="105"/>
        <v>0</v>
      </c>
      <c r="K365" s="35"/>
      <c r="L365" s="35"/>
      <c r="M365" s="35"/>
      <c r="N365" s="35"/>
      <c r="O365" s="35"/>
      <c r="P365" s="35"/>
      <c r="Q365" s="39">
        <f t="shared" si="106"/>
        <v>0</v>
      </c>
      <c r="R365" s="35"/>
      <c r="S365" s="35"/>
      <c r="T365" s="35"/>
      <c r="U365" s="35"/>
      <c r="V365" s="35"/>
      <c r="W365" s="35"/>
      <c r="X365" s="39">
        <f t="shared" si="107"/>
        <v>0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/>
      <c r="F366" s="65"/>
      <c r="G366" s="64"/>
      <c r="H366" s="65"/>
      <c r="I366" s="37">
        <f t="shared" si="105"/>
        <v>0</v>
      </c>
      <c r="J366" s="38">
        <f t="shared" si="105"/>
        <v>0</v>
      </c>
      <c r="K366" s="35"/>
      <c r="L366" s="35"/>
      <c r="M366" s="35"/>
      <c r="N366" s="35"/>
      <c r="O366" s="35"/>
      <c r="P366" s="35"/>
      <c r="Q366" s="39">
        <f t="shared" si="106"/>
        <v>0</v>
      </c>
      <c r="R366" s="35"/>
      <c r="S366" s="35"/>
      <c r="T366" s="35"/>
      <c r="U366" s="35"/>
      <c r="V366" s="35"/>
      <c r="W366" s="35"/>
      <c r="X366" s="39">
        <f t="shared" si="107"/>
        <v>0</v>
      </c>
      <c r="Y366" s="40">
        <f t="shared" si="91"/>
        <v>0</v>
      </c>
    </row>
    <row r="367" spans="1:25" x14ac:dyDescent="0.25">
      <c r="A367" s="30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</v>
      </c>
      <c r="J375" s="38">
        <f>SUM(J361:J374)</f>
        <v>0</v>
      </c>
      <c r="K375" s="38">
        <f t="shared" ref="K375:X375" si="108">SUM(K361:K374)</f>
        <v>0</v>
      </c>
      <c r="L375" s="38">
        <f t="shared" si="108"/>
        <v>0</v>
      </c>
      <c r="M375" s="38">
        <f t="shared" si="108"/>
        <v>0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0</v>
      </c>
      <c r="R375" s="38">
        <f t="shared" si="108"/>
        <v>0</v>
      </c>
      <c r="S375" s="38">
        <f t="shared" si="108"/>
        <v>0</v>
      </c>
      <c r="T375" s="38">
        <f t="shared" si="108"/>
        <v>0</v>
      </c>
      <c r="U375" s="38">
        <f t="shared" si="108"/>
        <v>0</v>
      </c>
      <c r="V375" s="38">
        <f t="shared" si="108"/>
        <v>0</v>
      </c>
      <c r="W375" s="38">
        <f t="shared" si="108"/>
        <v>0</v>
      </c>
      <c r="X375" s="38">
        <f t="shared" si="108"/>
        <v>0</v>
      </c>
      <c r="Y375" s="40">
        <f t="shared" si="91"/>
        <v>0</v>
      </c>
    </row>
    <row r="376" spans="1:25" ht="15.75" thickTop="1" x14ac:dyDescent="0.25">
      <c r="A376" s="30" t="s">
        <v>47</v>
      </c>
      <c r="B376" s="31"/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/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/>
      <c r="C396" s="32" t="s">
        <v>30</v>
      </c>
      <c r="D396" s="33"/>
      <c r="E396" s="64"/>
      <c r="F396" s="65"/>
      <c r="G396" s="64"/>
      <c r="H396" s="65"/>
      <c r="I396" s="37">
        <f t="shared" ref="I396:J408" si="118">SUM(G396-E396)</f>
        <v>0</v>
      </c>
      <c r="J396" s="38">
        <f t="shared" si="118"/>
        <v>0</v>
      </c>
      <c r="K396" s="35"/>
      <c r="L396" s="35"/>
      <c r="M396" s="35"/>
      <c r="N396" s="35"/>
      <c r="O396" s="35"/>
      <c r="P396" s="35"/>
      <c r="Q396" s="39">
        <f>SUM(K396:P396)</f>
        <v>0</v>
      </c>
      <c r="R396" s="35"/>
      <c r="S396" s="35"/>
      <c r="T396" s="35"/>
      <c r="U396" s="35"/>
      <c r="V396" s="35"/>
      <c r="W396" s="35"/>
      <c r="X396" s="39">
        <f>SUM(R396:W396)</f>
        <v>0</v>
      </c>
      <c r="Y396" s="40">
        <f t="shared" si="117"/>
        <v>0</v>
      </c>
    </row>
    <row r="397" spans="1:25" x14ac:dyDescent="0.25">
      <c r="A397" s="30"/>
      <c r="B397" s="62"/>
      <c r="C397" s="42" t="s">
        <v>31</v>
      </c>
      <c r="D397" s="33"/>
      <c r="E397" s="64"/>
      <c r="F397" s="65"/>
      <c r="G397" s="64"/>
      <c r="H397" s="65"/>
      <c r="I397" s="37">
        <f t="shared" si="118"/>
        <v>0</v>
      </c>
      <c r="J397" s="38">
        <f t="shared" si="118"/>
        <v>0</v>
      </c>
      <c r="K397" s="35"/>
      <c r="L397" s="35"/>
      <c r="M397" s="35"/>
      <c r="N397" s="35"/>
      <c r="O397" s="35"/>
      <c r="P397" s="35"/>
      <c r="Q397" s="39">
        <f t="shared" ref="Q397:Q408" si="119">SUM(K397:P397)</f>
        <v>0</v>
      </c>
      <c r="R397" s="35"/>
      <c r="S397" s="35"/>
      <c r="T397" s="35"/>
      <c r="U397" s="35"/>
      <c r="V397" s="35"/>
      <c r="W397" s="35"/>
      <c r="X397" s="39">
        <f t="shared" ref="X397:X408" si="120">SUM(R397:W397)</f>
        <v>0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/>
      <c r="E398" s="64"/>
      <c r="F398" s="65"/>
      <c r="G398" s="64"/>
      <c r="H398" s="65"/>
      <c r="I398" s="37">
        <f t="shared" si="118"/>
        <v>0</v>
      </c>
      <c r="J398" s="38">
        <f t="shared" si="118"/>
        <v>0</v>
      </c>
      <c r="K398" s="35"/>
      <c r="L398" s="35"/>
      <c r="M398" s="35"/>
      <c r="N398" s="35"/>
      <c r="O398" s="35"/>
      <c r="P398" s="35"/>
      <c r="Q398" s="39">
        <f t="shared" si="119"/>
        <v>0</v>
      </c>
      <c r="R398" s="35"/>
      <c r="S398" s="35"/>
      <c r="T398" s="35"/>
      <c r="U398" s="35"/>
      <c r="V398" s="35"/>
      <c r="W398" s="35"/>
      <c r="X398" s="39">
        <f t="shared" si="120"/>
        <v>0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/>
      <c r="F399" s="65"/>
      <c r="G399" s="64"/>
      <c r="H399" s="65"/>
      <c r="I399" s="37">
        <f t="shared" si="118"/>
        <v>0</v>
      </c>
      <c r="J399" s="38">
        <f t="shared" si="118"/>
        <v>0</v>
      </c>
      <c r="K399" s="35"/>
      <c r="L399" s="35"/>
      <c r="M399" s="35"/>
      <c r="N399" s="35"/>
      <c r="O399" s="35"/>
      <c r="P399" s="35"/>
      <c r="Q399" s="39">
        <f t="shared" si="119"/>
        <v>0</v>
      </c>
      <c r="R399" s="35"/>
      <c r="S399" s="35"/>
      <c r="T399" s="35"/>
      <c r="U399" s="35"/>
      <c r="V399" s="35"/>
      <c r="W399" s="35"/>
      <c r="X399" s="39">
        <f t="shared" si="120"/>
        <v>0</v>
      </c>
      <c r="Y399" s="40">
        <f t="shared" si="117"/>
        <v>0</v>
      </c>
    </row>
    <row r="400" spans="1:25" x14ac:dyDescent="0.25">
      <c r="A400" s="30"/>
      <c r="B400" s="62"/>
      <c r="C400" s="42" t="s">
        <v>34</v>
      </c>
      <c r="D400" s="33"/>
      <c r="E400" s="64"/>
      <c r="F400" s="65"/>
      <c r="G400" s="64"/>
      <c r="H400" s="65"/>
      <c r="I400" s="37">
        <f t="shared" si="118"/>
        <v>0</v>
      </c>
      <c r="J400" s="38">
        <f t="shared" si="118"/>
        <v>0</v>
      </c>
      <c r="K400" s="35"/>
      <c r="L400" s="35"/>
      <c r="M400" s="35"/>
      <c r="N400" s="35"/>
      <c r="O400" s="35"/>
      <c r="P400" s="35"/>
      <c r="Q400" s="39">
        <f t="shared" si="119"/>
        <v>0</v>
      </c>
      <c r="R400" s="35"/>
      <c r="S400" s="35"/>
      <c r="T400" s="35"/>
      <c r="U400" s="35"/>
      <c r="V400" s="35"/>
      <c r="W400" s="35"/>
      <c r="X400" s="39">
        <f t="shared" si="120"/>
        <v>0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/>
      <c r="F401" s="65"/>
      <c r="G401" s="64"/>
      <c r="H401" s="65"/>
      <c r="I401" s="37">
        <f t="shared" si="118"/>
        <v>0</v>
      </c>
      <c r="J401" s="38">
        <f t="shared" si="118"/>
        <v>0</v>
      </c>
      <c r="K401" s="35"/>
      <c r="L401" s="35"/>
      <c r="M401" s="35"/>
      <c r="N401" s="35"/>
      <c r="O401" s="35"/>
      <c r="P401" s="35"/>
      <c r="Q401" s="39">
        <f t="shared" si="119"/>
        <v>0</v>
      </c>
      <c r="R401" s="35"/>
      <c r="S401" s="35"/>
      <c r="T401" s="35"/>
      <c r="U401" s="35"/>
      <c r="V401" s="35"/>
      <c r="W401" s="35"/>
      <c r="X401" s="39">
        <f t="shared" si="120"/>
        <v>0</v>
      </c>
      <c r="Y401" s="40">
        <f t="shared" si="117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</v>
      </c>
      <c r="J410" s="38">
        <f>SUM(J396:J409)</f>
        <v>0</v>
      </c>
      <c r="K410" s="38">
        <f t="shared" ref="K410:X410" si="121">SUM(K396:K409)</f>
        <v>0</v>
      </c>
      <c r="L410" s="38">
        <f t="shared" si="121"/>
        <v>0</v>
      </c>
      <c r="M410" s="38">
        <f t="shared" si="121"/>
        <v>0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0</v>
      </c>
      <c r="R410" s="38">
        <f t="shared" si="121"/>
        <v>0</v>
      </c>
      <c r="S410" s="38">
        <f t="shared" si="121"/>
        <v>0</v>
      </c>
      <c r="T410" s="38">
        <f t="shared" si="121"/>
        <v>0</v>
      </c>
      <c r="U410" s="38">
        <f t="shared" si="121"/>
        <v>0</v>
      </c>
      <c r="V410" s="38">
        <f t="shared" si="121"/>
        <v>0</v>
      </c>
      <c r="W410" s="38">
        <f t="shared" si="121"/>
        <v>0</v>
      </c>
      <c r="X410" s="38">
        <f t="shared" si="121"/>
        <v>0</v>
      </c>
      <c r="Y410" s="40">
        <f t="shared" si="117"/>
        <v>0</v>
      </c>
    </row>
    <row r="411" spans="1:25" ht="15.75" thickTop="1" x14ac:dyDescent="0.25">
      <c r="A411" s="30" t="s">
        <v>43</v>
      </c>
      <c r="B411" s="31"/>
      <c r="C411" s="32" t="s">
        <v>30</v>
      </c>
      <c r="D411" s="33"/>
      <c r="E411" s="64"/>
      <c r="F411" s="65"/>
      <c r="G411" s="64"/>
      <c r="H411" s="65"/>
      <c r="I411" s="37">
        <f t="shared" ref="I411:J423" si="122">SUM(G411-E411)</f>
        <v>0</v>
      </c>
      <c r="J411" s="38">
        <f t="shared" si="122"/>
        <v>0</v>
      </c>
      <c r="K411" s="35"/>
      <c r="L411" s="35"/>
      <c r="M411" s="35"/>
      <c r="N411" s="35"/>
      <c r="O411" s="35"/>
      <c r="P411" s="35"/>
      <c r="Q411" s="39">
        <f>SUM(K411:P411)</f>
        <v>0</v>
      </c>
      <c r="R411" s="35"/>
      <c r="S411" s="35"/>
      <c r="T411" s="35"/>
      <c r="U411" s="35"/>
      <c r="V411" s="35"/>
      <c r="W411" s="35"/>
      <c r="X411" s="39">
        <f>SUM(R411:W411)</f>
        <v>0</v>
      </c>
      <c r="Y411" s="40">
        <f t="shared" si="117"/>
        <v>0</v>
      </c>
    </row>
    <row r="412" spans="1:25" x14ac:dyDescent="0.25">
      <c r="A412" s="30"/>
      <c r="B412" s="41"/>
      <c r="C412" s="42" t="s">
        <v>31</v>
      </c>
      <c r="D412" s="33"/>
      <c r="E412" s="64"/>
      <c r="F412" s="65"/>
      <c r="G412" s="64"/>
      <c r="H412" s="65"/>
      <c r="I412" s="37">
        <f t="shared" si="122"/>
        <v>0</v>
      </c>
      <c r="J412" s="38">
        <f t="shared" si="122"/>
        <v>0</v>
      </c>
      <c r="K412" s="35"/>
      <c r="L412" s="35"/>
      <c r="M412" s="35"/>
      <c r="N412" s="35"/>
      <c r="O412" s="35"/>
      <c r="P412" s="35"/>
      <c r="Q412" s="39">
        <f t="shared" ref="Q412:Q423" si="123">SUM(K412:P412)</f>
        <v>0</v>
      </c>
      <c r="R412" s="35"/>
      <c r="S412" s="35"/>
      <c r="T412" s="35"/>
      <c r="U412" s="35"/>
      <c r="V412" s="35"/>
      <c r="W412" s="35"/>
      <c r="X412" s="39">
        <f t="shared" ref="X412:X423" si="124">SUM(R412:W412)</f>
        <v>0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/>
      <c r="E413" s="64"/>
      <c r="F413" s="65"/>
      <c r="G413" s="64"/>
      <c r="H413" s="65"/>
      <c r="I413" s="37">
        <f t="shared" si="122"/>
        <v>0</v>
      </c>
      <c r="J413" s="38">
        <f t="shared" si="122"/>
        <v>0</v>
      </c>
      <c r="K413" s="35"/>
      <c r="L413" s="35"/>
      <c r="M413" s="35"/>
      <c r="N413" s="35"/>
      <c r="O413" s="35"/>
      <c r="P413" s="35"/>
      <c r="Q413" s="39">
        <f t="shared" si="123"/>
        <v>0</v>
      </c>
      <c r="R413" s="35"/>
      <c r="S413" s="35"/>
      <c r="T413" s="35"/>
      <c r="U413" s="35"/>
      <c r="V413" s="35"/>
      <c r="W413" s="35"/>
      <c r="X413" s="39">
        <f t="shared" si="124"/>
        <v>0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/>
      <c r="F414" s="65"/>
      <c r="G414" s="64"/>
      <c r="H414" s="65"/>
      <c r="I414" s="37">
        <f t="shared" si="122"/>
        <v>0</v>
      </c>
      <c r="J414" s="38">
        <f t="shared" si="122"/>
        <v>0</v>
      </c>
      <c r="K414" s="35"/>
      <c r="L414" s="35"/>
      <c r="M414" s="35"/>
      <c r="N414" s="35"/>
      <c r="O414" s="35"/>
      <c r="P414" s="35"/>
      <c r="Q414" s="39">
        <f t="shared" si="123"/>
        <v>0</v>
      </c>
      <c r="R414" s="35"/>
      <c r="S414" s="35"/>
      <c r="T414" s="35"/>
      <c r="U414" s="35"/>
      <c r="V414" s="35"/>
      <c r="W414" s="35"/>
      <c r="X414" s="39">
        <f t="shared" si="124"/>
        <v>0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/>
      <c r="E415" s="64"/>
      <c r="F415" s="65"/>
      <c r="G415" s="64"/>
      <c r="H415" s="65"/>
      <c r="I415" s="37">
        <f t="shared" si="122"/>
        <v>0</v>
      </c>
      <c r="J415" s="38">
        <f t="shared" si="122"/>
        <v>0</v>
      </c>
      <c r="K415" s="35"/>
      <c r="L415" s="35"/>
      <c r="M415" s="35"/>
      <c r="N415" s="35"/>
      <c r="O415" s="35"/>
      <c r="P415" s="35"/>
      <c r="Q415" s="39">
        <f t="shared" si="123"/>
        <v>0</v>
      </c>
      <c r="R415" s="35"/>
      <c r="S415" s="35"/>
      <c r="T415" s="35"/>
      <c r="U415" s="35"/>
      <c r="V415" s="35"/>
      <c r="W415" s="35"/>
      <c r="X415" s="39">
        <f t="shared" si="124"/>
        <v>0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/>
      <c r="F416" s="65"/>
      <c r="G416" s="64"/>
      <c r="H416" s="65"/>
      <c r="I416" s="37">
        <f t="shared" si="122"/>
        <v>0</v>
      </c>
      <c r="J416" s="38">
        <f t="shared" si="122"/>
        <v>0</v>
      </c>
      <c r="K416" s="35"/>
      <c r="L416" s="35"/>
      <c r="M416" s="35"/>
      <c r="N416" s="35"/>
      <c r="O416" s="35"/>
      <c r="P416" s="35"/>
      <c r="Q416" s="39">
        <f t="shared" si="123"/>
        <v>0</v>
      </c>
      <c r="R416" s="35"/>
      <c r="S416" s="35"/>
      <c r="T416" s="35"/>
      <c r="U416" s="35"/>
      <c r="V416" s="35"/>
      <c r="W416" s="35"/>
      <c r="X416" s="39">
        <f t="shared" si="124"/>
        <v>0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</v>
      </c>
      <c r="J425" s="38">
        <f>SUM(J411:J424)</f>
        <v>0</v>
      </c>
      <c r="K425" s="38">
        <f t="shared" ref="K425:X425" si="125">SUM(K411:K424)</f>
        <v>0</v>
      </c>
      <c r="L425" s="38">
        <f t="shared" si="125"/>
        <v>0</v>
      </c>
      <c r="M425" s="38">
        <f t="shared" si="125"/>
        <v>0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0</v>
      </c>
      <c r="R425" s="38">
        <f t="shared" si="125"/>
        <v>0</v>
      </c>
      <c r="S425" s="38">
        <f t="shared" si="125"/>
        <v>0</v>
      </c>
      <c r="T425" s="38">
        <f t="shared" si="125"/>
        <v>0</v>
      </c>
      <c r="U425" s="38">
        <f t="shared" si="125"/>
        <v>0</v>
      </c>
      <c r="V425" s="38">
        <f t="shared" si="125"/>
        <v>0</v>
      </c>
      <c r="W425" s="38">
        <f t="shared" si="125"/>
        <v>0</v>
      </c>
      <c r="X425" s="38">
        <f t="shared" si="125"/>
        <v>0</v>
      </c>
      <c r="Y425" s="40">
        <f t="shared" si="117"/>
        <v>0</v>
      </c>
    </row>
    <row r="426" spans="1:25" ht="15.75" thickTop="1" x14ac:dyDescent="0.25">
      <c r="A426" s="30" t="s">
        <v>44</v>
      </c>
      <c r="B426" s="31"/>
      <c r="C426" s="32" t="s">
        <v>30</v>
      </c>
      <c r="D426" s="33"/>
      <c r="E426" s="64"/>
      <c r="F426" s="65"/>
      <c r="G426" s="64"/>
      <c r="H426" s="65"/>
      <c r="I426" s="37">
        <f t="shared" ref="I426:J438" si="126">SUM(G426-E426)</f>
        <v>0</v>
      </c>
      <c r="J426" s="38">
        <f t="shared" si="126"/>
        <v>0</v>
      </c>
      <c r="K426" s="35"/>
      <c r="L426" s="35"/>
      <c r="M426" s="35"/>
      <c r="N426" s="35"/>
      <c r="O426" s="35"/>
      <c r="P426" s="35"/>
      <c r="Q426" s="39">
        <f>SUM(K426:P426)</f>
        <v>0</v>
      </c>
      <c r="R426" s="35"/>
      <c r="S426" s="35"/>
      <c r="T426" s="35"/>
      <c r="U426" s="35"/>
      <c r="V426" s="35"/>
      <c r="W426" s="35"/>
      <c r="X426" s="39">
        <f>SUM(R426:W426)</f>
        <v>0</v>
      </c>
      <c r="Y426" s="40">
        <f t="shared" si="117"/>
        <v>0</v>
      </c>
    </row>
    <row r="427" spans="1:25" x14ac:dyDescent="0.25">
      <c r="A427" s="30"/>
      <c r="B427" s="41"/>
      <c r="C427" s="42" t="s">
        <v>31</v>
      </c>
      <c r="D427" s="33"/>
      <c r="E427" s="64"/>
      <c r="F427" s="65"/>
      <c r="G427" s="64"/>
      <c r="H427" s="65"/>
      <c r="I427" s="37">
        <f t="shared" si="126"/>
        <v>0</v>
      </c>
      <c r="J427" s="38">
        <f t="shared" si="126"/>
        <v>0</v>
      </c>
      <c r="K427" s="35"/>
      <c r="L427" s="35"/>
      <c r="M427" s="35"/>
      <c r="N427" s="35"/>
      <c r="O427" s="35"/>
      <c r="P427" s="35"/>
      <c r="Q427" s="39">
        <f t="shared" ref="Q427:Q438" si="127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8">SUM(R427:W427)</f>
        <v>0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/>
      <c r="E428" s="64"/>
      <c r="F428" s="65"/>
      <c r="G428" s="64"/>
      <c r="H428" s="65"/>
      <c r="I428" s="37">
        <f t="shared" si="126"/>
        <v>0</v>
      </c>
      <c r="J428" s="38">
        <f t="shared" si="126"/>
        <v>0</v>
      </c>
      <c r="K428" s="35"/>
      <c r="L428" s="35"/>
      <c r="M428" s="35"/>
      <c r="N428" s="35"/>
      <c r="O428" s="35"/>
      <c r="P428" s="35"/>
      <c r="Q428" s="39">
        <f t="shared" si="127"/>
        <v>0</v>
      </c>
      <c r="R428" s="35"/>
      <c r="S428" s="35"/>
      <c r="T428" s="35"/>
      <c r="U428" s="35"/>
      <c r="V428" s="35"/>
      <c r="W428" s="35"/>
      <c r="X428" s="39">
        <f t="shared" si="128"/>
        <v>0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/>
      <c r="F429" s="65"/>
      <c r="G429" s="64"/>
      <c r="H429" s="65"/>
      <c r="I429" s="37">
        <f t="shared" si="126"/>
        <v>0</v>
      </c>
      <c r="J429" s="38">
        <f t="shared" si="126"/>
        <v>0</v>
      </c>
      <c r="K429" s="35"/>
      <c r="L429" s="35"/>
      <c r="M429" s="35"/>
      <c r="N429" s="35"/>
      <c r="O429" s="35"/>
      <c r="P429" s="35"/>
      <c r="Q429" s="39">
        <f t="shared" si="127"/>
        <v>0</v>
      </c>
      <c r="R429" s="35"/>
      <c r="S429" s="35"/>
      <c r="T429" s="35"/>
      <c r="U429" s="35"/>
      <c r="V429" s="35"/>
      <c r="W429" s="35"/>
      <c r="X429" s="39">
        <f t="shared" si="128"/>
        <v>0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/>
      <c r="E430" s="64"/>
      <c r="F430" s="65"/>
      <c r="G430" s="64"/>
      <c r="H430" s="65"/>
      <c r="I430" s="37">
        <f t="shared" si="126"/>
        <v>0</v>
      </c>
      <c r="J430" s="38">
        <f t="shared" si="126"/>
        <v>0</v>
      </c>
      <c r="K430" s="35"/>
      <c r="L430" s="35"/>
      <c r="M430" s="35"/>
      <c r="N430" s="35"/>
      <c r="O430" s="35"/>
      <c r="P430" s="35"/>
      <c r="Q430" s="39">
        <f t="shared" si="127"/>
        <v>0</v>
      </c>
      <c r="R430" s="35"/>
      <c r="S430" s="35"/>
      <c r="T430" s="35"/>
      <c r="U430" s="35"/>
      <c r="V430" s="35"/>
      <c r="W430" s="35"/>
      <c r="X430" s="39">
        <f t="shared" si="128"/>
        <v>0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/>
      <c r="F431" s="65"/>
      <c r="G431" s="64"/>
      <c r="H431" s="65"/>
      <c r="I431" s="37">
        <f t="shared" si="126"/>
        <v>0</v>
      </c>
      <c r="J431" s="38">
        <f t="shared" si="126"/>
        <v>0</v>
      </c>
      <c r="K431" s="35"/>
      <c r="L431" s="35"/>
      <c r="M431" s="35"/>
      <c r="N431" s="35"/>
      <c r="O431" s="35"/>
      <c r="P431" s="35"/>
      <c r="Q431" s="39">
        <f t="shared" si="127"/>
        <v>0</v>
      </c>
      <c r="R431" s="35"/>
      <c r="S431" s="35"/>
      <c r="T431" s="35"/>
      <c r="U431" s="35"/>
      <c r="V431" s="35"/>
      <c r="W431" s="35"/>
      <c r="X431" s="39">
        <f t="shared" si="128"/>
        <v>0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</v>
      </c>
      <c r="J440" s="38">
        <f>SUM(J426:J439)</f>
        <v>0</v>
      </c>
      <c r="K440" s="38">
        <f t="shared" ref="K440:X440" si="129">SUM(K426:K439)</f>
        <v>0</v>
      </c>
      <c r="L440" s="38">
        <f t="shared" si="129"/>
        <v>0</v>
      </c>
      <c r="M440" s="38">
        <f t="shared" si="129"/>
        <v>0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0</v>
      </c>
      <c r="R440" s="38">
        <f t="shared" si="129"/>
        <v>0</v>
      </c>
      <c r="S440" s="38">
        <f t="shared" si="129"/>
        <v>0</v>
      </c>
      <c r="T440" s="38">
        <f t="shared" si="129"/>
        <v>0</v>
      </c>
      <c r="U440" s="38">
        <f t="shared" si="129"/>
        <v>0</v>
      </c>
      <c r="V440" s="38">
        <f t="shared" si="129"/>
        <v>0</v>
      </c>
      <c r="W440" s="38">
        <f t="shared" si="129"/>
        <v>0</v>
      </c>
      <c r="X440" s="38">
        <f t="shared" si="129"/>
        <v>0</v>
      </c>
      <c r="Y440" s="40">
        <f t="shared" si="117"/>
        <v>0</v>
      </c>
    </row>
    <row r="441" spans="1:25" ht="15.75" thickTop="1" x14ac:dyDescent="0.25">
      <c r="A441" s="30" t="s">
        <v>45</v>
      </c>
      <c r="B441" s="31"/>
      <c r="C441" s="32" t="s">
        <v>30</v>
      </c>
      <c r="D441" s="33"/>
      <c r="E441" s="64"/>
      <c r="F441" s="65"/>
      <c r="G441" s="64"/>
      <c r="H441" s="65"/>
      <c r="I441" s="37">
        <f t="shared" ref="I441:J453" si="130">SUM(G441-E441)</f>
        <v>0</v>
      </c>
      <c r="J441" s="38">
        <f t="shared" si="130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30"/>
      <c r="B442" s="41"/>
      <c r="C442" s="42" t="s">
        <v>31</v>
      </c>
      <c r="D442" s="33"/>
      <c r="E442" s="64"/>
      <c r="F442" s="65"/>
      <c r="G442" s="64"/>
      <c r="H442" s="65"/>
      <c r="I442" s="37">
        <f t="shared" si="130"/>
        <v>0</v>
      </c>
      <c r="J442" s="38">
        <f t="shared" si="130"/>
        <v>0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/>
      <c r="E443" s="64"/>
      <c r="F443" s="65"/>
      <c r="G443" s="64"/>
      <c r="H443" s="65"/>
      <c r="I443" s="37">
        <f t="shared" si="130"/>
        <v>0</v>
      </c>
      <c r="J443" s="38">
        <f t="shared" si="130"/>
        <v>0</v>
      </c>
      <c r="K443" s="35"/>
      <c r="L443" s="35"/>
      <c r="M443" s="35"/>
      <c r="N443" s="35"/>
      <c r="O443" s="35"/>
      <c r="P443" s="35"/>
      <c r="Q443" s="39">
        <f t="shared" si="131"/>
        <v>0</v>
      </c>
      <c r="R443" s="35"/>
      <c r="S443" s="35"/>
      <c r="T443" s="35"/>
      <c r="U443" s="35"/>
      <c r="V443" s="35"/>
      <c r="W443" s="35"/>
      <c r="X443" s="39">
        <f t="shared" si="132"/>
        <v>0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/>
      <c r="F444" s="65"/>
      <c r="G444" s="64"/>
      <c r="H444" s="65"/>
      <c r="I444" s="37">
        <f t="shared" si="130"/>
        <v>0</v>
      </c>
      <c r="J444" s="38">
        <f t="shared" si="130"/>
        <v>0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/>
      <c r="E445" s="64"/>
      <c r="F445" s="65"/>
      <c r="G445" s="64"/>
      <c r="H445" s="65"/>
      <c r="I445" s="37">
        <f t="shared" si="130"/>
        <v>0</v>
      </c>
      <c r="J445" s="38">
        <f t="shared" si="130"/>
        <v>0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/>
      <c r="F446" s="65"/>
      <c r="G446" s="64"/>
      <c r="H446" s="65"/>
      <c r="I446" s="37">
        <f t="shared" si="130"/>
        <v>0</v>
      </c>
      <c r="J446" s="38">
        <f t="shared" si="130"/>
        <v>0</v>
      </c>
      <c r="K446" s="35"/>
      <c r="L446" s="35"/>
      <c r="M446" s="35"/>
      <c r="N446" s="35"/>
      <c r="O446" s="35"/>
      <c r="P446" s="35"/>
      <c r="Q446" s="39">
        <f t="shared" si="131"/>
        <v>0</v>
      </c>
      <c r="R446" s="35"/>
      <c r="S446" s="35"/>
      <c r="T446" s="35"/>
      <c r="U446" s="35"/>
      <c r="V446" s="35"/>
      <c r="W446" s="35"/>
      <c r="X446" s="39">
        <f t="shared" si="132"/>
        <v>0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3">SUM(K441:K454)</f>
        <v>0</v>
      </c>
      <c r="L455" s="38">
        <f t="shared" si="133"/>
        <v>0</v>
      </c>
      <c r="M455" s="38">
        <f t="shared" si="133"/>
        <v>0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0</v>
      </c>
      <c r="R455" s="38">
        <f t="shared" si="133"/>
        <v>0</v>
      </c>
      <c r="S455" s="38">
        <f t="shared" si="133"/>
        <v>0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0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:X486" si="142">I15+I30+I45+I60+I75+I90+I100+I110+I125+I140+I155+I170+I185+I195+I205+I220+I235+I250+I265+I280+I290+I300+I315+I330+I345+I360+I375+I385+I395+I410+I425+I440+I455+I470+I480</f>
        <v>0</v>
      </c>
      <c r="J486" s="121">
        <f t="shared" si="142"/>
        <v>0</v>
      </c>
      <c r="K486" s="121">
        <f t="shared" si="142"/>
        <v>0</v>
      </c>
      <c r="L486" s="121">
        <f t="shared" si="142"/>
        <v>0</v>
      </c>
      <c r="M486" s="121">
        <f t="shared" si="142"/>
        <v>0</v>
      </c>
      <c r="N486" s="121">
        <f t="shared" si="142"/>
        <v>0</v>
      </c>
      <c r="O486" s="121">
        <f t="shared" si="142"/>
        <v>0</v>
      </c>
      <c r="P486" s="121">
        <f t="shared" si="142"/>
        <v>0</v>
      </c>
      <c r="Q486" s="121">
        <f t="shared" si="142"/>
        <v>0</v>
      </c>
      <c r="R486" s="121">
        <f t="shared" si="142"/>
        <v>0</v>
      </c>
      <c r="S486" s="121">
        <f t="shared" si="142"/>
        <v>0</v>
      </c>
      <c r="T486" s="121">
        <f t="shared" si="142"/>
        <v>0</v>
      </c>
      <c r="U486" s="121">
        <f t="shared" si="142"/>
        <v>0</v>
      </c>
      <c r="V486" s="121">
        <f t="shared" si="142"/>
        <v>0</v>
      </c>
      <c r="W486" s="121">
        <f t="shared" si="142"/>
        <v>0</v>
      </c>
      <c r="X486" s="121">
        <f t="shared" si="142"/>
        <v>0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3" si="143">Q6+Q16+Q31+Q46+Q61+Q76+Q91+Q101+Q111+Q126+Q141+Q156+Q171+Q186+Q196+Q206+Q221+Q236+Q251+Q266+Q281+Q291+Q301+Q316+Q331+Q346+Q361+Q376+Q386+Q396+Q411+Q426+Q441+Q456+Q471</f>
        <v>0</v>
      </c>
      <c r="R487" s="2"/>
      <c r="S487" s="2"/>
      <c r="T487" s="2"/>
      <c r="U487" s="2"/>
      <c r="V487" s="2"/>
      <c r="W487" s="123" t="s">
        <v>30</v>
      </c>
      <c r="X487" s="124">
        <f t="shared" ref="X487:X493" si="144">X6+X16+X31+X46+X61+X76+X91+X101+X111+X126+X141+X156+X171+X186+X196+X206+X221+X236+X251+X266+X281+X291+X301+X316+X331+X346+X361+X376+X386+X396+X411+X426+X441+X456+X471</f>
        <v>0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3"/>
        <v>0</v>
      </c>
      <c r="R488" s="125"/>
      <c r="S488" s="125"/>
      <c r="T488" s="125"/>
      <c r="U488" s="125"/>
      <c r="V488" s="125"/>
      <c r="W488" s="123" t="s">
        <v>31</v>
      </c>
      <c r="X488" s="124">
        <f t="shared" si="144"/>
        <v>0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3"/>
        <v>0</v>
      </c>
      <c r="R489" s="125"/>
      <c r="S489" s="125"/>
      <c r="T489" s="125"/>
      <c r="U489" s="125"/>
      <c r="V489" s="125"/>
      <c r="W489" s="123" t="s">
        <v>32</v>
      </c>
      <c r="X489" s="124">
        <f t="shared" si="144"/>
        <v>0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3"/>
        <v>0</v>
      </c>
      <c r="R490" s="125"/>
      <c r="S490" s="125"/>
      <c r="T490" s="125"/>
      <c r="U490" s="125"/>
      <c r="V490" s="125"/>
      <c r="W490" s="123" t="s">
        <v>33</v>
      </c>
      <c r="X490" s="124">
        <f t="shared" si="144"/>
        <v>0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3"/>
        <v>0</v>
      </c>
      <c r="R491" s="125"/>
      <c r="S491" s="125"/>
      <c r="T491" s="125"/>
      <c r="U491" s="125"/>
      <c r="V491" s="125"/>
      <c r="W491" s="123" t="s">
        <v>34</v>
      </c>
      <c r="X491" s="124">
        <f t="shared" si="144"/>
        <v>0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3"/>
        <v>0</v>
      </c>
      <c r="R492" s="125"/>
      <c r="S492" s="125"/>
      <c r="T492" s="125"/>
      <c r="U492" s="125"/>
      <c r="V492" s="125"/>
      <c r="W492" s="123" t="s">
        <v>35</v>
      </c>
      <c r="X492" s="124">
        <f t="shared" si="144"/>
        <v>0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3"/>
        <v>0</v>
      </c>
      <c r="R493" s="125"/>
      <c r="S493" s="125"/>
      <c r="T493" s="125"/>
      <c r="U493" s="125"/>
      <c r="V493" s="125"/>
      <c r="W493" s="123" t="s">
        <v>36</v>
      </c>
      <c r="X493" s="124">
        <f t="shared" si="144"/>
        <v>0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>Q13+Q43+Q58+Q73+Q88+Q98+Q108+Q123+Q138+Q153+Q168+Q183+Q193+Q203+Q218+Q233+Q248+Q263+Q278+Q288+Q298+Q313+Q328+Q343+Q358+Q373+Q383+Q393+Q408+Q423+Q438+Q453+Q468+Q478</f>
        <v>0</v>
      </c>
      <c r="R494" s="125"/>
      <c r="S494" s="125"/>
      <c r="T494" s="125"/>
      <c r="U494" s="125"/>
      <c r="V494" s="125"/>
      <c r="W494" s="123" t="s">
        <v>37</v>
      </c>
      <c r="X494" s="124">
        <f>X13+X43+X58+X73+X88+X98+X108+X123+X138+X153+X168+X183+X193+X203+X218+X233+X248+X263+X278+X288+X298+X313+X328+X343+X358+X373+X383+X393+X408+X423+X438+X453+X468+X478</f>
        <v>0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>
        <f>Q14+Q24+Q39+Q54+Q69+Q84+Q119+Q134+Q149+Q164+Q179+Q214+Q229+Q244+Q259+Q274+Q309+Q324+Q339+Q354+Q369+Q404+Q419+Q434+Q449+Q464</f>
        <v>0</v>
      </c>
      <c r="R495" s="125"/>
      <c r="S495" s="125"/>
      <c r="T495" s="125"/>
      <c r="U495" s="125"/>
      <c r="V495" s="125"/>
      <c r="W495" s="123" t="s">
        <v>41</v>
      </c>
      <c r="X495" s="124">
        <f>X14+X24+X39+X54+X69+X84+X119+X134+X149+X164+X179+X214+X229+X244+X259+X274+X309+X324+X339+X354+X369+X404+X419+X434+X449+X464</f>
        <v>0</v>
      </c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>
        <f>Q25+Q40+Q55+Q70+Q85+Q120+Q135+Q150+Q165+Q180+Q185+Q215+Q230+Q245+Q260+Q275+Q310+Q325+Q340+Q355+Q370+Q405+Q420+Q435+Q450+Q465</f>
        <v>0</v>
      </c>
      <c r="R496" s="125"/>
      <c r="S496" s="125"/>
      <c r="T496" s="125"/>
      <c r="U496" s="125"/>
      <c r="V496" s="125"/>
      <c r="W496" s="123" t="s">
        <v>42</v>
      </c>
      <c r="X496" s="124">
        <f>X25+X40+X55+X70+X85+X120+X135+X150+X165+X180+X185+X215+X230+X245+X260+X275+X310+X325+X340+X355+X370+X405+X420+X435+X450+X465</f>
        <v>0</v>
      </c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0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0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0</v>
      </c>
      <c r="K504" s="142">
        <f>Q488</f>
        <v>0</v>
      </c>
      <c r="L504" s="140">
        <f>J504+K504</f>
        <v>0</v>
      </c>
      <c r="M504" s="143">
        <f>Q489</f>
        <v>0</v>
      </c>
      <c r="N504" s="141">
        <f>Q490</f>
        <v>0</v>
      </c>
      <c r="O504" s="141">
        <f>M504+N504</f>
        <v>0</v>
      </c>
      <c r="P504" s="141">
        <f>Q491</f>
        <v>0</v>
      </c>
      <c r="Q504" s="141">
        <f>Q492</f>
        <v>0</v>
      </c>
      <c r="R504" s="141">
        <f>P504+Q504</f>
        <v>0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0</v>
      </c>
    </row>
  </sheetData>
  <mergeCells count="2">
    <mergeCell ref="A1:E1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77" activePane="bottomLeft" state="frozen"/>
      <selection pane="bottomLeft" activeCell="I486" sqref="I486"/>
    </sheetView>
  </sheetViews>
  <sheetFormatPr defaultRowHeight="15" x14ac:dyDescent="0.25"/>
  <cols>
    <col min="1" max="2" width="10.5703125" bestFit="1" customWidth="1"/>
  </cols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62">
        <v>43466</v>
      </c>
      <c r="C3" s="26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>
        <v>43466</v>
      </c>
      <c r="C31" s="32" t="s">
        <v>30</v>
      </c>
      <c r="D31" s="144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31</v>
      </c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 t="s">
        <v>90</v>
      </c>
      <c r="B34" s="41"/>
      <c r="C34" s="42" t="s">
        <v>33</v>
      </c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 t="s">
        <v>91</v>
      </c>
      <c r="B35" s="41"/>
      <c r="C35" s="42" t="s">
        <v>34</v>
      </c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 t="s">
        <v>88</v>
      </c>
      <c r="B36" s="41"/>
      <c r="C36" s="42" t="s">
        <v>35</v>
      </c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 t="s">
        <v>92</v>
      </c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 t="s">
        <v>93</v>
      </c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 t="s">
        <v>79</v>
      </c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>
        <v>43467</v>
      </c>
      <c r="C46" s="32" t="s">
        <v>30</v>
      </c>
      <c r="D46" s="33"/>
      <c r="E46" s="34"/>
      <c r="F46" s="35"/>
      <c r="G46" s="34"/>
      <c r="H46" s="35"/>
      <c r="I46" s="37">
        <f>SUM(G46-E46)</f>
        <v>0</v>
      </c>
      <c r="J46" s="38">
        <f>SUM(H46-F46)</f>
        <v>0</v>
      </c>
      <c r="K46" s="35"/>
      <c r="L46" s="35"/>
      <c r="M46" s="35"/>
      <c r="N46" s="35"/>
      <c r="O46" s="35"/>
      <c r="P46" s="35"/>
      <c r="Q46" s="39">
        <f>SUM(K46:P46)</f>
        <v>0</v>
      </c>
      <c r="R46" s="35"/>
      <c r="S46" s="35"/>
      <c r="T46" s="35"/>
      <c r="U46" s="35"/>
      <c r="V46" s="35"/>
      <c r="W46" s="35"/>
      <c r="X46" s="39">
        <f>SUM(R46:W46)</f>
        <v>0</v>
      </c>
      <c r="Y46" s="40">
        <f t="shared" si="11"/>
        <v>0</v>
      </c>
    </row>
    <row r="47" spans="1:25" x14ac:dyDescent="0.25">
      <c r="A47" s="30" t="s">
        <v>94</v>
      </c>
      <c r="B47" s="41"/>
      <c r="C47" s="42" t="s">
        <v>31</v>
      </c>
      <c r="D47" s="33"/>
      <c r="E47" s="34"/>
      <c r="F47" s="35"/>
      <c r="G47" s="34"/>
      <c r="H47" s="35"/>
      <c r="I47" s="37">
        <f t="shared" ref="I47:J58" si="17">SUM(G47-E47)</f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 t="s">
        <v>84</v>
      </c>
      <c r="B48" s="41"/>
      <c r="C48" s="42" t="s">
        <v>32</v>
      </c>
      <c r="D48" s="33">
        <v>15</v>
      </c>
      <c r="E48" s="34">
        <v>0.35347222222222219</v>
      </c>
      <c r="F48" s="35">
        <v>102094</v>
      </c>
      <c r="G48" s="34">
        <v>0.40416666666666662</v>
      </c>
      <c r="H48" s="35">
        <v>102128</v>
      </c>
      <c r="I48" s="37">
        <f t="shared" si="17"/>
        <v>5.0694444444444431E-2</v>
      </c>
      <c r="J48" s="38">
        <f t="shared" si="17"/>
        <v>34</v>
      </c>
      <c r="K48" s="35">
        <v>6</v>
      </c>
      <c r="L48" s="35"/>
      <c r="M48" s="35"/>
      <c r="N48" s="35"/>
      <c r="O48" s="35"/>
      <c r="P48" s="35"/>
      <c r="Q48" s="39">
        <f t="shared" si="18"/>
        <v>6</v>
      </c>
      <c r="R48" s="35"/>
      <c r="S48" s="35">
        <v>3</v>
      </c>
      <c r="T48" s="35"/>
      <c r="U48" s="35"/>
      <c r="V48" s="35">
        <v>3</v>
      </c>
      <c r="W48" s="35"/>
      <c r="X48" s="39">
        <f t="shared" si="19"/>
        <v>6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>
        <v>0.40625</v>
      </c>
      <c r="F49" s="35">
        <v>102128</v>
      </c>
      <c r="G49" s="34">
        <v>0.46597222222222223</v>
      </c>
      <c r="H49" s="35">
        <v>102160</v>
      </c>
      <c r="I49" s="37">
        <f t="shared" si="17"/>
        <v>5.9722222222222232E-2</v>
      </c>
      <c r="J49" s="38">
        <f t="shared" si="17"/>
        <v>32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>
        <v>15</v>
      </c>
      <c r="E50" s="34">
        <v>0.67361111111111116</v>
      </c>
      <c r="F50" s="35">
        <v>102160</v>
      </c>
      <c r="G50" s="34">
        <v>0.72569444444444453</v>
      </c>
      <c r="H50" s="35">
        <v>102194</v>
      </c>
      <c r="I50" s="37">
        <f t="shared" si="17"/>
        <v>5.208333333333337E-2</v>
      </c>
      <c r="J50" s="38">
        <f t="shared" si="17"/>
        <v>34</v>
      </c>
      <c r="K50" s="35">
        <v>2</v>
      </c>
      <c r="L50" s="35">
        <v>1</v>
      </c>
      <c r="M50" s="35"/>
      <c r="N50" s="35"/>
      <c r="O50" s="35"/>
      <c r="P50" s="35"/>
      <c r="Q50" s="39">
        <f t="shared" si="18"/>
        <v>3</v>
      </c>
      <c r="R50" s="35"/>
      <c r="S50" s="35">
        <v>1</v>
      </c>
      <c r="T50" s="35"/>
      <c r="U50" s="35"/>
      <c r="V50" s="35">
        <v>2</v>
      </c>
      <c r="W50" s="35"/>
      <c r="X50" s="39">
        <f t="shared" si="19"/>
        <v>3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>
        <v>0.72777777777777775</v>
      </c>
      <c r="F51" s="35">
        <v>102194</v>
      </c>
      <c r="G51" s="34">
        <v>0.77500000000000002</v>
      </c>
      <c r="H51" s="35">
        <v>102228</v>
      </c>
      <c r="I51" s="37">
        <f t="shared" si="17"/>
        <v>4.7222222222222276E-2</v>
      </c>
      <c r="J51" s="38">
        <f t="shared" si="17"/>
        <v>34</v>
      </c>
      <c r="K51" s="35">
        <v>1</v>
      </c>
      <c r="L51" s="35">
        <v>1</v>
      </c>
      <c r="M51" s="35"/>
      <c r="N51" s="35"/>
      <c r="O51" s="35"/>
      <c r="P51" s="35"/>
      <c r="Q51" s="39">
        <f t="shared" si="18"/>
        <v>2</v>
      </c>
      <c r="R51" s="35">
        <v>1</v>
      </c>
      <c r="S51" s="35"/>
      <c r="T51" s="35"/>
      <c r="U51" s="35"/>
      <c r="V51" s="35">
        <v>1</v>
      </c>
      <c r="W51" s="35"/>
      <c r="X51" s="39">
        <f t="shared" si="19"/>
        <v>2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0.20972222222222231</v>
      </c>
      <c r="J60" s="57">
        <f t="shared" si="20"/>
        <v>134</v>
      </c>
      <c r="K60" s="57">
        <f t="shared" si="20"/>
        <v>9</v>
      </c>
      <c r="L60" s="57">
        <f t="shared" si="20"/>
        <v>2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11</v>
      </c>
      <c r="R60" s="57">
        <f t="shared" si="20"/>
        <v>1</v>
      </c>
      <c r="S60" s="57">
        <f t="shared" si="20"/>
        <v>4</v>
      </c>
      <c r="T60" s="57">
        <f t="shared" si="20"/>
        <v>0</v>
      </c>
      <c r="U60" s="57">
        <f t="shared" si="20"/>
        <v>0</v>
      </c>
      <c r="V60" s="57">
        <f t="shared" si="20"/>
        <v>6</v>
      </c>
      <c r="W60" s="57">
        <f t="shared" si="20"/>
        <v>0</v>
      </c>
      <c r="X60" s="57">
        <f>SUM(R60:W60)</f>
        <v>11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43468</v>
      </c>
      <c r="C61" s="32" t="s">
        <v>30</v>
      </c>
      <c r="D61" s="144">
        <v>15</v>
      </c>
      <c r="E61" s="34">
        <v>0.27083333333333331</v>
      </c>
      <c r="F61" s="35">
        <v>102228</v>
      </c>
      <c r="G61" s="34">
        <v>0.31180555555555556</v>
      </c>
      <c r="H61" s="35">
        <v>102261</v>
      </c>
      <c r="I61" s="37">
        <f>SUM(G61-E61)</f>
        <v>4.0972222222222243E-2</v>
      </c>
      <c r="J61" s="38">
        <f>SUM(H61-F61)</f>
        <v>33</v>
      </c>
      <c r="K61" s="35"/>
      <c r="L61" s="35">
        <v>1</v>
      </c>
      <c r="M61" s="35"/>
      <c r="N61" s="35"/>
      <c r="O61" s="35"/>
      <c r="P61" s="35"/>
      <c r="Q61" s="39">
        <f>SUM(K61:P61)</f>
        <v>1</v>
      </c>
      <c r="R61" s="35"/>
      <c r="S61" s="35"/>
      <c r="T61" s="35"/>
      <c r="U61" s="35"/>
      <c r="V61" s="35">
        <v>1</v>
      </c>
      <c r="W61" s="35"/>
      <c r="X61" s="39">
        <f>SUM(R61:W61)</f>
        <v>1</v>
      </c>
      <c r="Y61" s="40">
        <f>SUM(Q61-X61)</f>
        <v>0</v>
      </c>
    </row>
    <row r="62" spans="1:25" x14ac:dyDescent="0.25">
      <c r="A62" s="30" t="s">
        <v>84</v>
      </c>
      <c r="B62" s="41"/>
      <c r="C62" s="42" t="s">
        <v>31</v>
      </c>
      <c r="D62" s="33"/>
      <c r="E62" s="34">
        <v>0.32500000000000001</v>
      </c>
      <c r="F62" s="35">
        <v>102261</v>
      </c>
      <c r="G62" s="34">
        <v>0.35416666666666669</v>
      </c>
      <c r="H62" s="35">
        <v>102284</v>
      </c>
      <c r="I62" s="37">
        <f t="shared" ref="I62:J73" si="21">SUM(G62-E62)</f>
        <v>2.9166666666666674E-2</v>
      </c>
      <c r="J62" s="38">
        <f t="shared" si="21"/>
        <v>23</v>
      </c>
      <c r="K62" s="35"/>
      <c r="L62" s="35">
        <v>1</v>
      </c>
      <c r="M62" s="35"/>
      <c r="N62" s="35"/>
      <c r="O62" s="35"/>
      <c r="P62" s="35"/>
      <c r="Q62" s="39">
        <f t="shared" ref="Q62:Q73" si="22">SUM(K62:P62)</f>
        <v>1</v>
      </c>
      <c r="R62" s="35"/>
      <c r="S62" s="35"/>
      <c r="T62" s="35"/>
      <c r="U62" s="35"/>
      <c r="V62" s="35">
        <v>1</v>
      </c>
      <c r="W62" s="35"/>
      <c r="X62" s="39">
        <f t="shared" ref="X62:X73" si="23">SUM(R62:W62)</f>
        <v>1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>
        <v>15</v>
      </c>
      <c r="E63" s="34">
        <v>0.3611111111111111</v>
      </c>
      <c r="F63" s="35">
        <v>102284</v>
      </c>
      <c r="G63" s="34">
        <v>0.40763888888888888</v>
      </c>
      <c r="H63" s="35">
        <v>102310</v>
      </c>
      <c r="I63" s="37">
        <f t="shared" si="21"/>
        <v>4.6527777777777779E-2</v>
      </c>
      <c r="J63" s="38">
        <f t="shared" si="21"/>
        <v>26</v>
      </c>
      <c r="K63" s="35"/>
      <c r="L63" s="35">
        <v>2</v>
      </c>
      <c r="M63" s="35">
        <v>1</v>
      </c>
      <c r="N63" s="35"/>
      <c r="O63" s="35"/>
      <c r="P63" s="35"/>
      <c r="Q63" s="39">
        <f t="shared" si="22"/>
        <v>3</v>
      </c>
      <c r="R63" s="35"/>
      <c r="S63" s="35">
        <v>2</v>
      </c>
      <c r="T63" s="35"/>
      <c r="U63" s="35"/>
      <c r="V63" s="35">
        <v>1</v>
      </c>
      <c r="W63" s="35"/>
      <c r="X63" s="39">
        <f t="shared" si="23"/>
        <v>3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0.40833333333333338</v>
      </c>
      <c r="F64" s="35">
        <v>102310</v>
      </c>
      <c r="G64" s="34">
        <v>0.4597222222222222</v>
      </c>
      <c r="H64" s="35">
        <v>102342</v>
      </c>
      <c r="I64" s="37">
        <f t="shared" si="21"/>
        <v>5.1388888888888817E-2</v>
      </c>
      <c r="J64" s="38">
        <f t="shared" si="21"/>
        <v>32</v>
      </c>
      <c r="K64" s="35"/>
      <c r="L64" s="35">
        <v>1</v>
      </c>
      <c r="M64" s="35"/>
      <c r="N64" s="35"/>
      <c r="O64" s="35"/>
      <c r="P64" s="35"/>
      <c r="Q64" s="39">
        <f t="shared" si="22"/>
        <v>1</v>
      </c>
      <c r="R64" s="35"/>
      <c r="S64" s="35"/>
      <c r="T64" s="35"/>
      <c r="U64" s="35"/>
      <c r="V64" s="35">
        <v>1</v>
      </c>
      <c r="W64" s="35"/>
      <c r="X64" s="39">
        <f t="shared" si="23"/>
        <v>1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>
        <v>15</v>
      </c>
      <c r="E65" s="34">
        <v>0.67361111111111116</v>
      </c>
      <c r="F65" s="35">
        <v>102342</v>
      </c>
      <c r="G65" s="34">
        <v>0.72013888888888899</v>
      </c>
      <c r="H65" s="35">
        <v>102376</v>
      </c>
      <c r="I65" s="37">
        <f t="shared" si="21"/>
        <v>4.6527777777777835E-2</v>
      </c>
      <c r="J65" s="38">
        <f t="shared" si="21"/>
        <v>34</v>
      </c>
      <c r="K65" s="35">
        <v>1</v>
      </c>
      <c r="L65" s="35">
        <v>1</v>
      </c>
      <c r="M65" s="35"/>
      <c r="N65" s="35"/>
      <c r="O65" s="35"/>
      <c r="P65" s="35"/>
      <c r="Q65" s="39">
        <f t="shared" si="22"/>
        <v>2</v>
      </c>
      <c r="R65" s="35"/>
      <c r="S65" s="35"/>
      <c r="T65" s="35"/>
      <c r="U65" s="35"/>
      <c r="V65" s="35">
        <v>2</v>
      </c>
      <c r="W65" s="35"/>
      <c r="X65" s="39">
        <f t="shared" si="23"/>
        <v>2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0.72777777777777775</v>
      </c>
      <c r="F66" s="35">
        <v>102376</v>
      </c>
      <c r="G66" s="34">
        <v>0.7895833333333333</v>
      </c>
      <c r="H66" s="35">
        <v>102409</v>
      </c>
      <c r="I66" s="37">
        <f t="shared" si="21"/>
        <v>6.1805555555555558E-2</v>
      </c>
      <c r="J66" s="38">
        <f t="shared" si="21"/>
        <v>33</v>
      </c>
      <c r="K66" s="35"/>
      <c r="L66" s="35"/>
      <c r="M66" s="35"/>
      <c r="N66" s="35"/>
      <c r="O66" s="35"/>
      <c r="P66" s="35"/>
      <c r="Q66" s="39">
        <f t="shared" si="22"/>
        <v>0</v>
      </c>
      <c r="R66" s="35"/>
      <c r="S66" s="35"/>
      <c r="T66" s="35"/>
      <c r="U66" s="35"/>
      <c r="V66" s="35"/>
      <c r="W66" s="35"/>
      <c r="X66" s="39">
        <f t="shared" si="23"/>
        <v>0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0.27638888888888891</v>
      </c>
      <c r="J75" s="57">
        <f t="shared" si="24"/>
        <v>181</v>
      </c>
      <c r="K75" s="57">
        <f t="shared" si="24"/>
        <v>1</v>
      </c>
      <c r="L75" s="57">
        <f t="shared" si="24"/>
        <v>6</v>
      </c>
      <c r="M75" s="57">
        <f t="shared" si="24"/>
        <v>1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8</v>
      </c>
      <c r="R75" s="57">
        <f t="shared" si="24"/>
        <v>0</v>
      </c>
      <c r="S75" s="57">
        <f t="shared" si="24"/>
        <v>2</v>
      </c>
      <c r="T75" s="57">
        <f t="shared" si="24"/>
        <v>0</v>
      </c>
      <c r="U75" s="57">
        <f t="shared" si="24"/>
        <v>0</v>
      </c>
      <c r="V75" s="57">
        <f t="shared" si="24"/>
        <v>6</v>
      </c>
      <c r="W75" s="57">
        <f t="shared" si="24"/>
        <v>0</v>
      </c>
      <c r="X75" s="57">
        <f>SUM(R75:W75)</f>
        <v>8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43469</v>
      </c>
      <c r="C76" s="32" t="s">
        <v>30</v>
      </c>
      <c r="D76" s="33">
        <v>15</v>
      </c>
      <c r="E76" s="34">
        <v>0.27083333333333331</v>
      </c>
      <c r="F76" s="35">
        <v>102409</v>
      </c>
      <c r="G76" s="34">
        <v>0.3125</v>
      </c>
      <c r="H76" s="35">
        <v>102443</v>
      </c>
      <c r="I76" s="37">
        <f>SUM(G76-E76)</f>
        <v>4.1666666666666685E-2</v>
      </c>
      <c r="J76" s="38">
        <f>SUM(H76-F76)</f>
        <v>34</v>
      </c>
      <c r="K76" s="35"/>
      <c r="L76" s="35"/>
      <c r="M76" s="35"/>
      <c r="N76" s="35"/>
      <c r="O76" s="35"/>
      <c r="P76" s="35"/>
      <c r="Q76" s="39">
        <f>SUM(K76:P76)</f>
        <v>0</v>
      </c>
      <c r="R76" s="35"/>
      <c r="S76" s="35"/>
      <c r="T76" s="35"/>
      <c r="U76" s="35"/>
      <c r="V76" s="35"/>
      <c r="W76" s="35"/>
      <c r="X76" s="39">
        <f>SUM(R76:W76)</f>
        <v>0</v>
      </c>
      <c r="Y76" s="40">
        <f>SUM(Q76-X76)</f>
        <v>0</v>
      </c>
    </row>
    <row r="77" spans="1:25" x14ac:dyDescent="0.25">
      <c r="A77" s="30" t="s">
        <v>83</v>
      </c>
      <c r="B77" s="62"/>
      <c r="C77" s="42" t="s">
        <v>31</v>
      </c>
      <c r="D77" s="33"/>
      <c r="E77" s="34">
        <v>0.32500000000000001</v>
      </c>
      <c r="F77" s="35">
        <v>102443</v>
      </c>
      <c r="G77" s="34">
        <v>0.3520833333333333</v>
      </c>
      <c r="H77" s="35">
        <v>102463</v>
      </c>
      <c r="I77" s="37">
        <f t="shared" ref="I77:J88" si="25">SUM(G77-E77)</f>
        <v>2.7083333333333293E-2</v>
      </c>
      <c r="J77" s="38">
        <f t="shared" si="25"/>
        <v>20</v>
      </c>
      <c r="K77" s="35"/>
      <c r="L77" s="35"/>
      <c r="M77" s="35"/>
      <c r="N77" s="35"/>
      <c r="O77" s="35"/>
      <c r="P77" s="35"/>
      <c r="Q77" s="39">
        <f t="shared" ref="Q77:Q88" si="26">SUM(K77:P77)</f>
        <v>0</v>
      </c>
      <c r="R77" s="35"/>
      <c r="S77" s="35"/>
      <c r="T77" s="35"/>
      <c r="U77" s="35"/>
      <c r="V77" s="35"/>
      <c r="W77" s="35"/>
      <c r="X77" s="39">
        <f t="shared" ref="X77:X88" si="27">SUM(R77:W77)</f>
        <v>0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15</v>
      </c>
      <c r="E78" s="34">
        <v>0.3611111111111111</v>
      </c>
      <c r="F78" s="35">
        <v>102463</v>
      </c>
      <c r="G78" s="34">
        <v>0.3923611111111111</v>
      </c>
      <c r="H78" s="35">
        <v>102487</v>
      </c>
      <c r="I78" s="37">
        <f t="shared" si="25"/>
        <v>3.125E-2</v>
      </c>
      <c r="J78" s="38">
        <f t="shared" si="25"/>
        <v>24</v>
      </c>
      <c r="K78" s="35"/>
      <c r="L78" s="35">
        <v>2</v>
      </c>
      <c r="M78" s="35">
        <v>1</v>
      </c>
      <c r="N78" s="35"/>
      <c r="O78" s="35"/>
      <c r="P78" s="35"/>
      <c r="Q78" s="39">
        <f t="shared" si="26"/>
        <v>3</v>
      </c>
      <c r="R78" s="35"/>
      <c r="S78" s="35">
        <v>3</v>
      </c>
      <c r="T78" s="35"/>
      <c r="U78" s="35"/>
      <c r="V78" s="35"/>
      <c r="W78" s="35"/>
      <c r="X78" s="39">
        <f t="shared" si="27"/>
        <v>3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0.40625</v>
      </c>
      <c r="F79" s="35">
        <v>102487</v>
      </c>
      <c r="G79" s="34">
        <v>0.45833333333333331</v>
      </c>
      <c r="H79" s="35">
        <v>102519</v>
      </c>
      <c r="I79" s="37">
        <f t="shared" si="25"/>
        <v>5.2083333333333315E-2</v>
      </c>
      <c r="J79" s="38">
        <f t="shared" si="25"/>
        <v>32</v>
      </c>
      <c r="K79" s="35"/>
      <c r="L79" s="35"/>
      <c r="M79" s="35"/>
      <c r="N79" s="35"/>
      <c r="O79" s="35"/>
      <c r="P79" s="35"/>
      <c r="Q79" s="39">
        <f t="shared" si="26"/>
        <v>0</v>
      </c>
      <c r="R79" s="35"/>
      <c r="S79" s="35"/>
      <c r="T79" s="35"/>
      <c r="U79" s="35"/>
      <c r="V79" s="35"/>
      <c r="W79" s="35"/>
      <c r="X79" s="39">
        <f t="shared" si="27"/>
        <v>0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>
        <v>15</v>
      </c>
      <c r="E80" s="34">
        <v>0.67361111111111116</v>
      </c>
      <c r="F80" s="35">
        <v>102519</v>
      </c>
      <c r="G80" s="34">
        <v>0.71736111111111101</v>
      </c>
      <c r="H80" s="35">
        <v>102553</v>
      </c>
      <c r="I80" s="37">
        <f t="shared" si="25"/>
        <v>4.3749999999999845E-2</v>
      </c>
      <c r="J80" s="38">
        <f t="shared" si="25"/>
        <v>34</v>
      </c>
      <c r="K80" s="35"/>
      <c r="L80" s="35">
        <v>1</v>
      </c>
      <c r="M80" s="35">
        <v>1</v>
      </c>
      <c r="N80" s="35"/>
      <c r="O80" s="35"/>
      <c r="P80" s="35"/>
      <c r="Q80" s="39">
        <f t="shared" si="26"/>
        <v>2</v>
      </c>
      <c r="R80" s="35"/>
      <c r="S80" s="35">
        <v>1</v>
      </c>
      <c r="T80" s="35"/>
      <c r="U80" s="35"/>
      <c r="V80" s="35">
        <v>1</v>
      </c>
      <c r="W80" s="35"/>
      <c r="X80" s="39">
        <f t="shared" si="27"/>
        <v>2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0.72777777777777775</v>
      </c>
      <c r="F81" s="35">
        <v>102553</v>
      </c>
      <c r="G81" s="34">
        <v>0.78333333333333333</v>
      </c>
      <c r="H81" s="35">
        <v>102587</v>
      </c>
      <c r="I81" s="37">
        <f t="shared" si="25"/>
        <v>5.555555555555558E-2</v>
      </c>
      <c r="J81" s="38">
        <f t="shared" si="25"/>
        <v>34</v>
      </c>
      <c r="K81" s="35">
        <v>1</v>
      </c>
      <c r="L81" s="35">
        <v>2</v>
      </c>
      <c r="M81" s="35">
        <v>1</v>
      </c>
      <c r="N81" s="35"/>
      <c r="O81" s="35"/>
      <c r="P81" s="35"/>
      <c r="Q81" s="39">
        <f t="shared" si="26"/>
        <v>4</v>
      </c>
      <c r="R81" s="35"/>
      <c r="S81" s="35">
        <v>3</v>
      </c>
      <c r="T81" s="35"/>
      <c r="U81" s="35"/>
      <c r="V81" s="35">
        <v>1</v>
      </c>
      <c r="W81" s="35"/>
      <c r="X81" s="39">
        <f t="shared" si="27"/>
        <v>4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0.25138888888888872</v>
      </c>
      <c r="J90" s="57">
        <f t="shared" si="28"/>
        <v>178</v>
      </c>
      <c r="K90" s="57">
        <f t="shared" si="28"/>
        <v>1</v>
      </c>
      <c r="L90" s="57">
        <f t="shared" si="28"/>
        <v>5</v>
      </c>
      <c r="M90" s="57">
        <f t="shared" si="28"/>
        <v>3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9</v>
      </c>
      <c r="R90" s="57">
        <f t="shared" si="28"/>
        <v>0</v>
      </c>
      <c r="S90" s="57">
        <f t="shared" si="28"/>
        <v>7</v>
      </c>
      <c r="T90" s="57">
        <f t="shared" si="28"/>
        <v>0</v>
      </c>
      <c r="U90" s="57">
        <f t="shared" si="28"/>
        <v>0</v>
      </c>
      <c r="V90" s="57">
        <f t="shared" si="28"/>
        <v>2</v>
      </c>
      <c r="W90" s="57">
        <f t="shared" si="28"/>
        <v>0</v>
      </c>
      <c r="X90" s="57">
        <f>SUM(R90:W90)</f>
        <v>9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43470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43471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>
        <v>43472</v>
      </c>
      <c r="C111" s="32" t="s">
        <v>30</v>
      </c>
      <c r="D111" s="33">
        <v>15</v>
      </c>
      <c r="E111" s="34">
        <v>0.27083333333333331</v>
      </c>
      <c r="F111" s="35">
        <v>102587</v>
      </c>
      <c r="G111" s="34">
        <v>0.3125</v>
      </c>
      <c r="H111" s="35">
        <v>102620</v>
      </c>
      <c r="I111" s="37">
        <f>SUM(G111-E111)</f>
        <v>4.1666666666666685E-2</v>
      </c>
      <c r="J111" s="38">
        <f>SUM(H111-F111)</f>
        <v>33</v>
      </c>
      <c r="K111" s="35"/>
      <c r="L111" s="35"/>
      <c r="M111" s="35"/>
      <c r="N111" s="35"/>
      <c r="O111" s="35"/>
      <c r="P111" s="35"/>
      <c r="Q111" s="39">
        <f>SUM(K111:P111)</f>
        <v>0</v>
      </c>
      <c r="R111" s="35"/>
      <c r="S111" s="35"/>
      <c r="T111" s="35"/>
      <c r="U111" s="35"/>
      <c r="V111" s="35"/>
      <c r="W111" s="35"/>
      <c r="X111" s="39">
        <f>SUM(R111:W111)</f>
        <v>0</v>
      </c>
      <c r="Y111" s="40">
        <f>SUM(Q111-X111)</f>
        <v>0</v>
      </c>
    </row>
    <row r="112" spans="1:25" x14ac:dyDescent="0.25">
      <c r="A112" s="30" t="s">
        <v>89</v>
      </c>
      <c r="B112" s="41"/>
      <c r="C112" s="42" t="s">
        <v>31</v>
      </c>
      <c r="D112" s="33"/>
      <c r="E112" s="34">
        <v>0.32500000000000001</v>
      </c>
      <c r="F112" s="35">
        <v>102620</v>
      </c>
      <c r="G112" s="34">
        <v>0.35625000000000001</v>
      </c>
      <c r="H112" s="35">
        <v>102642</v>
      </c>
      <c r="I112" s="37">
        <f t="shared" ref="I112:J123" si="37">SUM(G112-E112)</f>
        <v>3.125E-2</v>
      </c>
      <c r="J112" s="38">
        <f t="shared" si="37"/>
        <v>22</v>
      </c>
      <c r="K112" s="35">
        <v>1</v>
      </c>
      <c r="L112" s="35"/>
      <c r="M112" s="35"/>
      <c r="N112" s="35"/>
      <c r="O112" s="35"/>
      <c r="P112" s="35"/>
      <c r="Q112" s="39">
        <f t="shared" ref="Q112:Q123" si="38">SUM(K112:P112)</f>
        <v>1</v>
      </c>
      <c r="R112" s="35"/>
      <c r="S112" s="35">
        <v>1</v>
      </c>
      <c r="T112" s="35"/>
      <c r="U112" s="35"/>
      <c r="V112" s="35"/>
      <c r="W112" s="35"/>
      <c r="X112" s="39">
        <f t="shared" ref="X112:X123" si="39">SUM(R112:W112)</f>
        <v>1</v>
      </c>
      <c r="Y112" s="40">
        <f t="shared" ref="Y112:Y125" si="40">SUM(Q112-X112)</f>
        <v>0</v>
      </c>
    </row>
    <row r="113" spans="1:25" x14ac:dyDescent="0.25">
      <c r="A113" s="30"/>
      <c r="B113" s="41"/>
      <c r="C113" s="42" t="s">
        <v>32</v>
      </c>
      <c r="D113" s="33">
        <v>15</v>
      </c>
      <c r="E113" s="34">
        <v>0.3611111111111111</v>
      </c>
      <c r="F113" s="35">
        <v>102642</v>
      </c>
      <c r="G113" s="34">
        <v>0.39444444444444443</v>
      </c>
      <c r="H113" s="35">
        <v>102667</v>
      </c>
      <c r="I113" s="37">
        <f t="shared" si="37"/>
        <v>3.3333333333333326E-2</v>
      </c>
      <c r="J113" s="38">
        <f t="shared" si="37"/>
        <v>25</v>
      </c>
      <c r="K113" s="35"/>
      <c r="L113" s="35"/>
      <c r="M113" s="35"/>
      <c r="N113" s="35"/>
      <c r="O113" s="35"/>
      <c r="P113" s="35"/>
      <c r="Q113" s="39">
        <f t="shared" si="38"/>
        <v>0</v>
      </c>
      <c r="R113" s="35"/>
      <c r="S113" s="35"/>
      <c r="T113" s="35"/>
      <c r="U113" s="35"/>
      <c r="V113" s="35"/>
      <c r="W113" s="35"/>
      <c r="X113" s="39">
        <f t="shared" si="39"/>
        <v>0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>
        <v>0.40625</v>
      </c>
      <c r="F114" s="35">
        <v>102667</v>
      </c>
      <c r="G114" s="34">
        <v>0.46249999999999997</v>
      </c>
      <c r="H114" s="35">
        <v>102699</v>
      </c>
      <c r="I114" s="37">
        <f t="shared" si="37"/>
        <v>5.6249999999999967E-2</v>
      </c>
      <c r="J114" s="38">
        <f t="shared" si="37"/>
        <v>32</v>
      </c>
      <c r="K114" s="35">
        <v>1</v>
      </c>
      <c r="L114" s="35"/>
      <c r="M114" s="35"/>
      <c r="N114" s="35"/>
      <c r="O114" s="35"/>
      <c r="P114" s="35"/>
      <c r="Q114" s="39">
        <f t="shared" si="38"/>
        <v>1</v>
      </c>
      <c r="R114" s="35"/>
      <c r="S114" s="35"/>
      <c r="T114" s="35"/>
      <c r="U114" s="35"/>
      <c r="V114" s="35">
        <v>1</v>
      </c>
      <c r="W114" s="35"/>
      <c r="X114" s="39">
        <f t="shared" si="39"/>
        <v>1</v>
      </c>
      <c r="Y114" s="40">
        <f t="shared" si="40"/>
        <v>0</v>
      </c>
    </row>
    <row r="115" spans="1:25" x14ac:dyDescent="0.25">
      <c r="A115" s="30" t="s">
        <v>82</v>
      </c>
      <c r="B115" s="41"/>
      <c r="C115" s="42" t="s">
        <v>34</v>
      </c>
      <c r="D115" s="33">
        <v>15</v>
      </c>
      <c r="E115" s="34">
        <v>0.67361111111111116</v>
      </c>
      <c r="F115" s="35">
        <v>102699</v>
      </c>
      <c r="G115" s="34">
        <v>0.71875</v>
      </c>
      <c r="H115" s="187">
        <v>102734</v>
      </c>
      <c r="I115" s="37">
        <f t="shared" si="37"/>
        <v>4.513888888888884E-2</v>
      </c>
      <c r="J115" s="38">
        <f t="shared" si="37"/>
        <v>35</v>
      </c>
      <c r="K115" s="35">
        <v>1</v>
      </c>
      <c r="L115" s="35"/>
      <c r="M115" s="35"/>
      <c r="N115" s="35"/>
      <c r="O115" s="35">
        <v>1</v>
      </c>
      <c r="P115" s="35"/>
      <c r="Q115" s="39">
        <f t="shared" si="38"/>
        <v>2</v>
      </c>
      <c r="R115" s="35"/>
      <c r="S115" s="35"/>
      <c r="T115" s="35"/>
      <c r="U115" s="35"/>
      <c r="V115" s="35"/>
      <c r="W115" s="35">
        <v>2</v>
      </c>
      <c r="X115" s="39">
        <f t="shared" si="39"/>
        <v>2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>
        <v>0.72777777777777775</v>
      </c>
      <c r="F116" s="35">
        <v>102734</v>
      </c>
      <c r="G116" s="34">
        <v>0.77430555555555547</v>
      </c>
      <c r="H116" s="35">
        <v>102767</v>
      </c>
      <c r="I116" s="37">
        <f t="shared" si="37"/>
        <v>4.6527777777777724E-2</v>
      </c>
      <c r="J116" s="38">
        <f t="shared" si="37"/>
        <v>33</v>
      </c>
      <c r="K116" s="35">
        <v>1</v>
      </c>
      <c r="L116" s="35"/>
      <c r="M116" s="35"/>
      <c r="N116" s="35"/>
      <c r="O116" s="35"/>
      <c r="P116" s="35"/>
      <c r="Q116" s="39">
        <f t="shared" si="38"/>
        <v>1</v>
      </c>
      <c r="R116" s="35"/>
      <c r="S116" s="35"/>
      <c r="T116" s="35"/>
      <c r="U116" s="35"/>
      <c r="V116" s="35"/>
      <c r="W116" s="35">
        <v>1</v>
      </c>
      <c r="X116" s="39">
        <f t="shared" si="39"/>
        <v>1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37"/>
        <v>0</v>
      </c>
      <c r="J117" s="38">
        <f t="shared" si="37"/>
        <v>0</v>
      </c>
      <c r="K117" s="35"/>
      <c r="L117" s="35"/>
      <c r="M117" s="35"/>
      <c r="N117" s="35"/>
      <c r="O117" s="35"/>
      <c r="P117" s="35"/>
      <c r="Q117" s="39">
        <f t="shared" si="38"/>
        <v>0</v>
      </c>
      <c r="R117" s="35"/>
      <c r="S117" s="35"/>
      <c r="T117" s="35"/>
      <c r="U117" s="35"/>
      <c r="V117" s="35"/>
      <c r="W117" s="35"/>
      <c r="X117" s="39">
        <f t="shared" si="39"/>
        <v>0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37"/>
        <v>0</v>
      </c>
      <c r="J118" s="38">
        <f t="shared" si="37"/>
        <v>0</v>
      </c>
      <c r="K118" s="35"/>
      <c r="L118" s="35"/>
      <c r="M118" s="35"/>
      <c r="N118" s="35"/>
      <c r="O118" s="35"/>
      <c r="P118" s="35"/>
      <c r="Q118" s="39">
        <f t="shared" si="38"/>
        <v>0</v>
      </c>
      <c r="R118" s="35"/>
      <c r="S118" s="35"/>
      <c r="T118" s="35"/>
      <c r="U118" s="35"/>
      <c r="V118" s="35"/>
      <c r="W118" s="35"/>
      <c r="X118" s="39">
        <f t="shared" si="39"/>
        <v>0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0.25416666666666654</v>
      </c>
      <c r="J125" s="57">
        <f t="shared" si="41"/>
        <v>180</v>
      </c>
      <c r="K125" s="57">
        <f t="shared" si="41"/>
        <v>4</v>
      </c>
      <c r="L125" s="57">
        <f t="shared" si="41"/>
        <v>0</v>
      </c>
      <c r="M125" s="57">
        <f t="shared" si="41"/>
        <v>0</v>
      </c>
      <c r="N125" s="57">
        <f t="shared" si="41"/>
        <v>0</v>
      </c>
      <c r="O125" s="57">
        <f t="shared" si="41"/>
        <v>1</v>
      </c>
      <c r="P125" s="57">
        <f t="shared" si="41"/>
        <v>0</v>
      </c>
      <c r="Q125" s="57">
        <f t="shared" si="41"/>
        <v>5</v>
      </c>
      <c r="R125" s="57">
        <f t="shared" si="41"/>
        <v>0</v>
      </c>
      <c r="S125" s="57">
        <f t="shared" si="41"/>
        <v>1</v>
      </c>
      <c r="T125" s="57">
        <f t="shared" si="41"/>
        <v>0</v>
      </c>
      <c r="U125" s="57">
        <f t="shared" si="41"/>
        <v>0</v>
      </c>
      <c r="V125" s="57">
        <f t="shared" si="41"/>
        <v>1</v>
      </c>
      <c r="W125" s="57">
        <f t="shared" si="41"/>
        <v>3</v>
      </c>
      <c r="X125" s="57">
        <f>SUM(R125:W125)</f>
        <v>5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43473</v>
      </c>
      <c r="C126" s="32" t="s">
        <v>30</v>
      </c>
      <c r="D126" s="33">
        <v>15</v>
      </c>
      <c r="E126" s="34">
        <v>0.27083333333333331</v>
      </c>
      <c r="F126" s="35">
        <v>102767</v>
      </c>
      <c r="G126" s="34">
        <v>0.31180555555555556</v>
      </c>
      <c r="H126" s="35">
        <v>102799</v>
      </c>
      <c r="I126" s="37">
        <f>SUM(G126-E126)</f>
        <v>4.0972222222222243E-2</v>
      </c>
      <c r="J126" s="38">
        <f>SUM(H126-F126)</f>
        <v>32</v>
      </c>
      <c r="K126" s="35"/>
      <c r="L126" s="35"/>
      <c r="M126" s="35"/>
      <c r="N126" s="35"/>
      <c r="O126" s="35"/>
      <c r="P126" s="35"/>
      <c r="Q126" s="39">
        <f>SUM(K126:P126)</f>
        <v>0</v>
      </c>
      <c r="R126" s="35"/>
      <c r="S126" s="35"/>
      <c r="T126" s="35"/>
      <c r="U126" s="35"/>
      <c r="V126" s="35"/>
      <c r="W126" s="35"/>
      <c r="X126" s="39">
        <f>SUM(R126:W126)</f>
        <v>0</v>
      </c>
      <c r="Y126" s="40">
        <f>SUM(Q126-X126)</f>
        <v>0</v>
      </c>
    </row>
    <row r="127" spans="1:25" x14ac:dyDescent="0.25">
      <c r="A127" s="30" t="s">
        <v>89</v>
      </c>
      <c r="B127" s="41"/>
      <c r="C127" s="42" t="s">
        <v>31</v>
      </c>
      <c r="D127" s="33"/>
      <c r="E127" s="34">
        <v>0.32500000000000001</v>
      </c>
      <c r="F127" s="35">
        <v>102799</v>
      </c>
      <c r="G127" s="34">
        <v>0.35625000000000001</v>
      </c>
      <c r="H127" s="35">
        <v>102821</v>
      </c>
      <c r="I127" s="37">
        <f t="shared" ref="I127:J138" si="42">SUM(G127-E127)</f>
        <v>3.125E-2</v>
      </c>
      <c r="J127" s="38">
        <f t="shared" si="42"/>
        <v>22</v>
      </c>
      <c r="K127" s="35">
        <v>2</v>
      </c>
      <c r="L127" s="35"/>
      <c r="M127" s="35"/>
      <c r="N127" s="35"/>
      <c r="O127" s="35"/>
      <c r="P127" s="35"/>
      <c r="Q127" s="39">
        <f t="shared" ref="Q127:Q138" si="43">SUM(K127:P127)</f>
        <v>2</v>
      </c>
      <c r="R127" s="35"/>
      <c r="S127" s="35">
        <v>1</v>
      </c>
      <c r="T127" s="35"/>
      <c r="U127" s="35"/>
      <c r="V127" s="35">
        <v>1</v>
      </c>
      <c r="W127" s="35"/>
      <c r="X127" s="39">
        <f t="shared" ref="X127:X138" si="44">SUM(R127:W127)</f>
        <v>2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15</v>
      </c>
      <c r="E128" s="34">
        <v>0.3611111111111111</v>
      </c>
      <c r="F128" s="35">
        <v>102821</v>
      </c>
      <c r="G128" s="34">
        <v>0.39444444444444443</v>
      </c>
      <c r="H128" s="35">
        <v>102845</v>
      </c>
      <c r="I128" s="37">
        <f t="shared" si="42"/>
        <v>3.3333333333333326E-2</v>
      </c>
      <c r="J128" s="38">
        <f t="shared" si="42"/>
        <v>24</v>
      </c>
      <c r="K128" s="35"/>
      <c r="L128" s="35">
        <v>2</v>
      </c>
      <c r="M128" s="35"/>
      <c r="N128" s="35"/>
      <c r="O128" s="35"/>
      <c r="P128" s="35"/>
      <c r="Q128" s="39">
        <f t="shared" si="43"/>
        <v>2</v>
      </c>
      <c r="R128" s="35"/>
      <c r="S128" s="35">
        <v>2</v>
      </c>
      <c r="T128" s="35"/>
      <c r="U128" s="35"/>
      <c r="V128" s="35"/>
      <c r="W128" s="35"/>
      <c r="X128" s="39">
        <f t="shared" si="44"/>
        <v>2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0.40625</v>
      </c>
      <c r="F129" s="35">
        <v>102845</v>
      </c>
      <c r="G129" s="34">
        <v>0.45694444444444443</v>
      </c>
      <c r="H129" s="35">
        <v>102879</v>
      </c>
      <c r="I129" s="37">
        <f t="shared" si="42"/>
        <v>5.0694444444444431E-2</v>
      </c>
      <c r="J129" s="38">
        <f t="shared" si="42"/>
        <v>34</v>
      </c>
      <c r="K129" s="35"/>
      <c r="L129" s="35"/>
      <c r="M129" s="35"/>
      <c r="N129" s="35"/>
      <c r="O129" s="35"/>
      <c r="P129" s="35"/>
      <c r="Q129" s="39">
        <f t="shared" si="43"/>
        <v>0</v>
      </c>
      <c r="R129" s="35"/>
      <c r="S129" s="35"/>
      <c r="T129" s="35"/>
      <c r="U129" s="35"/>
      <c r="V129" s="35"/>
      <c r="W129" s="35"/>
      <c r="X129" s="39">
        <f t="shared" si="44"/>
        <v>0</v>
      </c>
      <c r="Y129" s="40">
        <f t="shared" si="45"/>
        <v>0</v>
      </c>
    </row>
    <row r="130" spans="1:25" x14ac:dyDescent="0.25">
      <c r="A130" s="30" t="s">
        <v>82</v>
      </c>
      <c r="B130" s="41"/>
      <c r="C130" s="42" t="s">
        <v>34</v>
      </c>
      <c r="D130" s="33">
        <v>15</v>
      </c>
      <c r="E130" s="34">
        <v>0.67361111111111116</v>
      </c>
      <c r="F130" s="35">
        <v>102879</v>
      </c>
      <c r="G130" s="34">
        <v>0.72013888888888899</v>
      </c>
      <c r="H130" s="35">
        <v>102914</v>
      </c>
      <c r="I130" s="37">
        <f t="shared" si="42"/>
        <v>4.6527777777777835E-2</v>
      </c>
      <c r="J130" s="38">
        <f t="shared" si="42"/>
        <v>35</v>
      </c>
      <c r="K130" s="35">
        <v>1</v>
      </c>
      <c r="L130" s="35"/>
      <c r="M130" s="35"/>
      <c r="N130" s="35"/>
      <c r="O130" s="35"/>
      <c r="P130" s="35"/>
      <c r="Q130" s="39">
        <f t="shared" si="43"/>
        <v>1</v>
      </c>
      <c r="R130" s="35"/>
      <c r="S130" s="35"/>
      <c r="T130" s="35"/>
      <c r="U130" s="35"/>
      <c r="V130" s="35"/>
      <c r="W130" s="35">
        <v>1</v>
      </c>
      <c r="X130" s="39">
        <f t="shared" si="44"/>
        <v>1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0.72777777777777775</v>
      </c>
      <c r="F131" s="35">
        <v>102914</v>
      </c>
      <c r="G131" s="34">
        <v>0.77500000000000002</v>
      </c>
      <c r="H131" s="35">
        <v>102946</v>
      </c>
      <c r="I131" s="37">
        <f t="shared" si="42"/>
        <v>4.7222222222222276E-2</v>
      </c>
      <c r="J131" s="38">
        <f t="shared" si="42"/>
        <v>32</v>
      </c>
      <c r="K131" s="35">
        <v>1</v>
      </c>
      <c r="L131" s="35">
        <v>1</v>
      </c>
      <c r="M131" s="35"/>
      <c r="N131" s="35"/>
      <c r="O131" s="35"/>
      <c r="P131" s="35"/>
      <c r="Q131" s="39">
        <f t="shared" si="43"/>
        <v>2</v>
      </c>
      <c r="R131" s="35"/>
      <c r="S131" s="35"/>
      <c r="T131" s="35"/>
      <c r="U131" s="35"/>
      <c r="V131" s="35"/>
      <c r="W131" s="35">
        <v>2</v>
      </c>
      <c r="X131" s="39">
        <f t="shared" si="44"/>
        <v>2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2"/>
        <v>0</v>
      </c>
      <c r="J132" s="38">
        <f t="shared" si="42"/>
        <v>0</v>
      </c>
      <c r="K132" s="35"/>
      <c r="L132" s="35"/>
      <c r="M132" s="35"/>
      <c r="N132" s="35"/>
      <c r="O132" s="35"/>
      <c r="P132" s="35"/>
      <c r="Q132" s="39">
        <f t="shared" si="43"/>
        <v>0</v>
      </c>
      <c r="R132" s="35"/>
      <c r="S132" s="35"/>
      <c r="T132" s="35"/>
      <c r="U132" s="35"/>
      <c r="V132" s="35"/>
      <c r="W132" s="35"/>
      <c r="X132" s="39">
        <f t="shared" si="44"/>
        <v>0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2"/>
        <v>0</v>
      </c>
      <c r="J133" s="38">
        <f t="shared" si="42"/>
        <v>0</v>
      </c>
      <c r="K133" s="35"/>
      <c r="L133" s="35"/>
      <c r="M133" s="35"/>
      <c r="N133" s="35"/>
      <c r="O133" s="35"/>
      <c r="P133" s="35"/>
      <c r="Q133" s="39">
        <f t="shared" si="43"/>
        <v>0</v>
      </c>
      <c r="R133" s="35"/>
      <c r="S133" s="35"/>
      <c r="T133" s="35"/>
      <c r="U133" s="35"/>
      <c r="V133" s="35"/>
      <c r="W133" s="35"/>
      <c r="X133" s="39">
        <f t="shared" si="44"/>
        <v>0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0.25000000000000011</v>
      </c>
      <c r="J140" s="57">
        <f>SUM(J126:J139)</f>
        <v>179</v>
      </c>
      <c r="K140" s="57">
        <f t="shared" ref="K140:X140" si="46">SUM(K126:K139)</f>
        <v>4</v>
      </c>
      <c r="L140" s="57">
        <f t="shared" si="46"/>
        <v>3</v>
      </c>
      <c r="M140" s="57">
        <f t="shared" si="46"/>
        <v>0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7</v>
      </c>
      <c r="R140" s="57">
        <f t="shared" si="46"/>
        <v>0</v>
      </c>
      <c r="S140" s="57">
        <f t="shared" si="46"/>
        <v>3</v>
      </c>
      <c r="T140" s="57">
        <f t="shared" si="46"/>
        <v>0</v>
      </c>
      <c r="U140" s="57">
        <f t="shared" si="46"/>
        <v>0</v>
      </c>
      <c r="V140" s="57">
        <f t="shared" si="46"/>
        <v>1</v>
      </c>
      <c r="W140" s="57">
        <f t="shared" si="46"/>
        <v>3</v>
      </c>
      <c r="X140" s="57">
        <f t="shared" si="46"/>
        <v>7</v>
      </c>
      <c r="Y140" s="40">
        <f t="shared" si="45"/>
        <v>0</v>
      </c>
    </row>
    <row r="141" spans="1:25" ht="15.75" thickTop="1" x14ac:dyDescent="0.25">
      <c r="A141" s="30" t="s">
        <v>44</v>
      </c>
      <c r="B141" s="31">
        <v>43474</v>
      </c>
      <c r="C141" s="32" t="s">
        <v>30</v>
      </c>
      <c r="D141" s="33">
        <v>15</v>
      </c>
      <c r="E141" s="34">
        <v>0.27083333333333331</v>
      </c>
      <c r="F141" s="35">
        <v>102946</v>
      </c>
      <c r="G141" s="34">
        <v>0.3125</v>
      </c>
      <c r="H141" s="35">
        <v>102975</v>
      </c>
      <c r="I141" s="37">
        <f>SUM(G141-E141)</f>
        <v>4.1666666666666685E-2</v>
      </c>
      <c r="J141" s="38">
        <f>SUM(H141-F141)</f>
        <v>29</v>
      </c>
      <c r="K141" s="35">
        <v>2</v>
      </c>
      <c r="L141" s="35"/>
      <c r="M141" s="35"/>
      <c r="N141" s="35"/>
      <c r="O141" s="35"/>
      <c r="P141" s="35"/>
      <c r="Q141" s="39">
        <f>SUM(K141:P141)</f>
        <v>2</v>
      </c>
      <c r="R141" s="35"/>
      <c r="S141" s="35">
        <v>2</v>
      </c>
      <c r="T141" s="35"/>
      <c r="U141" s="35"/>
      <c r="V141" s="35"/>
      <c r="W141" s="35"/>
      <c r="X141" s="39">
        <f>SUM(R141:W141)</f>
        <v>2</v>
      </c>
      <c r="Y141" s="40">
        <f t="shared" si="45"/>
        <v>0</v>
      </c>
    </row>
    <row r="142" spans="1:25" x14ac:dyDescent="0.25">
      <c r="A142" s="30" t="s">
        <v>89</v>
      </c>
      <c r="B142" s="41"/>
      <c r="C142" s="42" t="s">
        <v>31</v>
      </c>
      <c r="D142" s="33"/>
      <c r="E142" s="34">
        <v>0.32500000000000001</v>
      </c>
      <c r="F142" s="35">
        <v>102975</v>
      </c>
      <c r="G142" s="34">
        <v>0.35138888888888892</v>
      </c>
      <c r="H142" s="35">
        <v>103000</v>
      </c>
      <c r="I142" s="37">
        <f t="shared" ref="I142:J153" si="47">SUM(G142-E142)</f>
        <v>2.6388888888888906E-2</v>
      </c>
      <c r="J142" s="38">
        <f t="shared" si="47"/>
        <v>25</v>
      </c>
      <c r="K142" s="35">
        <v>1</v>
      </c>
      <c r="L142" s="35"/>
      <c r="M142" s="35"/>
      <c r="N142" s="35"/>
      <c r="O142" s="35"/>
      <c r="P142" s="35"/>
      <c r="Q142" s="39">
        <f t="shared" ref="Q142:Q153" si="48">SUM(K142:P142)</f>
        <v>1</v>
      </c>
      <c r="R142" s="35"/>
      <c r="S142" s="35">
        <v>1</v>
      </c>
      <c r="T142" s="35"/>
      <c r="U142" s="35"/>
      <c r="V142" s="35"/>
      <c r="W142" s="35"/>
      <c r="X142" s="39">
        <f t="shared" ref="X142:X153" si="49">SUM(R142:W142)</f>
        <v>1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15</v>
      </c>
      <c r="E143" s="34">
        <v>0.3611111111111111</v>
      </c>
      <c r="F143" s="35">
        <v>103000</v>
      </c>
      <c r="G143" s="34">
        <v>0.39374999999999999</v>
      </c>
      <c r="H143" s="35">
        <v>103025</v>
      </c>
      <c r="I143" s="37">
        <f t="shared" si="47"/>
        <v>3.2638888888888884E-2</v>
      </c>
      <c r="J143" s="38">
        <f t="shared" si="47"/>
        <v>25</v>
      </c>
      <c r="K143" s="35"/>
      <c r="L143" s="35">
        <v>2</v>
      </c>
      <c r="M143" s="35">
        <v>1</v>
      </c>
      <c r="N143" s="35"/>
      <c r="O143" s="35"/>
      <c r="P143" s="35"/>
      <c r="Q143" s="39">
        <f t="shared" si="48"/>
        <v>3</v>
      </c>
      <c r="R143" s="35"/>
      <c r="S143" s="35">
        <v>1</v>
      </c>
      <c r="T143" s="35">
        <v>2</v>
      </c>
      <c r="U143" s="35"/>
      <c r="V143" s="35"/>
      <c r="W143" s="35"/>
      <c r="X143" s="39">
        <f t="shared" si="49"/>
        <v>3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0.40625</v>
      </c>
      <c r="F144" s="35">
        <v>103025</v>
      </c>
      <c r="G144" s="34">
        <v>0.4513888888888889</v>
      </c>
      <c r="H144" s="35">
        <v>103057</v>
      </c>
      <c r="I144" s="37">
        <f t="shared" si="47"/>
        <v>4.5138888888888895E-2</v>
      </c>
      <c r="J144" s="38">
        <f t="shared" si="47"/>
        <v>32</v>
      </c>
      <c r="K144" s="35"/>
      <c r="L144" s="35"/>
      <c r="M144" s="35"/>
      <c r="N144" s="35"/>
      <c r="O144" s="35"/>
      <c r="P144" s="35"/>
      <c r="Q144" s="39">
        <f t="shared" si="48"/>
        <v>0</v>
      </c>
      <c r="R144" s="35"/>
      <c r="S144" s="35"/>
      <c r="T144" s="35"/>
      <c r="U144" s="35"/>
      <c r="V144" s="35"/>
      <c r="W144" s="35"/>
      <c r="X144" s="39">
        <f t="shared" si="49"/>
        <v>0</v>
      </c>
      <c r="Y144" s="40">
        <f t="shared" si="45"/>
        <v>0</v>
      </c>
    </row>
    <row r="145" spans="1:25" x14ac:dyDescent="0.25">
      <c r="A145" s="30" t="s">
        <v>84</v>
      </c>
      <c r="B145" s="41"/>
      <c r="C145" s="42" t="s">
        <v>34</v>
      </c>
      <c r="D145" s="33">
        <v>15</v>
      </c>
      <c r="E145" s="34">
        <v>0.67361111111111116</v>
      </c>
      <c r="F145" s="35">
        <v>103057</v>
      </c>
      <c r="G145" s="34">
        <v>0.72013888888888899</v>
      </c>
      <c r="H145" s="35">
        <v>103091</v>
      </c>
      <c r="I145" s="37">
        <f t="shared" si="47"/>
        <v>4.6527777777777835E-2</v>
      </c>
      <c r="J145" s="38">
        <f t="shared" si="47"/>
        <v>34</v>
      </c>
      <c r="K145" s="35">
        <v>3</v>
      </c>
      <c r="L145" s="35">
        <v>2</v>
      </c>
      <c r="M145" s="35"/>
      <c r="N145" s="35"/>
      <c r="O145" s="35"/>
      <c r="P145" s="35"/>
      <c r="Q145" s="39">
        <f t="shared" si="48"/>
        <v>5</v>
      </c>
      <c r="R145" s="35"/>
      <c r="S145" s="35">
        <v>3</v>
      </c>
      <c r="T145" s="35"/>
      <c r="U145" s="35"/>
      <c r="V145" s="35">
        <v>2</v>
      </c>
      <c r="W145" s="35"/>
      <c r="X145" s="39">
        <f t="shared" si="49"/>
        <v>5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0.72777777777777775</v>
      </c>
      <c r="F146" s="35">
        <v>103091</v>
      </c>
      <c r="G146" s="34">
        <v>0.78333333333333333</v>
      </c>
      <c r="H146" s="35">
        <v>103124</v>
      </c>
      <c r="I146" s="37">
        <f t="shared" si="47"/>
        <v>5.555555555555558E-2</v>
      </c>
      <c r="J146" s="38">
        <f t="shared" si="47"/>
        <v>33</v>
      </c>
      <c r="K146" s="35">
        <v>3</v>
      </c>
      <c r="L146" s="35">
        <v>3</v>
      </c>
      <c r="M146" s="35">
        <v>1</v>
      </c>
      <c r="N146" s="35"/>
      <c r="O146" s="35"/>
      <c r="P146" s="35"/>
      <c r="Q146" s="39">
        <f t="shared" si="48"/>
        <v>7</v>
      </c>
      <c r="R146" s="35"/>
      <c r="S146" s="35">
        <v>6</v>
      </c>
      <c r="T146" s="35"/>
      <c r="U146" s="35"/>
      <c r="V146" s="35">
        <v>1</v>
      </c>
      <c r="W146" s="35"/>
      <c r="X146" s="39">
        <f t="shared" si="49"/>
        <v>7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47"/>
        <v>0</v>
      </c>
      <c r="J147" s="38">
        <f t="shared" si="47"/>
        <v>0</v>
      </c>
      <c r="K147" s="35"/>
      <c r="L147" s="35"/>
      <c r="M147" s="35"/>
      <c r="N147" s="35"/>
      <c r="O147" s="35"/>
      <c r="P147" s="35"/>
      <c r="Q147" s="39">
        <f t="shared" si="48"/>
        <v>0</v>
      </c>
      <c r="R147" s="35"/>
      <c r="S147" s="35"/>
      <c r="T147" s="35"/>
      <c r="U147" s="35"/>
      <c r="V147" s="35"/>
      <c r="W147" s="35"/>
      <c r="X147" s="39">
        <f t="shared" si="49"/>
        <v>0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47"/>
        <v>0</v>
      </c>
      <c r="J148" s="38">
        <f t="shared" si="47"/>
        <v>0</v>
      </c>
      <c r="K148" s="35"/>
      <c r="L148" s="35"/>
      <c r="M148" s="35"/>
      <c r="N148" s="35"/>
      <c r="O148" s="35"/>
      <c r="P148" s="35"/>
      <c r="Q148" s="39">
        <f t="shared" si="48"/>
        <v>0</v>
      </c>
      <c r="R148" s="35"/>
      <c r="S148" s="35"/>
      <c r="T148" s="35"/>
      <c r="U148" s="35"/>
      <c r="V148" s="35"/>
      <c r="W148" s="35"/>
      <c r="X148" s="39">
        <f t="shared" si="49"/>
        <v>0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0.24791666666666679</v>
      </c>
      <c r="J155" s="38">
        <f>SUM(J141:J154)</f>
        <v>178</v>
      </c>
      <c r="K155" s="38">
        <f t="shared" ref="K155:X155" si="50">SUM(K141:K154)</f>
        <v>9</v>
      </c>
      <c r="L155" s="38">
        <f t="shared" si="50"/>
        <v>7</v>
      </c>
      <c r="M155" s="38">
        <f t="shared" si="50"/>
        <v>2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18</v>
      </c>
      <c r="R155" s="38">
        <f t="shared" si="50"/>
        <v>0</v>
      </c>
      <c r="S155" s="38">
        <f t="shared" si="50"/>
        <v>13</v>
      </c>
      <c r="T155" s="38">
        <f t="shared" si="50"/>
        <v>2</v>
      </c>
      <c r="U155" s="38">
        <f t="shared" si="50"/>
        <v>0</v>
      </c>
      <c r="V155" s="38">
        <f t="shared" si="50"/>
        <v>3</v>
      </c>
      <c r="W155" s="38">
        <f t="shared" si="50"/>
        <v>0</v>
      </c>
      <c r="X155" s="38">
        <f t="shared" si="50"/>
        <v>18</v>
      </c>
      <c r="Y155" s="40">
        <f t="shared" si="45"/>
        <v>0</v>
      </c>
    </row>
    <row r="156" spans="1:25" ht="15.75" thickTop="1" x14ac:dyDescent="0.25">
      <c r="A156" s="30" t="s">
        <v>45</v>
      </c>
      <c r="B156" s="31">
        <v>43475</v>
      </c>
      <c r="C156" s="32" t="s">
        <v>30</v>
      </c>
      <c r="D156" s="33">
        <v>15</v>
      </c>
      <c r="E156" s="34">
        <v>0.27083333333333331</v>
      </c>
      <c r="F156" s="35">
        <v>103124</v>
      </c>
      <c r="G156" s="34">
        <v>0.30972222222222223</v>
      </c>
      <c r="H156" s="35">
        <v>103152</v>
      </c>
      <c r="I156" s="37">
        <f>SUM(G156-E156)</f>
        <v>3.8888888888888917E-2</v>
      </c>
      <c r="J156" s="38">
        <f>SUM(H156-F156)</f>
        <v>28</v>
      </c>
      <c r="K156" s="35"/>
      <c r="L156" s="35">
        <v>1</v>
      </c>
      <c r="M156" s="35"/>
      <c r="N156" s="35"/>
      <c r="O156" s="35"/>
      <c r="P156" s="35"/>
      <c r="Q156" s="39">
        <f>SUM(K156:P156)</f>
        <v>1</v>
      </c>
      <c r="R156" s="35"/>
      <c r="S156" s="35">
        <v>1</v>
      </c>
      <c r="T156" s="35"/>
      <c r="U156" s="35"/>
      <c r="V156" s="35"/>
      <c r="W156" s="35"/>
      <c r="X156" s="39">
        <f>SUM(R156:W156)</f>
        <v>1</v>
      </c>
      <c r="Y156" s="40">
        <f t="shared" si="45"/>
        <v>0</v>
      </c>
    </row>
    <row r="157" spans="1:25" x14ac:dyDescent="0.25">
      <c r="A157" s="30"/>
      <c r="B157" s="62"/>
      <c r="C157" s="42" t="s">
        <v>31</v>
      </c>
      <c r="D157" s="33"/>
      <c r="E157" s="34">
        <v>0.32500000000000001</v>
      </c>
      <c r="F157" s="35">
        <v>103152</v>
      </c>
      <c r="G157" s="34">
        <v>0.35416666666666669</v>
      </c>
      <c r="H157" s="35">
        <v>103181</v>
      </c>
      <c r="I157" s="37">
        <f t="shared" ref="I157:J168" si="51">SUM(G157-E157)</f>
        <v>2.9166666666666674E-2</v>
      </c>
      <c r="J157" s="38">
        <f t="shared" si="51"/>
        <v>29</v>
      </c>
      <c r="K157" s="35">
        <v>3</v>
      </c>
      <c r="L157" s="35">
        <v>2</v>
      </c>
      <c r="M157" s="35"/>
      <c r="N157" s="35"/>
      <c r="O157" s="35"/>
      <c r="P157" s="35"/>
      <c r="Q157" s="39">
        <f t="shared" ref="Q157:Q168" si="52">SUM(K157:P157)</f>
        <v>5</v>
      </c>
      <c r="R157" s="35"/>
      <c r="S157" s="35">
        <v>5</v>
      </c>
      <c r="T157" s="35"/>
      <c r="U157" s="35"/>
      <c r="V157" s="35"/>
      <c r="W157" s="35"/>
      <c r="X157" s="39">
        <f t="shared" ref="X157:X168" si="53">SUM(R157:W157)</f>
        <v>5</v>
      </c>
      <c r="Y157" s="40">
        <f t="shared" si="45"/>
        <v>0</v>
      </c>
    </row>
    <row r="158" spans="1:25" x14ac:dyDescent="0.25">
      <c r="A158" s="30" t="s">
        <v>84</v>
      </c>
      <c r="B158" s="63"/>
      <c r="C158" s="42" t="s">
        <v>32</v>
      </c>
      <c r="D158" s="33">
        <v>15</v>
      </c>
      <c r="E158" s="34">
        <v>0.3611111111111111</v>
      </c>
      <c r="F158" s="35">
        <v>103181</v>
      </c>
      <c r="G158" s="34">
        <v>0.40138888888888885</v>
      </c>
      <c r="H158" s="35">
        <v>103206</v>
      </c>
      <c r="I158" s="37">
        <f t="shared" si="51"/>
        <v>4.0277777777777746E-2</v>
      </c>
      <c r="J158" s="38">
        <f t="shared" si="51"/>
        <v>25</v>
      </c>
      <c r="K158" s="35"/>
      <c r="L158" s="35">
        <v>2</v>
      </c>
      <c r="M158" s="35">
        <v>1</v>
      </c>
      <c r="N158" s="35"/>
      <c r="O158" s="35"/>
      <c r="P158" s="35"/>
      <c r="Q158" s="39">
        <f t="shared" si="52"/>
        <v>3</v>
      </c>
      <c r="R158" s="35"/>
      <c r="S158" s="35">
        <v>1</v>
      </c>
      <c r="T158" s="35"/>
      <c r="U158" s="35"/>
      <c r="V158" s="35">
        <v>2</v>
      </c>
      <c r="W158" s="35"/>
      <c r="X158" s="39">
        <f t="shared" si="53"/>
        <v>3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>
        <v>0.40833333333333338</v>
      </c>
      <c r="F159" s="35">
        <v>103206</v>
      </c>
      <c r="G159" s="34">
        <v>0.45</v>
      </c>
      <c r="H159" s="35">
        <v>103238</v>
      </c>
      <c r="I159" s="37">
        <f t="shared" si="51"/>
        <v>4.166666666666663E-2</v>
      </c>
      <c r="J159" s="38">
        <f t="shared" si="51"/>
        <v>32</v>
      </c>
      <c r="K159" s="35">
        <v>1</v>
      </c>
      <c r="L159" s="35"/>
      <c r="M159" s="35"/>
      <c r="N159" s="35"/>
      <c r="O159" s="35"/>
      <c r="P159" s="35"/>
      <c r="Q159" s="39">
        <f t="shared" si="52"/>
        <v>1</v>
      </c>
      <c r="R159" s="35"/>
      <c r="S159" s="35">
        <v>1</v>
      </c>
      <c r="T159" s="35"/>
      <c r="U159" s="35"/>
      <c r="V159" s="35"/>
      <c r="W159" s="35"/>
      <c r="X159" s="39">
        <f t="shared" si="53"/>
        <v>1</v>
      </c>
      <c r="Y159" s="40">
        <f t="shared" si="45"/>
        <v>0</v>
      </c>
    </row>
    <row r="160" spans="1:25" x14ac:dyDescent="0.25">
      <c r="A160" s="30"/>
      <c r="B160" s="62"/>
      <c r="C160" s="42" t="s">
        <v>34</v>
      </c>
      <c r="D160" s="33">
        <v>15</v>
      </c>
      <c r="E160" s="34">
        <v>0.67361111111111116</v>
      </c>
      <c r="F160" s="35">
        <v>103238</v>
      </c>
      <c r="G160" s="34">
        <v>0.71597222222222223</v>
      </c>
      <c r="H160" s="35">
        <v>103271</v>
      </c>
      <c r="I160" s="37">
        <f t="shared" si="51"/>
        <v>4.2361111111111072E-2</v>
      </c>
      <c r="J160" s="38">
        <f t="shared" si="51"/>
        <v>33</v>
      </c>
      <c r="K160" s="35">
        <v>2</v>
      </c>
      <c r="L160" s="35">
        <v>1</v>
      </c>
      <c r="M160" s="35"/>
      <c r="N160" s="35"/>
      <c r="O160" s="35"/>
      <c r="P160" s="35"/>
      <c r="Q160" s="39">
        <f t="shared" si="52"/>
        <v>3</v>
      </c>
      <c r="R160" s="35"/>
      <c r="S160" s="35">
        <v>3</v>
      </c>
      <c r="T160" s="35"/>
      <c r="U160" s="35"/>
      <c r="V160" s="35"/>
      <c r="W160" s="35"/>
      <c r="X160" s="39">
        <f t="shared" si="53"/>
        <v>3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>
        <v>0.72777777777777775</v>
      </c>
      <c r="F161" s="35">
        <v>103271</v>
      </c>
      <c r="G161" s="34">
        <v>0.78472222222222221</v>
      </c>
      <c r="H161" s="35">
        <v>103307</v>
      </c>
      <c r="I161" s="37">
        <f t="shared" si="51"/>
        <v>5.6944444444444464E-2</v>
      </c>
      <c r="J161" s="38">
        <f t="shared" si="51"/>
        <v>36</v>
      </c>
      <c r="K161" s="35">
        <v>1</v>
      </c>
      <c r="L161" s="35">
        <v>3</v>
      </c>
      <c r="M161" s="35">
        <v>1</v>
      </c>
      <c r="N161" s="35"/>
      <c r="O161" s="35"/>
      <c r="P161" s="35"/>
      <c r="Q161" s="39">
        <f t="shared" si="52"/>
        <v>5</v>
      </c>
      <c r="R161" s="35"/>
      <c r="S161" s="35">
        <v>1</v>
      </c>
      <c r="T161" s="35"/>
      <c r="U161" s="35"/>
      <c r="V161" s="35">
        <v>4</v>
      </c>
      <c r="W161" s="35"/>
      <c r="X161" s="39">
        <f t="shared" si="53"/>
        <v>5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1"/>
        <v>0</v>
      </c>
      <c r="J162" s="38">
        <f t="shared" si="51"/>
        <v>0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1"/>
        <v>0</v>
      </c>
      <c r="J163" s="38">
        <f t="shared" si="51"/>
        <v>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0.2493055555555555</v>
      </c>
      <c r="J170" s="57">
        <f>SUM(J156:J169)</f>
        <v>183</v>
      </c>
      <c r="K170" s="57">
        <f t="shared" ref="K170:W170" si="54">SUM(K156:K169)</f>
        <v>7</v>
      </c>
      <c r="L170" s="57">
        <f t="shared" si="54"/>
        <v>9</v>
      </c>
      <c r="M170" s="57">
        <f t="shared" si="54"/>
        <v>2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18</v>
      </c>
      <c r="R170" s="57">
        <f t="shared" si="54"/>
        <v>0</v>
      </c>
      <c r="S170" s="57">
        <f t="shared" si="54"/>
        <v>12</v>
      </c>
      <c r="T170" s="57">
        <f t="shared" si="54"/>
        <v>0</v>
      </c>
      <c r="U170" s="57">
        <f t="shared" si="54"/>
        <v>0</v>
      </c>
      <c r="V170" s="57">
        <f t="shared" si="54"/>
        <v>6</v>
      </c>
      <c r="W170" s="57">
        <f t="shared" si="54"/>
        <v>0</v>
      </c>
      <c r="X170" s="57">
        <f>SUM(R170:W170)</f>
        <v>18</v>
      </c>
      <c r="Y170" s="40">
        <f t="shared" si="45"/>
        <v>0</v>
      </c>
    </row>
    <row r="171" spans="1:25" ht="15.75" thickTop="1" x14ac:dyDescent="0.25">
      <c r="A171" s="30" t="s">
        <v>46</v>
      </c>
      <c r="B171" s="31">
        <v>43476</v>
      </c>
      <c r="C171" s="32" t="s">
        <v>30</v>
      </c>
      <c r="D171" s="144">
        <v>15</v>
      </c>
      <c r="E171" s="34">
        <v>0.27083333333333331</v>
      </c>
      <c r="F171" s="35">
        <v>103307</v>
      </c>
      <c r="G171" s="34">
        <v>0.31111111111111112</v>
      </c>
      <c r="H171" s="35">
        <v>103339</v>
      </c>
      <c r="I171" s="37">
        <f>SUM(G171-E171)</f>
        <v>4.0277777777777801E-2</v>
      </c>
      <c r="J171" s="38">
        <f>SUM(H171-F171)</f>
        <v>32</v>
      </c>
      <c r="K171" s="35"/>
      <c r="L171" s="35">
        <v>1</v>
      </c>
      <c r="M171" s="35"/>
      <c r="N171" s="35"/>
      <c r="O171" s="35"/>
      <c r="P171" s="35"/>
      <c r="Q171" s="39">
        <f>SUM(K171:P171)</f>
        <v>1</v>
      </c>
      <c r="R171" s="35"/>
      <c r="S171" s="35">
        <v>1</v>
      </c>
      <c r="T171" s="35"/>
      <c r="U171" s="35"/>
      <c r="V171" s="35"/>
      <c r="W171" s="35"/>
      <c r="X171" s="39">
        <f>SUM(R171:W171)</f>
        <v>1</v>
      </c>
      <c r="Y171" s="40">
        <f t="shared" si="45"/>
        <v>0</v>
      </c>
    </row>
    <row r="172" spans="1:25" x14ac:dyDescent="0.25">
      <c r="A172" s="30"/>
      <c r="B172" s="41"/>
      <c r="C172" s="42" t="s">
        <v>31</v>
      </c>
      <c r="D172" s="33"/>
      <c r="E172" s="34">
        <v>0.32500000000000001</v>
      </c>
      <c r="F172" s="35">
        <v>103339</v>
      </c>
      <c r="G172" s="34">
        <v>0.35069444444444442</v>
      </c>
      <c r="H172" s="35">
        <v>103362</v>
      </c>
      <c r="I172" s="37">
        <f t="shared" ref="I172:J233" si="55">SUM(G172-E172)</f>
        <v>2.5694444444444409E-2</v>
      </c>
      <c r="J172" s="38">
        <f t="shared" si="55"/>
        <v>23</v>
      </c>
      <c r="K172" s="35">
        <v>2</v>
      </c>
      <c r="L172" s="35"/>
      <c r="M172" s="35"/>
      <c r="N172" s="35"/>
      <c r="O172" s="35"/>
      <c r="P172" s="35"/>
      <c r="Q172" s="39">
        <f t="shared" ref="Q172:Q183" si="56">SUM(K172:P172)</f>
        <v>2</v>
      </c>
      <c r="R172" s="35"/>
      <c r="S172" s="35">
        <v>2</v>
      </c>
      <c r="T172" s="35"/>
      <c r="U172" s="35"/>
      <c r="V172" s="35"/>
      <c r="W172" s="35"/>
      <c r="X172" s="39">
        <f t="shared" ref="X172:X183" si="57">SUM(R172:W172)</f>
        <v>2</v>
      </c>
      <c r="Y172" s="40">
        <f t="shared" si="45"/>
        <v>0</v>
      </c>
    </row>
    <row r="173" spans="1:25" x14ac:dyDescent="0.25">
      <c r="A173" s="30" t="s">
        <v>84</v>
      </c>
      <c r="B173" s="41"/>
      <c r="C173" s="42" t="s">
        <v>32</v>
      </c>
      <c r="D173" s="33">
        <v>15</v>
      </c>
      <c r="E173" s="34">
        <v>0.3611111111111111</v>
      </c>
      <c r="F173" s="35">
        <v>103362</v>
      </c>
      <c r="G173" s="34">
        <v>0.39305555555555555</v>
      </c>
      <c r="H173" s="35">
        <v>103385</v>
      </c>
      <c r="I173" s="37">
        <f t="shared" si="55"/>
        <v>3.1944444444444442E-2</v>
      </c>
      <c r="J173" s="38">
        <f t="shared" si="55"/>
        <v>23</v>
      </c>
      <c r="K173" s="35"/>
      <c r="L173" s="35"/>
      <c r="M173" s="35">
        <v>1</v>
      </c>
      <c r="N173" s="35"/>
      <c r="O173" s="35"/>
      <c r="P173" s="35"/>
      <c r="Q173" s="39">
        <f t="shared" si="56"/>
        <v>1</v>
      </c>
      <c r="R173" s="35"/>
      <c r="S173" s="35">
        <v>1</v>
      </c>
      <c r="T173" s="35"/>
      <c r="U173" s="35"/>
      <c r="V173" s="35"/>
      <c r="W173" s="35"/>
      <c r="X173" s="39">
        <f t="shared" si="57"/>
        <v>1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>
        <v>0.40625</v>
      </c>
      <c r="F174" s="35">
        <v>103385</v>
      </c>
      <c r="G174" s="34">
        <v>0.4597222222222222</v>
      </c>
      <c r="H174" s="35">
        <v>103418</v>
      </c>
      <c r="I174" s="37">
        <f t="shared" si="55"/>
        <v>5.3472222222222199E-2</v>
      </c>
      <c r="J174" s="38">
        <f t="shared" si="55"/>
        <v>33</v>
      </c>
      <c r="K174" s="35"/>
      <c r="L174" s="35"/>
      <c r="M174" s="35"/>
      <c r="N174" s="35"/>
      <c r="O174" s="35"/>
      <c r="P174" s="35"/>
      <c r="Q174" s="39">
        <f t="shared" si="56"/>
        <v>0</v>
      </c>
      <c r="R174" s="35"/>
      <c r="S174" s="35"/>
      <c r="T174" s="35"/>
      <c r="U174" s="35"/>
      <c r="V174" s="35"/>
      <c r="W174" s="35"/>
      <c r="X174" s="39">
        <f t="shared" si="57"/>
        <v>0</v>
      </c>
      <c r="Y174" s="40">
        <f t="shared" si="45"/>
        <v>0</v>
      </c>
    </row>
    <row r="175" spans="1:25" x14ac:dyDescent="0.25">
      <c r="A175" s="30"/>
      <c r="B175" s="41"/>
      <c r="C175" s="42" t="s">
        <v>34</v>
      </c>
      <c r="D175" s="33">
        <v>15</v>
      </c>
      <c r="E175" s="34">
        <v>0.67361111111111116</v>
      </c>
      <c r="F175" s="35">
        <v>103418</v>
      </c>
      <c r="G175" s="34">
        <v>0.71319444444444446</v>
      </c>
      <c r="H175" s="35">
        <v>103457</v>
      </c>
      <c r="I175" s="37">
        <f t="shared" si="55"/>
        <v>3.9583333333333304E-2</v>
      </c>
      <c r="J175" s="38">
        <f t="shared" si="55"/>
        <v>39</v>
      </c>
      <c r="K175" s="35">
        <v>1</v>
      </c>
      <c r="L175" s="35"/>
      <c r="M175" s="35"/>
      <c r="N175" s="35"/>
      <c r="O175" s="35"/>
      <c r="P175" s="35"/>
      <c r="Q175" s="39">
        <f t="shared" si="56"/>
        <v>1</v>
      </c>
      <c r="R175" s="35"/>
      <c r="S175" s="35">
        <v>1</v>
      </c>
      <c r="T175" s="35"/>
      <c r="U175" s="35"/>
      <c r="V175" s="35"/>
      <c r="W175" s="35"/>
      <c r="X175" s="39">
        <f t="shared" si="57"/>
        <v>1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>
        <v>0.72777777777777775</v>
      </c>
      <c r="F176" s="35">
        <v>103451</v>
      </c>
      <c r="G176" s="34">
        <v>0.78333333333333333</v>
      </c>
      <c r="H176" s="35">
        <v>103485</v>
      </c>
      <c r="I176" s="37">
        <f t="shared" si="55"/>
        <v>5.555555555555558E-2</v>
      </c>
      <c r="J176" s="38">
        <f t="shared" si="55"/>
        <v>34</v>
      </c>
      <c r="K176" s="35"/>
      <c r="L176" s="35">
        <v>2</v>
      </c>
      <c r="M176" s="35">
        <v>1</v>
      </c>
      <c r="N176" s="35"/>
      <c r="O176" s="35"/>
      <c r="P176" s="35"/>
      <c r="Q176" s="39">
        <f t="shared" si="56"/>
        <v>3</v>
      </c>
      <c r="R176" s="35"/>
      <c r="S176" s="35">
        <v>3</v>
      </c>
      <c r="T176" s="35"/>
      <c r="U176" s="35"/>
      <c r="V176" s="35"/>
      <c r="W176" s="35"/>
      <c r="X176" s="39">
        <f t="shared" si="57"/>
        <v>3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55"/>
        <v>0</v>
      </c>
      <c r="J177" s="38">
        <f t="shared" si="55"/>
        <v>0</v>
      </c>
      <c r="K177" s="35"/>
      <c r="L177" s="35"/>
      <c r="M177" s="35"/>
      <c r="N177" s="35"/>
      <c r="O177" s="35"/>
      <c r="P177" s="35"/>
      <c r="Q177" s="39">
        <f t="shared" si="56"/>
        <v>0</v>
      </c>
      <c r="R177" s="35"/>
      <c r="S177" s="35"/>
      <c r="T177" s="35"/>
      <c r="U177" s="35"/>
      <c r="V177" s="35"/>
      <c r="W177" s="35"/>
      <c r="X177" s="39">
        <f t="shared" si="57"/>
        <v>0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55"/>
        <v>0</v>
      </c>
      <c r="J178" s="38">
        <f t="shared" si="55"/>
        <v>0</v>
      </c>
      <c r="K178" s="35"/>
      <c r="L178" s="35"/>
      <c r="M178" s="35"/>
      <c r="N178" s="35"/>
      <c r="O178" s="35"/>
      <c r="P178" s="35"/>
      <c r="Q178" s="39">
        <f t="shared" si="56"/>
        <v>0</v>
      </c>
      <c r="R178" s="35"/>
      <c r="S178" s="35"/>
      <c r="T178" s="35"/>
      <c r="U178" s="35"/>
      <c r="V178" s="35"/>
      <c r="W178" s="35"/>
      <c r="X178" s="39">
        <f t="shared" si="57"/>
        <v>0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0.24652777777777773</v>
      </c>
      <c r="J185" s="57">
        <f>SUM(J171:J184)</f>
        <v>184</v>
      </c>
      <c r="K185" s="57">
        <f t="shared" ref="K185:X185" si="58">SUM(K171:K184)</f>
        <v>3</v>
      </c>
      <c r="L185" s="57">
        <f t="shared" si="58"/>
        <v>3</v>
      </c>
      <c r="M185" s="57">
        <f t="shared" si="58"/>
        <v>2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8</v>
      </c>
      <c r="R185" s="57">
        <f t="shared" si="58"/>
        <v>0</v>
      </c>
      <c r="S185" s="57">
        <f t="shared" si="58"/>
        <v>8</v>
      </c>
      <c r="T185" s="57">
        <f t="shared" si="58"/>
        <v>0</v>
      </c>
      <c r="U185" s="57">
        <f t="shared" si="58"/>
        <v>0</v>
      </c>
      <c r="V185" s="57">
        <f t="shared" si="58"/>
        <v>0</v>
      </c>
      <c r="W185" s="57">
        <f t="shared" si="58"/>
        <v>0</v>
      </c>
      <c r="X185" s="57">
        <f t="shared" si="58"/>
        <v>8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43477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43478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43479</v>
      </c>
      <c r="C206" s="32" t="s">
        <v>30</v>
      </c>
      <c r="D206" s="33">
        <v>15</v>
      </c>
      <c r="E206" s="34">
        <v>0.27083333333333331</v>
      </c>
      <c r="F206" s="35">
        <v>103485</v>
      </c>
      <c r="G206" s="34">
        <v>0.31944444444444448</v>
      </c>
      <c r="H206" s="35">
        <v>103518</v>
      </c>
      <c r="I206" s="37">
        <f t="shared" si="55"/>
        <v>4.861111111111116E-2</v>
      </c>
      <c r="J206" s="38">
        <f t="shared" si="55"/>
        <v>33</v>
      </c>
      <c r="K206" s="35"/>
      <c r="L206" s="35">
        <v>1</v>
      </c>
      <c r="M206" s="35"/>
      <c r="N206" s="35"/>
      <c r="O206" s="35"/>
      <c r="P206" s="35"/>
      <c r="Q206" s="48">
        <f>SUM(K206:P206)</f>
        <v>1</v>
      </c>
      <c r="R206" s="35"/>
      <c r="S206" s="35">
        <v>1</v>
      </c>
      <c r="T206" s="35"/>
      <c r="U206" s="35"/>
      <c r="V206" s="35"/>
      <c r="W206" s="35"/>
      <c r="X206" s="38">
        <f>SUM(R206:W206)</f>
        <v>1</v>
      </c>
      <c r="Y206" s="40">
        <f t="shared" si="45"/>
        <v>0</v>
      </c>
    </row>
    <row r="207" spans="1:25" x14ac:dyDescent="0.25">
      <c r="A207" s="30" t="s">
        <v>89</v>
      </c>
      <c r="B207" s="41"/>
      <c r="C207" s="42" t="s">
        <v>31</v>
      </c>
      <c r="D207" s="33"/>
      <c r="E207" s="34">
        <v>0.32500000000000001</v>
      </c>
      <c r="F207" s="35">
        <v>103518</v>
      </c>
      <c r="G207" s="34">
        <v>0.35972222222222222</v>
      </c>
      <c r="H207" s="35">
        <v>103540</v>
      </c>
      <c r="I207" s="37">
        <f t="shared" si="55"/>
        <v>3.472222222222221E-2</v>
      </c>
      <c r="J207" s="38">
        <f t="shared" si="55"/>
        <v>22</v>
      </c>
      <c r="K207" s="35"/>
      <c r="L207" s="35"/>
      <c r="M207" s="35"/>
      <c r="N207" s="35"/>
      <c r="O207" s="35"/>
      <c r="P207" s="35"/>
      <c r="Q207" s="48">
        <f t="shared" ref="Q207:Q218" si="66">SUM(K207:P207)</f>
        <v>0</v>
      </c>
      <c r="R207" s="35"/>
      <c r="S207" s="35"/>
      <c r="T207" s="35"/>
      <c r="U207" s="35"/>
      <c r="V207" s="35"/>
      <c r="W207" s="35"/>
      <c r="X207" s="38">
        <f t="shared" ref="X207:X218" si="67">SUM(R207:W207)</f>
        <v>0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>
        <v>15</v>
      </c>
      <c r="E208" s="34">
        <v>0.3611111111111111</v>
      </c>
      <c r="F208" s="35">
        <v>103540</v>
      </c>
      <c r="G208" s="34">
        <v>0.39374999999999999</v>
      </c>
      <c r="H208" s="35">
        <v>103563</v>
      </c>
      <c r="I208" s="37">
        <f t="shared" si="55"/>
        <v>3.2638888888888884E-2</v>
      </c>
      <c r="J208" s="38">
        <f t="shared" si="55"/>
        <v>23</v>
      </c>
      <c r="K208" s="35"/>
      <c r="L208" s="35">
        <v>2</v>
      </c>
      <c r="M208" s="35"/>
      <c r="N208" s="35"/>
      <c r="O208" s="35"/>
      <c r="P208" s="35"/>
      <c r="Q208" s="48">
        <f t="shared" si="66"/>
        <v>2</v>
      </c>
      <c r="R208" s="35"/>
      <c r="S208" s="35">
        <v>2</v>
      </c>
      <c r="T208" s="35"/>
      <c r="U208" s="35"/>
      <c r="V208" s="35"/>
      <c r="W208" s="35"/>
      <c r="X208" s="38">
        <f t="shared" si="67"/>
        <v>2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0.40625</v>
      </c>
      <c r="F209" s="35">
        <v>103563</v>
      </c>
      <c r="G209" s="34">
        <v>0.45</v>
      </c>
      <c r="H209" s="35">
        <v>103592</v>
      </c>
      <c r="I209" s="37">
        <f t="shared" si="55"/>
        <v>4.3750000000000011E-2</v>
      </c>
      <c r="J209" s="38">
        <f t="shared" si="55"/>
        <v>29</v>
      </c>
      <c r="K209" s="35"/>
      <c r="L209" s="35">
        <v>1</v>
      </c>
      <c r="M209" s="35"/>
      <c r="N209" s="35"/>
      <c r="O209" s="35"/>
      <c r="P209" s="35"/>
      <c r="Q209" s="48">
        <f t="shared" si="66"/>
        <v>1</v>
      </c>
      <c r="R209" s="35"/>
      <c r="S209" s="35">
        <v>1</v>
      </c>
      <c r="T209" s="35"/>
      <c r="U209" s="35"/>
      <c r="V209" s="35"/>
      <c r="W209" s="35"/>
      <c r="X209" s="38">
        <f t="shared" si="67"/>
        <v>1</v>
      </c>
      <c r="Y209" s="40">
        <f t="shared" si="45"/>
        <v>0</v>
      </c>
    </row>
    <row r="210" spans="1:25" x14ac:dyDescent="0.25">
      <c r="A210" s="30" t="s">
        <v>82</v>
      </c>
      <c r="B210" s="41"/>
      <c r="C210" s="42" t="s">
        <v>34</v>
      </c>
      <c r="D210" s="33">
        <v>15</v>
      </c>
      <c r="E210" s="34">
        <v>0.67361111111111116</v>
      </c>
      <c r="F210" s="35">
        <v>103592</v>
      </c>
      <c r="G210" s="34">
        <v>0.71666666666666667</v>
      </c>
      <c r="H210" s="35">
        <v>103625</v>
      </c>
      <c r="I210" s="37">
        <f t="shared" si="55"/>
        <v>4.3055555555555514E-2</v>
      </c>
      <c r="J210" s="38">
        <f t="shared" si="55"/>
        <v>33</v>
      </c>
      <c r="K210" s="35">
        <v>3</v>
      </c>
      <c r="L210" s="35">
        <v>2</v>
      </c>
      <c r="M210" s="35"/>
      <c r="N210" s="35"/>
      <c r="O210" s="35">
        <v>1</v>
      </c>
      <c r="P210" s="35"/>
      <c r="Q210" s="48">
        <f t="shared" si="66"/>
        <v>6</v>
      </c>
      <c r="R210" s="35"/>
      <c r="S210" s="35"/>
      <c r="T210" s="35"/>
      <c r="U210" s="35"/>
      <c r="V210" s="35">
        <v>1</v>
      </c>
      <c r="W210" s="35">
        <v>5</v>
      </c>
      <c r="X210" s="38">
        <f t="shared" si="67"/>
        <v>6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0.72777777777777775</v>
      </c>
      <c r="F211" s="35">
        <v>103625</v>
      </c>
      <c r="G211" s="34">
        <v>0.77430555555555547</v>
      </c>
      <c r="H211" s="35">
        <v>103658</v>
      </c>
      <c r="I211" s="37">
        <f t="shared" si="55"/>
        <v>4.6527777777777724E-2</v>
      </c>
      <c r="J211" s="38">
        <f t="shared" si="55"/>
        <v>33</v>
      </c>
      <c r="K211" s="35"/>
      <c r="L211" s="35">
        <v>2</v>
      </c>
      <c r="M211" s="35"/>
      <c r="N211" s="35"/>
      <c r="O211" s="35"/>
      <c r="P211" s="35"/>
      <c r="Q211" s="48">
        <f t="shared" si="66"/>
        <v>2</v>
      </c>
      <c r="R211" s="35"/>
      <c r="S211" s="35"/>
      <c r="T211" s="35"/>
      <c r="U211" s="35"/>
      <c r="V211" s="35"/>
      <c r="W211" s="35">
        <v>2</v>
      </c>
      <c r="X211" s="38">
        <f t="shared" si="67"/>
        <v>2</v>
      </c>
      <c r="Y211" s="40">
        <f t="shared" ref="Y211:Y297" si="68">SUM(Q211-X211)</f>
        <v>0</v>
      </c>
    </row>
    <row r="212" spans="1:25" x14ac:dyDescent="0.25">
      <c r="A212" s="30"/>
      <c r="B212" s="41"/>
      <c r="C212" s="42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0.2493055555555555</v>
      </c>
      <c r="J220" s="38">
        <f>SUM(J206:J219)</f>
        <v>173</v>
      </c>
      <c r="K220" s="38">
        <f t="shared" ref="K220:X220" si="69">SUM(K206:K219)</f>
        <v>3</v>
      </c>
      <c r="L220" s="38">
        <f t="shared" si="69"/>
        <v>8</v>
      </c>
      <c r="M220" s="38">
        <f t="shared" si="69"/>
        <v>0</v>
      </c>
      <c r="N220" s="38">
        <f t="shared" si="69"/>
        <v>0</v>
      </c>
      <c r="O220" s="38">
        <f t="shared" si="69"/>
        <v>1</v>
      </c>
      <c r="P220" s="38">
        <f t="shared" si="69"/>
        <v>0</v>
      </c>
      <c r="Q220" s="38">
        <f t="shared" si="69"/>
        <v>12</v>
      </c>
      <c r="R220" s="38">
        <f t="shared" si="69"/>
        <v>0</v>
      </c>
      <c r="S220" s="38">
        <f t="shared" si="69"/>
        <v>4</v>
      </c>
      <c r="T220" s="38">
        <f t="shared" si="69"/>
        <v>0</v>
      </c>
      <c r="U220" s="38">
        <f t="shared" si="69"/>
        <v>0</v>
      </c>
      <c r="V220" s="38">
        <f t="shared" si="69"/>
        <v>1</v>
      </c>
      <c r="W220" s="38">
        <f t="shared" si="69"/>
        <v>7</v>
      </c>
      <c r="X220" s="38">
        <f t="shared" si="69"/>
        <v>12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43480</v>
      </c>
      <c r="C221" s="32" t="s">
        <v>30</v>
      </c>
      <c r="D221" s="33">
        <v>15</v>
      </c>
      <c r="E221" s="34">
        <v>0.27083333333333331</v>
      </c>
      <c r="F221" s="35">
        <v>103658</v>
      </c>
      <c r="G221" s="34">
        <v>0.31180555555555556</v>
      </c>
      <c r="H221" s="187">
        <v>103690</v>
      </c>
      <c r="I221" s="37">
        <f t="shared" si="55"/>
        <v>4.0972222222222243E-2</v>
      </c>
      <c r="J221" s="38">
        <f t="shared" si="55"/>
        <v>32</v>
      </c>
      <c r="K221" s="35"/>
      <c r="L221" s="35"/>
      <c r="M221" s="35"/>
      <c r="N221" s="35"/>
      <c r="O221" s="35"/>
      <c r="P221" s="35"/>
      <c r="Q221" s="38">
        <f>SUM(K221:P221)</f>
        <v>0</v>
      </c>
      <c r="R221" s="35"/>
      <c r="S221" s="35"/>
      <c r="T221" s="35"/>
      <c r="U221" s="35"/>
      <c r="V221" s="35"/>
      <c r="W221" s="35"/>
      <c r="X221" s="38">
        <f>SUM(R221:W221)</f>
        <v>0</v>
      </c>
      <c r="Y221" s="40">
        <f t="shared" si="68"/>
        <v>0</v>
      </c>
    </row>
    <row r="222" spans="1:25" x14ac:dyDescent="0.25">
      <c r="A222" s="30" t="s">
        <v>89</v>
      </c>
      <c r="B222" s="41"/>
      <c r="C222" s="42" t="s">
        <v>31</v>
      </c>
      <c r="D222" s="33"/>
      <c r="E222" s="34">
        <v>0.32500000000000001</v>
      </c>
      <c r="F222" s="35">
        <v>103690</v>
      </c>
      <c r="G222" s="34">
        <v>0.3611111111111111</v>
      </c>
      <c r="H222" s="35">
        <v>103711</v>
      </c>
      <c r="I222" s="37">
        <f t="shared" si="55"/>
        <v>3.6111111111111094E-2</v>
      </c>
      <c r="J222" s="38">
        <f t="shared" si="55"/>
        <v>21</v>
      </c>
      <c r="K222" s="35">
        <v>1</v>
      </c>
      <c r="L222" s="35"/>
      <c r="M222" s="35"/>
      <c r="N222" s="35"/>
      <c r="O222" s="35"/>
      <c r="P222" s="35"/>
      <c r="Q222" s="38">
        <f t="shared" ref="Q222:Q233" si="70">SUM(K222:P222)</f>
        <v>1</v>
      </c>
      <c r="R222" s="35"/>
      <c r="S222" s="35">
        <v>1</v>
      </c>
      <c r="T222" s="35"/>
      <c r="U222" s="35"/>
      <c r="V222" s="35"/>
      <c r="W222" s="35"/>
      <c r="X222" s="38">
        <f t="shared" ref="X222:X233" si="71">SUM(R222:W222)</f>
        <v>1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15</v>
      </c>
      <c r="E223" s="34">
        <v>0.36458333333333331</v>
      </c>
      <c r="F223" s="35">
        <v>103711</v>
      </c>
      <c r="G223" s="34">
        <v>0.39444444444444443</v>
      </c>
      <c r="H223" s="35">
        <v>103735</v>
      </c>
      <c r="I223" s="37">
        <f t="shared" si="55"/>
        <v>2.9861111111111116E-2</v>
      </c>
      <c r="J223" s="38">
        <f t="shared" si="55"/>
        <v>24</v>
      </c>
      <c r="K223" s="35"/>
      <c r="L223" s="35">
        <v>2</v>
      </c>
      <c r="M223" s="35">
        <v>1</v>
      </c>
      <c r="N223" s="35"/>
      <c r="O223" s="35"/>
      <c r="P223" s="35"/>
      <c r="Q223" s="38">
        <f t="shared" si="70"/>
        <v>3</v>
      </c>
      <c r="R223" s="35"/>
      <c r="S223" s="35">
        <v>3</v>
      </c>
      <c r="T223" s="35"/>
      <c r="U223" s="35"/>
      <c r="V223" s="35"/>
      <c r="W223" s="35"/>
      <c r="X223" s="38">
        <f t="shared" si="71"/>
        <v>3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0.40625</v>
      </c>
      <c r="F224" s="35">
        <v>103735</v>
      </c>
      <c r="G224" s="34">
        <v>0.45277777777777778</v>
      </c>
      <c r="H224" s="35">
        <v>103766</v>
      </c>
      <c r="I224" s="37">
        <f t="shared" si="55"/>
        <v>4.6527777777777779E-2</v>
      </c>
      <c r="J224" s="38">
        <f t="shared" si="55"/>
        <v>31</v>
      </c>
      <c r="K224" s="35">
        <v>1</v>
      </c>
      <c r="L224" s="35"/>
      <c r="M224" s="35"/>
      <c r="N224" s="35"/>
      <c r="O224" s="35"/>
      <c r="P224" s="35"/>
      <c r="Q224" s="38">
        <f t="shared" si="70"/>
        <v>1</v>
      </c>
      <c r="R224" s="35"/>
      <c r="S224" s="35"/>
      <c r="T224" s="35"/>
      <c r="U224" s="35"/>
      <c r="V224" s="35"/>
      <c r="W224" s="35">
        <v>1</v>
      </c>
      <c r="X224" s="38">
        <f t="shared" si="71"/>
        <v>1</v>
      </c>
      <c r="Y224" s="40">
        <f t="shared" si="68"/>
        <v>0</v>
      </c>
    </row>
    <row r="225" spans="1:25" x14ac:dyDescent="0.25">
      <c r="A225" s="30" t="s">
        <v>82</v>
      </c>
      <c r="B225" s="41"/>
      <c r="C225" s="42" t="s">
        <v>34</v>
      </c>
      <c r="D225" s="33">
        <v>15</v>
      </c>
      <c r="E225" s="34">
        <v>0.67361111111111116</v>
      </c>
      <c r="F225" s="35">
        <v>103766</v>
      </c>
      <c r="G225" s="34">
        <v>0.72222222222222221</v>
      </c>
      <c r="H225" s="35">
        <v>103801</v>
      </c>
      <c r="I225" s="37">
        <f t="shared" si="55"/>
        <v>4.8611111111111049E-2</v>
      </c>
      <c r="J225" s="38">
        <f t="shared" si="55"/>
        <v>35</v>
      </c>
      <c r="K225" s="35">
        <v>1</v>
      </c>
      <c r="L225" s="35"/>
      <c r="M225" s="35"/>
      <c r="N225" s="35"/>
      <c r="O225" s="35"/>
      <c r="P225" s="35"/>
      <c r="Q225" s="38">
        <f t="shared" si="70"/>
        <v>1</v>
      </c>
      <c r="R225" s="35"/>
      <c r="S225" s="35"/>
      <c r="T225" s="35"/>
      <c r="U225" s="35"/>
      <c r="V225" s="35"/>
      <c r="W225" s="35">
        <v>1</v>
      </c>
      <c r="X225" s="38">
        <f t="shared" si="71"/>
        <v>1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0.72777777777777775</v>
      </c>
      <c r="F226" s="35">
        <v>103801</v>
      </c>
      <c r="G226" s="34">
        <v>0.77777777777777779</v>
      </c>
      <c r="H226" s="35">
        <v>103833</v>
      </c>
      <c r="I226" s="37">
        <f t="shared" si="55"/>
        <v>5.0000000000000044E-2</v>
      </c>
      <c r="J226" s="38">
        <f t="shared" si="55"/>
        <v>32</v>
      </c>
      <c r="K226" s="35">
        <v>2</v>
      </c>
      <c r="L226" s="35"/>
      <c r="M226" s="35"/>
      <c r="N226" s="35"/>
      <c r="O226" s="35"/>
      <c r="P226" s="35"/>
      <c r="Q226" s="38">
        <f t="shared" si="70"/>
        <v>2</v>
      </c>
      <c r="R226" s="35"/>
      <c r="S226" s="35"/>
      <c r="T226" s="35"/>
      <c r="U226" s="35"/>
      <c r="V226" s="35"/>
      <c r="W226" s="35">
        <v>2</v>
      </c>
      <c r="X226" s="38">
        <f t="shared" si="71"/>
        <v>2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55"/>
        <v>0</v>
      </c>
      <c r="J227" s="38">
        <f t="shared" si="55"/>
        <v>0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 t="shared" si="71"/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55"/>
        <v>0</v>
      </c>
      <c r="J228" s="38">
        <f t="shared" si="55"/>
        <v>0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 t="shared" si="71"/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0.25208333333333333</v>
      </c>
      <c r="J235" s="38">
        <f>SUM(J221:J234)</f>
        <v>175</v>
      </c>
      <c r="K235" s="38">
        <f t="shared" ref="K235:X235" si="72">SUM(K221:K234)</f>
        <v>5</v>
      </c>
      <c r="L235" s="38">
        <f t="shared" si="72"/>
        <v>2</v>
      </c>
      <c r="M235" s="38">
        <f t="shared" si="72"/>
        <v>1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8</v>
      </c>
      <c r="R235" s="38">
        <f t="shared" si="72"/>
        <v>0</v>
      </c>
      <c r="S235" s="38">
        <f t="shared" si="72"/>
        <v>4</v>
      </c>
      <c r="T235" s="38">
        <f t="shared" si="72"/>
        <v>0</v>
      </c>
      <c r="U235" s="38">
        <f t="shared" si="72"/>
        <v>0</v>
      </c>
      <c r="V235" s="38">
        <f t="shared" si="72"/>
        <v>0</v>
      </c>
      <c r="W235" s="38">
        <f t="shared" si="72"/>
        <v>4</v>
      </c>
      <c r="X235" s="38">
        <f t="shared" si="72"/>
        <v>8</v>
      </c>
      <c r="Y235" s="40">
        <f t="shared" si="68"/>
        <v>0</v>
      </c>
    </row>
    <row r="236" spans="1:25" ht="15.75" thickTop="1" x14ac:dyDescent="0.25">
      <c r="A236" s="30" t="s">
        <v>44</v>
      </c>
      <c r="B236" s="31">
        <v>43481</v>
      </c>
      <c r="C236" s="32" t="s">
        <v>30</v>
      </c>
      <c r="D236" s="33">
        <v>15</v>
      </c>
      <c r="E236" s="34">
        <v>0.27083333333333331</v>
      </c>
      <c r="F236" s="35">
        <v>103833</v>
      </c>
      <c r="G236" s="34">
        <v>0.31944444444444448</v>
      </c>
      <c r="H236" s="35">
        <v>103867</v>
      </c>
      <c r="I236" s="37">
        <f t="shared" ref="I236:J288" si="73">SUM(G236-E236)</f>
        <v>4.861111111111116E-2</v>
      </c>
      <c r="J236" s="38">
        <f t="shared" si="73"/>
        <v>34</v>
      </c>
      <c r="K236" s="35"/>
      <c r="L236" s="35"/>
      <c r="M236" s="35"/>
      <c r="N236" s="35"/>
      <c r="O236" s="35"/>
      <c r="P236" s="35"/>
      <c r="Q236" s="38">
        <f>SUM(K236:P236)</f>
        <v>0</v>
      </c>
      <c r="R236" s="35"/>
      <c r="S236" s="35"/>
      <c r="T236" s="35"/>
      <c r="U236" s="35"/>
      <c r="V236" s="35"/>
      <c r="W236" s="35"/>
      <c r="X236" s="38">
        <f>SUM(R236:W236)</f>
        <v>0</v>
      </c>
      <c r="Y236" s="40">
        <f t="shared" si="68"/>
        <v>0</v>
      </c>
    </row>
    <row r="237" spans="1:25" x14ac:dyDescent="0.25">
      <c r="A237" s="30" t="s">
        <v>83</v>
      </c>
      <c r="B237" s="62"/>
      <c r="C237" s="42" t="s">
        <v>31</v>
      </c>
      <c r="D237" s="33"/>
      <c r="E237" s="34">
        <v>0.32500000000000001</v>
      </c>
      <c r="F237" s="35">
        <v>103867</v>
      </c>
      <c r="G237" s="34">
        <v>0.35416666666666669</v>
      </c>
      <c r="H237" s="35">
        <v>103887</v>
      </c>
      <c r="I237" s="37">
        <f t="shared" si="73"/>
        <v>2.9166666666666674E-2</v>
      </c>
      <c r="J237" s="38">
        <f t="shared" si="73"/>
        <v>20</v>
      </c>
      <c r="K237" s="35"/>
      <c r="L237" s="35"/>
      <c r="M237" s="35"/>
      <c r="N237" s="35"/>
      <c r="O237" s="35"/>
      <c r="P237" s="35"/>
      <c r="Q237" s="38">
        <f t="shared" ref="Q237:Q248" si="74">SUM(K237:P237)</f>
        <v>0</v>
      </c>
      <c r="R237" s="35"/>
      <c r="S237" s="35"/>
      <c r="T237" s="35"/>
      <c r="U237" s="35"/>
      <c r="V237" s="35"/>
      <c r="W237" s="35"/>
      <c r="X237" s="38">
        <f t="shared" ref="X237:X248" si="75">SUM(R237:W237)</f>
        <v>0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15</v>
      </c>
      <c r="E238" s="34">
        <v>0.3611111111111111</v>
      </c>
      <c r="F238" s="35">
        <v>103887</v>
      </c>
      <c r="G238" s="34">
        <v>0.39583333333333331</v>
      </c>
      <c r="H238" s="35">
        <v>103912</v>
      </c>
      <c r="I238" s="37">
        <f t="shared" si="73"/>
        <v>3.472222222222221E-2</v>
      </c>
      <c r="J238" s="38">
        <f t="shared" si="73"/>
        <v>25</v>
      </c>
      <c r="K238" s="35"/>
      <c r="L238" s="35"/>
      <c r="M238" s="35">
        <v>1</v>
      </c>
      <c r="N238" s="35"/>
      <c r="O238" s="35"/>
      <c r="P238" s="35"/>
      <c r="Q238" s="38">
        <f t="shared" si="74"/>
        <v>1</v>
      </c>
      <c r="R238" s="35"/>
      <c r="S238" s="35">
        <v>1</v>
      </c>
      <c r="T238" s="35"/>
      <c r="U238" s="35"/>
      <c r="V238" s="35"/>
      <c r="W238" s="35"/>
      <c r="X238" s="38">
        <f t="shared" si="75"/>
        <v>1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>
        <v>0.41319444444444442</v>
      </c>
      <c r="F239" s="35">
        <v>103912</v>
      </c>
      <c r="G239" s="34">
        <v>0.4513888888888889</v>
      </c>
      <c r="H239" s="35">
        <v>103944</v>
      </c>
      <c r="I239" s="37">
        <f t="shared" si="73"/>
        <v>3.8194444444444475E-2</v>
      </c>
      <c r="J239" s="38">
        <f t="shared" si="73"/>
        <v>32</v>
      </c>
      <c r="K239" s="35"/>
      <c r="L239" s="35">
        <v>1</v>
      </c>
      <c r="M239" s="35"/>
      <c r="N239" s="35"/>
      <c r="O239" s="35"/>
      <c r="P239" s="35"/>
      <c r="Q239" s="38">
        <f t="shared" si="74"/>
        <v>1</v>
      </c>
      <c r="R239" s="35"/>
      <c r="S239" s="35">
        <v>1</v>
      </c>
      <c r="T239" s="35"/>
      <c r="U239" s="35"/>
      <c r="V239" s="35"/>
      <c r="W239" s="35"/>
      <c r="X239" s="38">
        <f t="shared" si="75"/>
        <v>1</v>
      </c>
      <c r="Y239" s="40">
        <f t="shared" si="68"/>
        <v>0</v>
      </c>
    </row>
    <row r="240" spans="1:25" x14ac:dyDescent="0.25">
      <c r="A240" s="30" t="s">
        <v>84</v>
      </c>
      <c r="B240" s="62"/>
      <c r="C240" s="42" t="s">
        <v>34</v>
      </c>
      <c r="D240" s="33">
        <v>15</v>
      </c>
      <c r="E240" s="34">
        <v>0.67361111111111116</v>
      </c>
      <c r="F240" s="35">
        <v>103944</v>
      </c>
      <c r="G240" s="34">
        <v>0.72222222222222221</v>
      </c>
      <c r="H240" s="35">
        <v>103980</v>
      </c>
      <c r="I240" s="37">
        <f t="shared" si="73"/>
        <v>4.8611111111111049E-2</v>
      </c>
      <c r="J240" s="38">
        <f t="shared" si="73"/>
        <v>36</v>
      </c>
      <c r="K240" s="35"/>
      <c r="L240" s="35"/>
      <c r="M240" s="35"/>
      <c r="N240" s="35"/>
      <c r="O240" s="35"/>
      <c r="P240" s="35"/>
      <c r="Q240" s="38">
        <f t="shared" si="74"/>
        <v>0</v>
      </c>
      <c r="R240" s="35"/>
      <c r="S240" s="35"/>
      <c r="T240" s="35"/>
      <c r="U240" s="35"/>
      <c r="V240" s="35"/>
      <c r="W240" s="35"/>
      <c r="X240" s="38">
        <f t="shared" si="75"/>
        <v>0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0.72777777777777775</v>
      </c>
      <c r="F241" s="35">
        <v>103980</v>
      </c>
      <c r="G241" s="34">
        <v>0.77916666666666667</v>
      </c>
      <c r="H241" s="35">
        <v>104013</v>
      </c>
      <c r="I241" s="37">
        <f t="shared" si="73"/>
        <v>5.1388888888888928E-2</v>
      </c>
      <c r="J241" s="38">
        <f t="shared" si="73"/>
        <v>33</v>
      </c>
      <c r="K241" s="35">
        <v>1</v>
      </c>
      <c r="L241" s="35"/>
      <c r="M241" s="35">
        <v>1</v>
      </c>
      <c r="N241" s="35"/>
      <c r="O241" s="35"/>
      <c r="P241" s="35"/>
      <c r="Q241" s="38">
        <f t="shared" si="74"/>
        <v>2</v>
      </c>
      <c r="R241" s="35"/>
      <c r="S241" s="35">
        <v>2</v>
      </c>
      <c r="T241" s="35"/>
      <c r="U241" s="35"/>
      <c r="V241" s="35"/>
      <c r="W241" s="35"/>
      <c r="X241" s="38">
        <f t="shared" si="75"/>
        <v>2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73"/>
        <v>0</v>
      </c>
      <c r="J242" s="38">
        <f t="shared" si="73"/>
        <v>0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73"/>
        <v>0</v>
      </c>
      <c r="J243" s="38">
        <f t="shared" si="73"/>
        <v>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0.2506944444444445</v>
      </c>
      <c r="J250" s="38">
        <f>SUM(J236:J249)</f>
        <v>180</v>
      </c>
      <c r="K250" s="38">
        <f t="shared" ref="K250:X250" si="76">SUM(K236:K249)</f>
        <v>1</v>
      </c>
      <c r="L250" s="38">
        <f t="shared" si="76"/>
        <v>1</v>
      </c>
      <c r="M250" s="38">
        <f t="shared" si="76"/>
        <v>2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4</v>
      </c>
      <c r="R250" s="38">
        <f t="shared" si="76"/>
        <v>0</v>
      </c>
      <c r="S250" s="38">
        <f t="shared" si="76"/>
        <v>4</v>
      </c>
      <c r="T250" s="38">
        <f t="shared" si="76"/>
        <v>0</v>
      </c>
      <c r="U250" s="38">
        <f t="shared" si="76"/>
        <v>0</v>
      </c>
      <c r="V250" s="38">
        <f t="shared" si="76"/>
        <v>0</v>
      </c>
      <c r="W250" s="38">
        <f t="shared" si="76"/>
        <v>0</v>
      </c>
      <c r="X250" s="38">
        <f t="shared" si="76"/>
        <v>4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43482</v>
      </c>
      <c r="C251" s="32" t="s">
        <v>30</v>
      </c>
      <c r="D251" s="33">
        <v>15</v>
      </c>
      <c r="E251" s="34">
        <v>0.27083333333333331</v>
      </c>
      <c r="F251" s="35">
        <v>104013</v>
      </c>
      <c r="G251" s="34">
        <v>0.30972222222222223</v>
      </c>
      <c r="H251" s="35">
        <v>104048</v>
      </c>
      <c r="I251" s="37">
        <f t="shared" si="73"/>
        <v>3.8888888888888917E-2</v>
      </c>
      <c r="J251" s="38">
        <f t="shared" si="73"/>
        <v>35</v>
      </c>
      <c r="K251" s="35"/>
      <c r="L251" s="35">
        <v>1</v>
      </c>
      <c r="M251" s="35"/>
      <c r="N251" s="35"/>
      <c r="O251" s="35"/>
      <c r="P251" s="35"/>
      <c r="Q251" s="38">
        <f>SUM(K251:P251)</f>
        <v>1</v>
      </c>
      <c r="R251" s="35"/>
      <c r="S251" s="35">
        <v>1</v>
      </c>
      <c r="T251" s="35"/>
      <c r="U251" s="35"/>
      <c r="V251" s="35"/>
      <c r="W251" s="35"/>
      <c r="X251" s="39">
        <f>SUM(R251:W251)</f>
        <v>1</v>
      </c>
      <c r="Y251" s="40">
        <f t="shared" si="68"/>
        <v>0</v>
      </c>
    </row>
    <row r="252" spans="1:25" x14ac:dyDescent="0.25">
      <c r="A252" s="30"/>
      <c r="B252" s="41"/>
      <c r="C252" s="42" t="s">
        <v>31</v>
      </c>
      <c r="D252" s="33"/>
      <c r="E252" s="34">
        <v>0.32500000000000001</v>
      </c>
      <c r="F252" s="35">
        <v>104048</v>
      </c>
      <c r="G252" s="34">
        <v>0.35000000000000003</v>
      </c>
      <c r="H252" s="35">
        <v>104070</v>
      </c>
      <c r="I252" s="37">
        <f t="shared" si="73"/>
        <v>2.5000000000000022E-2</v>
      </c>
      <c r="J252" s="38">
        <f t="shared" si="73"/>
        <v>22</v>
      </c>
      <c r="K252" s="35">
        <v>1</v>
      </c>
      <c r="L252" s="35">
        <v>3</v>
      </c>
      <c r="M252" s="35"/>
      <c r="N252" s="35"/>
      <c r="O252" s="35"/>
      <c r="P252" s="35"/>
      <c r="Q252" s="38">
        <f t="shared" ref="Q252:Q263" si="77">SUM(K252:P252)</f>
        <v>4</v>
      </c>
      <c r="R252" s="35"/>
      <c r="S252" s="35">
        <v>4</v>
      </c>
      <c r="T252" s="35"/>
      <c r="U252" s="35"/>
      <c r="V252" s="35">
        <v>1</v>
      </c>
      <c r="W252" s="35"/>
      <c r="X252" s="39">
        <f t="shared" ref="X252:X263" si="78">SUM(R252:W252)</f>
        <v>5</v>
      </c>
      <c r="Y252" s="40">
        <f t="shared" si="68"/>
        <v>-1</v>
      </c>
    </row>
    <row r="253" spans="1:25" x14ac:dyDescent="0.25">
      <c r="A253" s="30" t="s">
        <v>84</v>
      </c>
      <c r="B253" s="41"/>
      <c r="C253" s="42" t="s">
        <v>32</v>
      </c>
      <c r="D253" s="33">
        <v>15</v>
      </c>
      <c r="E253" s="34">
        <v>0.3611111111111111</v>
      </c>
      <c r="F253" s="35">
        <v>104070</v>
      </c>
      <c r="G253" s="34">
        <v>0.39652777777777781</v>
      </c>
      <c r="H253" s="35">
        <v>104092</v>
      </c>
      <c r="I253" s="37">
        <f t="shared" si="73"/>
        <v>3.5416666666666707E-2</v>
      </c>
      <c r="J253" s="38">
        <f t="shared" si="73"/>
        <v>22</v>
      </c>
      <c r="K253" s="35">
        <v>2</v>
      </c>
      <c r="L253" s="35"/>
      <c r="M253" s="35"/>
      <c r="N253" s="35">
        <v>1</v>
      </c>
      <c r="O253" s="35"/>
      <c r="P253" s="35"/>
      <c r="Q253" s="38">
        <f t="shared" si="77"/>
        <v>3</v>
      </c>
      <c r="R253" s="35"/>
      <c r="S253" s="35">
        <v>1</v>
      </c>
      <c r="T253" s="35"/>
      <c r="U253" s="35"/>
      <c r="V253" s="35">
        <v>2</v>
      </c>
      <c r="W253" s="35"/>
      <c r="X253" s="39">
        <f t="shared" si="78"/>
        <v>3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0.40625</v>
      </c>
      <c r="F254" s="35">
        <v>104092</v>
      </c>
      <c r="G254" s="34">
        <v>0.45833333333333331</v>
      </c>
      <c r="H254" s="35">
        <v>104124</v>
      </c>
      <c r="I254" s="37">
        <f t="shared" si="73"/>
        <v>5.2083333333333315E-2</v>
      </c>
      <c r="J254" s="38">
        <f t="shared" si="73"/>
        <v>32</v>
      </c>
      <c r="K254" s="35">
        <v>2</v>
      </c>
      <c r="L254" s="35"/>
      <c r="M254" s="35"/>
      <c r="N254" s="35"/>
      <c r="O254" s="35"/>
      <c r="P254" s="35"/>
      <c r="Q254" s="38">
        <f t="shared" si="77"/>
        <v>2</v>
      </c>
      <c r="R254" s="35"/>
      <c r="S254" s="35"/>
      <c r="T254" s="35"/>
      <c r="U254" s="35"/>
      <c r="V254" s="35">
        <v>2</v>
      </c>
      <c r="W254" s="35"/>
      <c r="X254" s="39">
        <f t="shared" si="78"/>
        <v>2</v>
      </c>
      <c r="Y254" s="40">
        <f t="shared" si="68"/>
        <v>0</v>
      </c>
    </row>
    <row r="255" spans="1:25" x14ac:dyDescent="0.25">
      <c r="A255" s="30"/>
      <c r="B255" s="41"/>
      <c r="C255" s="42" t="s">
        <v>34</v>
      </c>
      <c r="D255" s="33">
        <v>15</v>
      </c>
      <c r="E255" s="34">
        <v>0.67361111111111116</v>
      </c>
      <c r="F255" s="35">
        <v>104124</v>
      </c>
      <c r="G255" s="34">
        <v>0.72083333333333333</v>
      </c>
      <c r="H255" s="35">
        <v>104158</v>
      </c>
      <c r="I255" s="37">
        <f t="shared" si="73"/>
        <v>4.7222222222222165E-2</v>
      </c>
      <c r="J255" s="38">
        <f t="shared" si="73"/>
        <v>34</v>
      </c>
      <c r="K255" s="35">
        <v>1</v>
      </c>
      <c r="L255" s="35">
        <v>1</v>
      </c>
      <c r="M255" s="35"/>
      <c r="N255" s="35"/>
      <c r="O255" s="35"/>
      <c r="P255" s="35"/>
      <c r="Q255" s="38">
        <f t="shared" si="77"/>
        <v>2</v>
      </c>
      <c r="R255" s="35"/>
      <c r="S255" s="35">
        <v>2</v>
      </c>
      <c r="T255" s="35"/>
      <c r="U255" s="35"/>
      <c r="V255" s="35"/>
      <c r="W255" s="35"/>
      <c r="X255" s="39">
        <f t="shared" si="78"/>
        <v>2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0.72777777777777775</v>
      </c>
      <c r="F256" s="35">
        <v>104158</v>
      </c>
      <c r="G256" s="34">
        <v>0.78402777777777777</v>
      </c>
      <c r="H256" s="35">
        <v>104191</v>
      </c>
      <c r="I256" s="37">
        <f t="shared" si="73"/>
        <v>5.6250000000000022E-2</v>
      </c>
      <c r="J256" s="38">
        <f t="shared" si="73"/>
        <v>33</v>
      </c>
      <c r="K256" s="35">
        <v>2</v>
      </c>
      <c r="L256" s="35">
        <v>2</v>
      </c>
      <c r="M256" s="35">
        <v>1</v>
      </c>
      <c r="N256" s="35"/>
      <c r="O256" s="35"/>
      <c r="P256" s="35"/>
      <c r="Q256" s="38">
        <f t="shared" si="77"/>
        <v>5</v>
      </c>
      <c r="R256" s="35"/>
      <c r="S256" s="35">
        <v>3</v>
      </c>
      <c r="T256" s="35"/>
      <c r="U256" s="35"/>
      <c r="V256" s="35">
        <v>2</v>
      </c>
      <c r="W256" s="35"/>
      <c r="X256" s="39">
        <f t="shared" si="78"/>
        <v>5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73"/>
        <v>0</v>
      </c>
      <c r="J257" s="38">
        <f t="shared" si="73"/>
        <v>0</v>
      </c>
      <c r="K257" s="35"/>
      <c r="L257" s="35"/>
      <c r="M257" s="35"/>
      <c r="N257" s="35"/>
      <c r="O257" s="35"/>
      <c r="P257" s="35"/>
      <c r="Q257" s="38">
        <f t="shared" si="77"/>
        <v>0</v>
      </c>
      <c r="R257" s="35"/>
      <c r="S257" s="35"/>
      <c r="T257" s="35"/>
      <c r="U257" s="35"/>
      <c r="V257" s="35"/>
      <c r="W257" s="35"/>
      <c r="X257" s="39">
        <f t="shared" si="78"/>
        <v>0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73"/>
        <v>0</v>
      </c>
      <c r="J258" s="38">
        <f t="shared" si="73"/>
        <v>0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0.25486111111111115</v>
      </c>
      <c r="J265" s="38">
        <f>SUM(J251:J264)</f>
        <v>178</v>
      </c>
      <c r="K265" s="38">
        <f t="shared" ref="K265:X265" si="79">SUM(K251:K264)</f>
        <v>8</v>
      </c>
      <c r="L265" s="38">
        <f t="shared" si="79"/>
        <v>7</v>
      </c>
      <c r="M265" s="38">
        <f t="shared" si="79"/>
        <v>1</v>
      </c>
      <c r="N265" s="38">
        <f t="shared" si="79"/>
        <v>1</v>
      </c>
      <c r="O265" s="38">
        <f t="shared" si="79"/>
        <v>0</v>
      </c>
      <c r="P265" s="38">
        <f t="shared" si="79"/>
        <v>0</v>
      </c>
      <c r="Q265" s="38">
        <f t="shared" si="79"/>
        <v>17</v>
      </c>
      <c r="R265" s="38">
        <f t="shared" si="79"/>
        <v>0</v>
      </c>
      <c r="S265" s="38">
        <f t="shared" si="79"/>
        <v>11</v>
      </c>
      <c r="T265" s="38">
        <f t="shared" si="79"/>
        <v>0</v>
      </c>
      <c r="U265" s="38">
        <f t="shared" si="79"/>
        <v>0</v>
      </c>
      <c r="V265" s="38">
        <f t="shared" si="79"/>
        <v>7</v>
      </c>
      <c r="W265" s="38">
        <f t="shared" si="79"/>
        <v>0</v>
      </c>
      <c r="X265" s="38">
        <f t="shared" si="79"/>
        <v>18</v>
      </c>
      <c r="Y265" s="40">
        <f t="shared" si="68"/>
        <v>-1</v>
      </c>
    </row>
    <row r="266" spans="1:25" ht="15.75" thickTop="1" x14ac:dyDescent="0.25">
      <c r="A266" s="30" t="s">
        <v>46</v>
      </c>
      <c r="B266" s="31">
        <v>43483</v>
      </c>
      <c r="C266" s="190" t="s">
        <v>30</v>
      </c>
      <c r="D266" s="33"/>
      <c r="E266" s="34"/>
      <c r="F266" s="35"/>
      <c r="G266" s="34"/>
      <c r="H266" s="35"/>
      <c r="I266" s="37">
        <f t="shared" si="73"/>
        <v>0</v>
      </c>
      <c r="J266" s="38">
        <f t="shared" si="73"/>
        <v>0</v>
      </c>
      <c r="K266" s="35"/>
      <c r="L266" s="35"/>
      <c r="M266" s="35"/>
      <c r="N266" s="35"/>
      <c r="O266" s="35"/>
      <c r="P266" s="35"/>
      <c r="Q266" s="39">
        <f>SUM(K266:P266)</f>
        <v>0</v>
      </c>
      <c r="R266" s="35"/>
      <c r="S266" s="35"/>
      <c r="T266" s="35"/>
      <c r="U266" s="35"/>
      <c r="V266" s="35"/>
      <c r="W266" s="35"/>
      <c r="X266" s="39">
        <f>SUM(R266:W266)</f>
        <v>0</v>
      </c>
      <c r="Y266" s="40">
        <f t="shared" si="68"/>
        <v>0</v>
      </c>
    </row>
    <row r="267" spans="1:25" x14ac:dyDescent="0.25">
      <c r="A267" s="188" t="s">
        <v>95</v>
      </c>
      <c r="B267" s="192"/>
      <c r="C267" s="191" t="s">
        <v>31</v>
      </c>
      <c r="D267" s="33"/>
      <c r="E267" s="34"/>
      <c r="F267" s="35"/>
      <c r="G267" s="34"/>
      <c r="H267" s="35"/>
      <c r="I267" s="37">
        <f t="shared" si="73"/>
        <v>0</v>
      </c>
      <c r="J267" s="38">
        <f t="shared" si="73"/>
        <v>0</v>
      </c>
      <c r="K267" s="35"/>
      <c r="L267" s="35"/>
      <c r="M267" s="35"/>
      <c r="N267" s="35"/>
      <c r="O267" s="35"/>
      <c r="P267" s="35"/>
      <c r="Q267" s="39">
        <f t="shared" ref="Q267:Q278" si="8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81">SUM(R267:W267)</f>
        <v>0</v>
      </c>
      <c r="Y267" s="40">
        <f t="shared" si="68"/>
        <v>0</v>
      </c>
    </row>
    <row r="268" spans="1:25" x14ac:dyDescent="0.25">
      <c r="A268" s="188" t="s">
        <v>96</v>
      </c>
      <c r="B268" s="192"/>
      <c r="C268" s="42" t="s">
        <v>32</v>
      </c>
      <c r="D268" s="33">
        <v>15</v>
      </c>
      <c r="E268" s="34">
        <v>0.3611111111111111</v>
      </c>
      <c r="F268" s="35">
        <v>104191</v>
      </c>
      <c r="G268" s="34">
        <v>0.3972222222222222</v>
      </c>
      <c r="H268" s="35">
        <v>104224</v>
      </c>
      <c r="I268" s="37">
        <f t="shared" si="73"/>
        <v>3.6111111111111094E-2</v>
      </c>
      <c r="J268" s="38">
        <f t="shared" si="73"/>
        <v>33</v>
      </c>
      <c r="K268" s="35">
        <v>1</v>
      </c>
      <c r="L268" s="35">
        <v>1</v>
      </c>
      <c r="M268" s="35">
        <v>1</v>
      </c>
      <c r="N268" s="35"/>
      <c r="O268" s="35"/>
      <c r="P268" s="35"/>
      <c r="Q268" s="39">
        <f t="shared" si="80"/>
        <v>3</v>
      </c>
      <c r="R268" s="35"/>
      <c r="S268" s="35">
        <v>1</v>
      </c>
      <c r="T268" s="35"/>
      <c r="U268" s="35"/>
      <c r="V268" s="35">
        <v>2</v>
      </c>
      <c r="W268" s="35"/>
      <c r="X268" s="39">
        <f t="shared" si="81"/>
        <v>3</v>
      </c>
      <c r="Y268" s="40">
        <f t="shared" si="68"/>
        <v>0</v>
      </c>
    </row>
    <row r="269" spans="1:25" x14ac:dyDescent="0.25">
      <c r="A269" s="30" t="s">
        <v>84</v>
      </c>
      <c r="B269" s="41"/>
      <c r="C269" s="42" t="s">
        <v>33</v>
      </c>
      <c r="D269" s="33"/>
      <c r="E269" s="34">
        <v>0.40625</v>
      </c>
      <c r="F269" s="35">
        <v>104224</v>
      </c>
      <c r="G269" s="34">
        <v>0.4597222222222222</v>
      </c>
      <c r="H269" s="35">
        <v>104256</v>
      </c>
      <c r="I269" s="37">
        <f t="shared" si="73"/>
        <v>5.3472222222222199E-2</v>
      </c>
      <c r="J269" s="38">
        <f t="shared" si="73"/>
        <v>32</v>
      </c>
      <c r="K269" s="35"/>
      <c r="L269" s="35">
        <v>1</v>
      </c>
      <c r="M269" s="35"/>
      <c r="N269" s="35"/>
      <c r="O269" s="35"/>
      <c r="P269" s="35"/>
      <c r="Q269" s="39">
        <f t="shared" si="80"/>
        <v>1</v>
      </c>
      <c r="R269" s="35"/>
      <c r="S269" s="35"/>
      <c r="T269" s="35"/>
      <c r="U269" s="35"/>
      <c r="V269" s="35">
        <v>1</v>
      </c>
      <c r="W269" s="35"/>
      <c r="X269" s="39">
        <f t="shared" si="81"/>
        <v>1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15</v>
      </c>
      <c r="E270" s="34">
        <v>0.67361111111111116</v>
      </c>
      <c r="F270" s="35">
        <v>104256</v>
      </c>
      <c r="G270" s="34">
        <v>0.72569444444444453</v>
      </c>
      <c r="H270" s="35">
        <v>104292</v>
      </c>
      <c r="I270" s="37">
        <f t="shared" si="73"/>
        <v>5.208333333333337E-2</v>
      </c>
      <c r="J270" s="38">
        <f t="shared" si="73"/>
        <v>36</v>
      </c>
      <c r="K270" s="35">
        <v>2</v>
      </c>
      <c r="L270" s="35">
        <v>1</v>
      </c>
      <c r="M270" s="35"/>
      <c r="N270" s="35"/>
      <c r="O270" s="35"/>
      <c r="P270" s="35"/>
      <c r="Q270" s="39">
        <f t="shared" si="80"/>
        <v>3</v>
      </c>
      <c r="R270" s="35"/>
      <c r="S270" s="35">
        <v>3</v>
      </c>
      <c r="T270" s="35"/>
      <c r="U270" s="35"/>
      <c r="V270" s="35"/>
      <c r="W270" s="35"/>
      <c r="X270" s="39">
        <f t="shared" si="81"/>
        <v>3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0.72777777777777775</v>
      </c>
      <c r="F271" s="35">
        <v>104292</v>
      </c>
      <c r="G271" s="34">
        <v>0.78819444444444453</v>
      </c>
      <c r="H271" s="35">
        <v>104325</v>
      </c>
      <c r="I271" s="37">
        <f t="shared" si="73"/>
        <v>6.0416666666666785E-2</v>
      </c>
      <c r="J271" s="38">
        <f t="shared" si="73"/>
        <v>33</v>
      </c>
      <c r="K271" s="35">
        <v>3</v>
      </c>
      <c r="L271" s="35">
        <v>4</v>
      </c>
      <c r="M271" s="35"/>
      <c r="N271" s="35"/>
      <c r="O271" s="35"/>
      <c r="P271" s="35"/>
      <c r="Q271" s="39">
        <f t="shared" si="80"/>
        <v>7</v>
      </c>
      <c r="R271" s="35"/>
      <c r="S271" s="35">
        <v>4</v>
      </c>
      <c r="T271" s="35"/>
      <c r="U271" s="35"/>
      <c r="V271" s="35">
        <v>3</v>
      </c>
      <c r="W271" s="35"/>
      <c r="X271" s="39">
        <f t="shared" si="81"/>
        <v>7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73"/>
        <v>0</v>
      </c>
      <c r="J272" s="38">
        <f t="shared" si="73"/>
        <v>0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73"/>
        <v>0</v>
      </c>
      <c r="J273" s="38">
        <f t="shared" si="73"/>
        <v>0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0.20208333333333345</v>
      </c>
      <c r="J280" s="38">
        <f>SUM(J266:J279)</f>
        <v>134</v>
      </c>
      <c r="K280" s="38">
        <f t="shared" ref="K280:X280" si="82">SUM(K266:K279)</f>
        <v>6</v>
      </c>
      <c r="L280" s="38">
        <f t="shared" si="82"/>
        <v>7</v>
      </c>
      <c r="M280" s="38">
        <f t="shared" si="82"/>
        <v>1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14</v>
      </c>
      <c r="R280" s="38">
        <f t="shared" si="82"/>
        <v>0</v>
      </c>
      <c r="S280" s="38">
        <f t="shared" si="82"/>
        <v>8</v>
      </c>
      <c r="T280" s="38">
        <f t="shared" si="82"/>
        <v>0</v>
      </c>
      <c r="U280" s="38">
        <f t="shared" si="82"/>
        <v>0</v>
      </c>
      <c r="V280" s="38">
        <f t="shared" si="82"/>
        <v>6</v>
      </c>
      <c r="W280" s="38">
        <f t="shared" si="82"/>
        <v>0</v>
      </c>
      <c r="X280" s="38">
        <f t="shared" si="82"/>
        <v>14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43484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43485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188" t="s">
        <v>40</v>
      </c>
      <c r="B301" s="189">
        <v>43486</v>
      </c>
      <c r="C301" s="32" t="s">
        <v>30</v>
      </c>
      <c r="D301" s="33"/>
      <c r="E301" s="34"/>
      <c r="F301" s="35"/>
      <c r="G301" s="34"/>
      <c r="H301" s="35"/>
      <c r="I301" s="37">
        <f t="shared" ref="I301:J343" si="90">SUM(G301-E301)</f>
        <v>0</v>
      </c>
      <c r="J301" s="38">
        <f t="shared" si="90"/>
        <v>0</v>
      </c>
      <c r="K301" s="35"/>
      <c r="L301" s="35"/>
      <c r="M301" s="35"/>
      <c r="N301" s="35"/>
      <c r="O301" s="35"/>
      <c r="P301" s="35"/>
      <c r="Q301" s="39">
        <f>SUM(K301:P301)</f>
        <v>0</v>
      </c>
      <c r="R301" s="35"/>
      <c r="S301" s="35"/>
      <c r="T301" s="35"/>
      <c r="U301" s="35"/>
      <c r="V301" s="35"/>
      <c r="W301" s="35"/>
      <c r="X301" s="39">
        <f>SUM(R301:W301)</f>
        <v>0</v>
      </c>
      <c r="Y301" s="40">
        <f t="shared" ref="Y301:Y389" si="91">SUM(Q301-X301)</f>
        <v>0</v>
      </c>
    </row>
    <row r="302" spans="1:25" x14ac:dyDescent="0.25">
      <c r="A302" s="30"/>
      <c r="B302" s="41"/>
      <c r="C302" s="42" t="s">
        <v>31</v>
      </c>
      <c r="D302" s="33"/>
      <c r="E302" s="34"/>
      <c r="F302" s="35"/>
      <c r="G302" s="34"/>
      <c r="H302" s="35"/>
      <c r="I302" s="37">
        <f t="shared" si="90"/>
        <v>0</v>
      </c>
      <c r="J302" s="38">
        <f t="shared" si="90"/>
        <v>0</v>
      </c>
      <c r="K302" s="35"/>
      <c r="L302" s="35"/>
      <c r="M302" s="35"/>
      <c r="N302" s="35"/>
      <c r="O302" s="35"/>
      <c r="P302" s="35"/>
      <c r="Q302" s="39">
        <f t="shared" ref="Q302:Q313" si="92">SUM(K302:P302)</f>
        <v>0</v>
      </c>
      <c r="R302" s="35"/>
      <c r="S302" s="35"/>
      <c r="T302" s="35"/>
      <c r="U302" s="35"/>
      <c r="V302" s="35"/>
      <c r="W302" s="35"/>
      <c r="X302" s="39">
        <f t="shared" ref="X302:X313" si="93">SUM(R302:W302)</f>
        <v>0</v>
      </c>
      <c r="Y302" s="40">
        <f t="shared" si="91"/>
        <v>0</v>
      </c>
    </row>
    <row r="303" spans="1:25" x14ac:dyDescent="0.25">
      <c r="A303" s="30" t="s">
        <v>77</v>
      </c>
      <c r="B303" s="41"/>
      <c r="C303" s="42" t="s">
        <v>32</v>
      </c>
      <c r="D303" s="33"/>
      <c r="E303" s="34"/>
      <c r="F303" s="35"/>
      <c r="G303" s="34"/>
      <c r="H303" s="35"/>
      <c r="I303" s="37">
        <f t="shared" si="90"/>
        <v>0</v>
      </c>
      <c r="J303" s="38">
        <f t="shared" si="90"/>
        <v>0</v>
      </c>
      <c r="K303" s="35"/>
      <c r="L303" s="35"/>
      <c r="M303" s="35"/>
      <c r="N303" s="35"/>
      <c r="O303" s="35"/>
      <c r="P303" s="35"/>
      <c r="Q303" s="39">
        <f t="shared" si="92"/>
        <v>0</v>
      </c>
      <c r="R303" s="35"/>
      <c r="S303" s="35"/>
      <c r="T303" s="35"/>
      <c r="U303" s="35"/>
      <c r="V303" s="35"/>
      <c r="W303" s="35"/>
      <c r="X303" s="39">
        <f t="shared" si="93"/>
        <v>0</v>
      </c>
      <c r="Y303" s="40">
        <f t="shared" si="91"/>
        <v>0</v>
      </c>
    </row>
    <row r="304" spans="1:25" x14ac:dyDescent="0.25">
      <c r="A304" s="30" t="s">
        <v>80</v>
      </c>
      <c r="B304" s="41"/>
      <c r="C304" s="42" t="s">
        <v>33</v>
      </c>
      <c r="D304" s="33"/>
      <c r="E304" s="34"/>
      <c r="F304" s="35"/>
      <c r="G304" s="34"/>
      <c r="H304" s="35"/>
      <c r="I304" s="37">
        <f t="shared" si="90"/>
        <v>0</v>
      </c>
      <c r="J304" s="38">
        <f t="shared" si="90"/>
        <v>0</v>
      </c>
      <c r="K304" s="35"/>
      <c r="L304" s="35"/>
      <c r="M304" s="35"/>
      <c r="N304" s="35"/>
      <c r="O304" s="35"/>
      <c r="P304" s="35"/>
      <c r="Q304" s="39">
        <f t="shared" si="92"/>
        <v>0</v>
      </c>
      <c r="R304" s="35"/>
      <c r="S304" s="35"/>
      <c r="T304" s="35"/>
      <c r="U304" s="35"/>
      <c r="V304" s="35"/>
      <c r="W304" s="35"/>
      <c r="X304" s="39">
        <f t="shared" si="93"/>
        <v>0</v>
      </c>
      <c r="Y304" s="40">
        <f t="shared" si="91"/>
        <v>0</v>
      </c>
    </row>
    <row r="305" spans="1:25" x14ac:dyDescent="0.25">
      <c r="A305" s="30" t="s">
        <v>99</v>
      </c>
      <c r="B305" s="41"/>
      <c r="C305" s="42" t="s">
        <v>34</v>
      </c>
      <c r="D305" s="33"/>
      <c r="E305" s="34"/>
      <c r="F305" s="35"/>
      <c r="G305" s="34"/>
      <c r="H305" s="35"/>
      <c r="I305" s="37">
        <f t="shared" si="90"/>
        <v>0</v>
      </c>
      <c r="J305" s="38">
        <f t="shared" si="90"/>
        <v>0</v>
      </c>
      <c r="K305" s="35"/>
      <c r="L305" s="35"/>
      <c r="M305" s="35"/>
      <c r="N305" s="35"/>
      <c r="O305" s="35"/>
      <c r="P305" s="35"/>
      <c r="Q305" s="39">
        <f t="shared" si="92"/>
        <v>0</v>
      </c>
      <c r="R305" s="35"/>
      <c r="S305" s="35"/>
      <c r="T305" s="35"/>
      <c r="U305" s="35"/>
      <c r="V305" s="35"/>
      <c r="W305" s="35"/>
      <c r="X305" s="39">
        <f t="shared" si="93"/>
        <v>0</v>
      </c>
      <c r="Y305" s="40">
        <f t="shared" si="91"/>
        <v>0</v>
      </c>
    </row>
    <row r="306" spans="1:25" x14ac:dyDescent="0.25">
      <c r="A306" s="30" t="s">
        <v>100</v>
      </c>
      <c r="B306" s="41"/>
      <c r="C306" s="42" t="s">
        <v>35</v>
      </c>
      <c r="D306" s="33"/>
      <c r="E306" s="34"/>
      <c r="F306" s="35"/>
      <c r="G306" s="34"/>
      <c r="H306" s="35"/>
      <c r="I306" s="37">
        <f t="shared" si="90"/>
        <v>0</v>
      </c>
      <c r="J306" s="38">
        <f t="shared" si="90"/>
        <v>0</v>
      </c>
      <c r="K306" s="35"/>
      <c r="L306" s="35"/>
      <c r="M306" s="35"/>
      <c r="N306" s="35"/>
      <c r="O306" s="35"/>
      <c r="P306" s="35"/>
      <c r="Q306" s="39">
        <f t="shared" si="92"/>
        <v>0</v>
      </c>
      <c r="R306" s="35"/>
      <c r="S306" s="35"/>
      <c r="T306" s="35"/>
      <c r="U306" s="35"/>
      <c r="V306" s="35"/>
      <c r="W306" s="35"/>
      <c r="X306" s="39">
        <f t="shared" si="93"/>
        <v>0</v>
      </c>
      <c r="Y306" s="40">
        <f t="shared" si="91"/>
        <v>0</v>
      </c>
    </row>
    <row r="307" spans="1:25" x14ac:dyDescent="0.25">
      <c r="A307" s="30" t="s">
        <v>98</v>
      </c>
      <c r="B307" s="41"/>
      <c r="C307" s="42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30" t="s">
        <v>79</v>
      </c>
      <c r="B308" s="41"/>
      <c r="C308" s="42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</v>
      </c>
      <c r="J315" s="38">
        <f>SUM(J301:J314)</f>
        <v>0</v>
      </c>
      <c r="K315" s="38">
        <f t="shared" ref="K315:X315" si="94">SUM(K301:K314)</f>
        <v>0</v>
      </c>
      <c r="L315" s="38">
        <f t="shared" si="94"/>
        <v>0</v>
      </c>
      <c r="M315" s="38">
        <f t="shared" si="94"/>
        <v>0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0</v>
      </c>
      <c r="R315" s="38">
        <f t="shared" si="94"/>
        <v>0</v>
      </c>
      <c r="S315" s="38">
        <f t="shared" si="94"/>
        <v>0</v>
      </c>
      <c r="T315" s="38">
        <f t="shared" si="94"/>
        <v>0</v>
      </c>
      <c r="U315" s="38">
        <f t="shared" si="94"/>
        <v>0</v>
      </c>
      <c r="V315" s="38">
        <f t="shared" si="94"/>
        <v>0</v>
      </c>
      <c r="W315" s="38">
        <f t="shared" si="94"/>
        <v>0</v>
      </c>
      <c r="X315" s="38">
        <f t="shared" si="94"/>
        <v>0</v>
      </c>
      <c r="Y315" s="40">
        <f t="shared" si="91"/>
        <v>0</v>
      </c>
    </row>
    <row r="316" spans="1:25" ht="15.75" thickTop="1" x14ac:dyDescent="0.25">
      <c r="A316" s="30" t="s">
        <v>43</v>
      </c>
      <c r="B316" s="31">
        <v>43487</v>
      </c>
      <c r="C316" s="32" t="s">
        <v>30</v>
      </c>
      <c r="D316" s="33">
        <v>15</v>
      </c>
      <c r="E316" s="34">
        <v>0.27083333333333331</v>
      </c>
      <c r="F316" s="35">
        <v>104325</v>
      </c>
      <c r="G316" s="34">
        <v>0.31458333333333333</v>
      </c>
      <c r="H316" s="35">
        <v>104358</v>
      </c>
      <c r="I316" s="37">
        <f t="shared" si="90"/>
        <v>4.3750000000000011E-2</v>
      </c>
      <c r="J316" s="38">
        <f t="shared" si="90"/>
        <v>33</v>
      </c>
      <c r="K316" s="35">
        <v>2</v>
      </c>
      <c r="L316" s="35"/>
      <c r="M316" s="35"/>
      <c r="N316" s="35"/>
      <c r="O316" s="35"/>
      <c r="P316" s="35"/>
      <c r="Q316" s="39">
        <f>SUM(K316:P316)</f>
        <v>2</v>
      </c>
      <c r="R316" s="35"/>
      <c r="S316" s="35">
        <v>1</v>
      </c>
      <c r="T316" s="35">
        <v>1</v>
      </c>
      <c r="U316" s="35"/>
      <c r="V316" s="35"/>
      <c r="W316" s="35"/>
      <c r="X316" s="39">
        <f>SUM(R316:W316)</f>
        <v>2</v>
      </c>
      <c r="Y316" s="40">
        <f t="shared" si="91"/>
        <v>0</v>
      </c>
    </row>
    <row r="317" spans="1:25" x14ac:dyDescent="0.25">
      <c r="A317" s="30" t="s">
        <v>97</v>
      </c>
      <c r="B317" s="62"/>
      <c r="C317" s="42" t="s">
        <v>31</v>
      </c>
      <c r="D317" s="33"/>
      <c r="E317" s="34">
        <v>0.32500000000000001</v>
      </c>
      <c r="F317" s="35">
        <v>104358</v>
      </c>
      <c r="G317" s="34">
        <v>0.35416666666666669</v>
      </c>
      <c r="H317" s="35">
        <v>104379</v>
      </c>
      <c r="I317" s="37">
        <f t="shared" si="90"/>
        <v>2.9166666666666674E-2</v>
      </c>
      <c r="J317" s="38">
        <f t="shared" si="90"/>
        <v>21</v>
      </c>
      <c r="K317" s="35"/>
      <c r="L317" s="35">
        <v>1</v>
      </c>
      <c r="M317" s="35"/>
      <c r="N317" s="35"/>
      <c r="O317" s="35"/>
      <c r="P317" s="35"/>
      <c r="Q317" s="39">
        <f t="shared" ref="Q317:Q328" si="95">SUM(K317:P317)</f>
        <v>1</v>
      </c>
      <c r="R317" s="35"/>
      <c r="S317" s="35">
        <v>1</v>
      </c>
      <c r="T317" s="35"/>
      <c r="U317" s="35"/>
      <c r="V317" s="35"/>
      <c r="W317" s="35"/>
      <c r="X317" s="39">
        <f t="shared" ref="X317:X328" si="96">SUM(R317:W317)</f>
        <v>1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15</v>
      </c>
      <c r="E318" s="34">
        <v>0.3611111111111111</v>
      </c>
      <c r="F318" s="35">
        <v>104379</v>
      </c>
      <c r="G318" s="34">
        <v>0.39583333333333331</v>
      </c>
      <c r="H318" s="35">
        <v>104403</v>
      </c>
      <c r="I318" s="37">
        <f t="shared" si="90"/>
        <v>3.472222222222221E-2</v>
      </c>
      <c r="J318" s="38">
        <f t="shared" si="90"/>
        <v>24</v>
      </c>
      <c r="K318" s="35"/>
      <c r="L318" s="35">
        <v>2</v>
      </c>
      <c r="M318" s="35">
        <v>1</v>
      </c>
      <c r="N318" s="35"/>
      <c r="O318" s="35"/>
      <c r="P318" s="35"/>
      <c r="Q318" s="39">
        <f t="shared" si="95"/>
        <v>3</v>
      </c>
      <c r="R318" s="35"/>
      <c r="S318" s="35">
        <v>1</v>
      </c>
      <c r="T318" s="35">
        <v>2</v>
      </c>
      <c r="U318" s="35"/>
      <c r="V318" s="35"/>
      <c r="W318" s="35"/>
      <c r="X318" s="39">
        <f t="shared" si="96"/>
        <v>3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0.39930555555555558</v>
      </c>
      <c r="F319" s="35">
        <v>104403</v>
      </c>
      <c r="G319" s="34">
        <v>0.44861111111111113</v>
      </c>
      <c r="H319" s="35">
        <v>104436</v>
      </c>
      <c r="I319" s="37">
        <f t="shared" si="90"/>
        <v>4.9305555555555547E-2</v>
      </c>
      <c r="J319" s="38">
        <f t="shared" si="90"/>
        <v>33</v>
      </c>
      <c r="K319" s="35"/>
      <c r="L319" s="35">
        <v>1</v>
      </c>
      <c r="M319" s="35"/>
      <c r="N319" s="35"/>
      <c r="O319" s="35"/>
      <c r="P319" s="35"/>
      <c r="Q319" s="39">
        <f t="shared" si="95"/>
        <v>1</v>
      </c>
      <c r="R319" s="35"/>
      <c r="S319" s="35"/>
      <c r="T319" s="35">
        <v>1</v>
      </c>
      <c r="U319" s="35"/>
      <c r="V319" s="35"/>
      <c r="W319" s="35"/>
      <c r="X319" s="39">
        <f t="shared" si="96"/>
        <v>1</v>
      </c>
      <c r="Y319" s="40">
        <f t="shared" si="91"/>
        <v>0</v>
      </c>
    </row>
    <row r="320" spans="1:25" x14ac:dyDescent="0.25">
      <c r="A320" s="30" t="s">
        <v>82</v>
      </c>
      <c r="B320" s="62"/>
      <c r="C320" s="42" t="s">
        <v>34</v>
      </c>
      <c r="D320" s="33">
        <v>15</v>
      </c>
      <c r="E320" s="34">
        <v>0.67361111111111116</v>
      </c>
      <c r="F320" s="35">
        <v>104436</v>
      </c>
      <c r="G320" s="34">
        <v>0.71944444444444444</v>
      </c>
      <c r="H320" s="35">
        <v>104474</v>
      </c>
      <c r="I320" s="37">
        <f t="shared" si="90"/>
        <v>4.5833333333333282E-2</v>
      </c>
      <c r="J320" s="38">
        <f t="shared" si="90"/>
        <v>38</v>
      </c>
      <c r="K320" s="35"/>
      <c r="L320" s="35">
        <v>4</v>
      </c>
      <c r="M320" s="35"/>
      <c r="N320" s="35"/>
      <c r="O320" s="35"/>
      <c r="P320" s="35"/>
      <c r="Q320" s="39">
        <f t="shared" si="95"/>
        <v>4</v>
      </c>
      <c r="R320" s="35"/>
      <c r="S320" s="35"/>
      <c r="T320" s="35"/>
      <c r="U320" s="35"/>
      <c r="V320" s="35">
        <v>4</v>
      </c>
      <c r="W320" s="35"/>
      <c r="X320" s="39">
        <f t="shared" si="96"/>
        <v>4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0.72777777777777775</v>
      </c>
      <c r="F321" s="35">
        <v>104474</v>
      </c>
      <c r="G321" s="34">
        <v>0.77777777777777779</v>
      </c>
      <c r="H321" s="35">
        <v>104507</v>
      </c>
      <c r="I321" s="37">
        <f t="shared" si="90"/>
        <v>5.0000000000000044E-2</v>
      </c>
      <c r="J321" s="38">
        <f t="shared" si="90"/>
        <v>33</v>
      </c>
      <c r="K321" s="35"/>
      <c r="L321" s="35">
        <v>4</v>
      </c>
      <c r="M321" s="35"/>
      <c r="N321" s="35"/>
      <c r="O321" s="35"/>
      <c r="P321" s="35"/>
      <c r="Q321" s="39">
        <f t="shared" si="95"/>
        <v>4</v>
      </c>
      <c r="R321" s="35"/>
      <c r="S321" s="35"/>
      <c r="T321" s="35"/>
      <c r="U321" s="35"/>
      <c r="V321" s="35"/>
      <c r="W321" s="35">
        <v>4</v>
      </c>
      <c r="X321" s="39">
        <f t="shared" si="96"/>
        <v>4</v>
      </c>
      <c r="Y321" s="40">
        <f t="shared" si="91"/>
        <v>0</v>
      </c>
    </row>
    <row r="322" spans="1:25" x14ac:dyDescent="0.25">
      <c r="A322" s="30"/>
      <c r="B322" s="62"/>
      <c r="C322" s="42" t="s">
        <v>36</v>
      </c>
      <c r="D322" s="33"/>
      <c r="E322" s="34"/>
      <c r="F322" s="35"/>
      <c r="G322" s="34"/>
      <c r="H322" s="35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/>
      <c r="F323" s="35"/>
      <c r="G323" s="34"/>
      <c r="H323" s="35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0.25277777777777777</v>
      </c>
      <c r="J330" s="38">
        <f>SUM(J316:J329)</f>
        <v>182</v>
      </c>
      <c r="K330" s="38">
        <f t="shared" ref="K330:X330" si="97">SUM(K316:K329)</f>
        <v>2</v>
      </c>
      <c r="L330" s="38">
        <f t="shared" si="97"/>
        <v>12</v>
      </c>
      <c r="M330" s="38">
        <f t="shared" si="97"/>
        <v>1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15</v>
      </c>
      <c r="R330" s="38">
        <f t="shared" si="97"/>
        <v>0</v>
      </c>
      <c r="S330" s="38">
        <f t="shared" si="97"/>
        <v>3</v>
      </c>
      <c r="T330" s="38">
        <f t="shared" si="97"/>
        <v>4</v>
      </c>
      <c r="U330" s="38">
        <f t="shared" si="97"/>
        <v>0</v>
      </c>
      <c r="V330" s="38">
        <f t="shared" si="97"/>
        <v>4</v>
      </c>
      <c r="W330" s="38">
        <f t="shared" si="97"/>
        <v>4</v>
      </c>
      <c r="X330" s="38">
        <f t="shared" si="97"/>
        <v>15</v>
      </c>
      <c r="Y330" s="40">
        <f t="shared" si="91"/>
        <v>0</v>
      </c>
    </row>
    <row r="331" spans="1:25" ht="15.75" thickTop="1" x14ac:dyDescent="0.25">
      <c r="A331" s="30" t="s">
        <v>44</v>
      </c>
      <c r="B331" s="31">
        <v>43488</v>
      </c>
      <c r="C331" s="32" t="s">
        <v>30</v>
      </c>
      <c r="D331" s="33">
        <v>15</v>
      </c>
      <c r="E331" s="64">
        <v>0.27083333333333331</v>
      </c>
      <c r="F331" s="65">
        <v>104507</v>
      </c>
      <c r="G331" s="64">
        <v>0.31111111111111112</v>
      </c>
      <c r="H331" s="65">
        <v>104539</v>
      </c>
      <c r="I331" s="37">
        <f t="shared" si="90"/>
        <v>4.0277777777777801E-2</v>
      </c>
      <c r="J331" s="38">
        <f t="shared" si="90"/>
        <v>32</v>
      </c>
      <c r="K331" s="35"/>
      <c r="L331" s="35">
        <v>1</v>
      </c>
      <c r="M331" s="35"/>
      <c r="N331" s="35"/>
      <c r="O331" s="35"/>
      <c r="P331" s="35"/>
      <c r="Q331" s="39">
        <f>SUM(K331:P331)</f>
        <v>1</v>
      </c>
      <c r="R331" s="35"/>
      <c r="S331" s="35">
        <v>1</v>
      </c>
      <c r="T331" s="35"/>
      <c r="U331" s="35"/>
      <c r="V331" s="35"/>
      <c r="W331" s="35"/>
      <c r="X331" s="39">
        <f>SUM(R331:W331)</f>
        <v>1</v>
      </c>
      <c r="Y331" s="40">
        <f t="shared" si="91"/>
        <v>0</v>
      </c>
    </row>
    <row r="332" spans="1:25" x14ac:dyDescent="0.25">
      <c r="A332" s="30" t="s">
        <v>83</v>
      </c>
      <c r="B332" s="41"/>
      <c r="C332" s="42" t="s">
        <v>31</v>
      </c>
      <c r="D332" s="33"/>
      <c r="E332" s="64">
        <v>0.32500000000000001</v>
      </c>
      <c r="F332" s="65">
        <v>104539</v>
      </c>
      <c r="G332" s="64">
        <v>0.35416666666666669</v>
      </c>
      <c r="H332" s="65">
        <v>104560</v>
      </c>
      <c r="I332" s="37">
        <f t="shared" si="90"/>
        <v>2.9166666666666674E-2</v>
      </c>
      <c r="J332" s="38">
        <f t="shared" si="90"/>
        <v>21</v>
      </c>
      <c r="K332" s="35"/>
      <c r="L332" s="35">
        <v>1</v>
      </c>
      <c r="M332" s="35"/>
      <c r="N332" s="35"/>
      <c r="O332" s="35"/>
      <c r="P332" s="35"/>
      <c r="Q332" s="39">
        <f t="shared" ref="Q332:Q343" si="98">SUM(K332:P332)</f>
        <v>1</v>
      </c>
      <c r="R332" s="35"/>
      <c r="S332" s="35">
        <v>1</v>
      </c>
      <c r="T332" s="35"/>
      <c r="U332" s="35"/>
      <c r="V332" s="35"/>
      <c r="W332" s="35"/>
      <c r="X332" s="39">
        <f t="shared" ref="X332:X343" si="99">SUM(R332:W332)</f>
        <v>1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>
        <v>15</v>
      </c>
      <c r="E333" s="64">
        <v>0.3611111111111111</v>
      </c>
      <c r="F333" s="65">
        <v>104560</v>
      </c>
      <c r="G333" s="64">
        <v>0.39374999999999999</v>
      </c>
      <c r="H333" s="65">
        <v>104584</v>
      </c>
      <c r="I333" s="37">
        <f t="shared" si="90"/>
        <v>3.2638888888888884E-2</v>
      </c>
      <c r="J333" s="38">
        <f t="shared" si="90"/>
        <v>24</v>
      </c>
      <c r="K333" s="35">
        <v>1</v>
      </c>
      <c r="L333" s="35"/>
      <c r="M333" s="35">
        <v>1</v>
      </c>
      <c r="N333" s="35"/>
      <c r="O333" s="35"/>
      <c r="P333" s="35"/>
      <c r="Q333" s="39">
        <f t="shared" si="98"/>
        <v>2</v>
      </c>
      <c r="R333" s="35"/>
      <c r="S333" s="35">
        <v>2</v>
      </c>
      <c r="T333" s="35"/>
      <c r="U333" s="35"/>
      <c r="V333" s="35"/>
      <c r="W333" s="35"/>
      <c r="X333" s="39">
        <f t="shared" si="99"/>
        <v>2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0.40625</v>
      </c>
      <c r="F334" s="65">
        <v>104584</v>
      </c>
      <c r="G334" s="64">
        <v>0.44861111111111113</v>
      </c>
      <c r="H334" s="65">
        <v>104616</v>
      </c>
      <c r="I334" s="37">
        <f t="shared" si="90"/>
        <v>4.2361111111111127E-2</v>
      </c>
      <c r="J334" s="38">
        <f t="shared" si="90"/>
        <v>32</v>
      </c>
      <c r="K334" s="35"/>
      <c r="L334" s="35"/>
      <c r="M334" s="35"/>
      <c r="N334" s="35"/>
      <c r="O334" s="35"/>
      <c r="P334" s="35"/>
      <c r="Q334" s="39">
        <f t="shared" si="98"/>
        <v>0</v>
      </c>
      <c r="R334" s="35"/>
      <c r="S334" s="35"/>
      <c r="T334" s="35"/>
      <c r="U334" s="35"/>
      <c r="V334" s="35"/>
      <c r="W334" s="35"/>
      <c r="X334" s="39">
        <f t="shared" si="99"/>
        <v>0</v>
      </c>
      <c r="Y334" s="40">
        <f t="shared" si="91"/>
        <v>0</v>
      </c>
    </row>
    <row r="335" spans="1:25" x14ac:dyDescent="0.25">
      <c r="A335" s="30" t="s">
        <v>84</v>
      </c>
      <c r="B335" s="41"/>
      <c r="C335" s="42" t="s">
        <v>34</v>
      </c>
      <c r="D335" s="33">
        <v>15</v>
      </c>
      <c r="E335" s="64">
        <v>0.67361111111111116</v>
      </c>
      <c r="F335" s="65">
        <v>104614</v>
      </c>
      <c r="G335" s="64">
        <v>0.72499999999999998</v>
      </c>
      <c r="H335" s="65">
        <v>104650</v>
      </c>
      <c r="I335" s="37">
        <f t="shared" si="90"/>
        <v>5.1388888888888817E-2</v>
      </c>
      <c r="J335" s="38">
        <f t="shared" si="90"/>
        <v>36</v>
      </c>
      <c r="K335" s="35">
        <v>1</v>
      </c>
      <c r="L335" s="35">
        <v>1</v>
      </c>
      <c r="M335" s="35">
        <v>1</v>
      </c>
      <c r="N335" s="35"/>
      <c r="O335" s="35"/>
      <c r="P335" s="35"/>
      <c r="Q335" s="39">
        <f t="shared" si="98"/>
        <v>3</v>
      </c>
      <c r="R335" s="35"/>
      <c r="S335" s="35">
        <v>3</v>
      </c>
      <c r="T335" s="35"/>
      <c r="U335" s="35"/>
      <c r="V335" s="35"/>
      <c r="W335" s="35"/>
      <c r="X335" s="39">
        <f t="shared" si="99"/>
        <v>3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0.72777777777777775</v>
      </c>
      <c r="F336" s="65">
        <v>104650</v>
      </c>
      <c r="G336" s="64">
        <v>0.78194444444444444</v>
      </c>
      <c r="H336" s="65">
        <v>104685</v>
      </c>
      <c r="I336" s="37">
        <f t="shared" si="90"/>
        <v>5.4166666666666696E-2</v>
      </c>
      <c r="J336" s="38">
        <f t="shared" si="90"/>
        <v>35</v>
      </c>
      <c r="K336" s="35">
        <v>4</v>
      </c>
      <c r="L336" s="35">
        <v>2</v>
      </c>
      <c r="M336" s="35">
        <v>1</v>
      </c>
      <c r="N336" s="35"/>
      <c r="O336" s="35"/>
      <c r="P336" s="35"/>
      <c r="Q336" s="39">
        <f t="shared" si="98"/>
        <v>7</v>
      </c>
      <c r="R336" s="35"/>
      <c r="S336" s="35">
        <v>7</v>
      </c>
      <c r="T336" s="35"/>
      <c r="U336" s="35"/>
      <c r="V336" s="35"/>
      <c r="W336" s="35"/>
      <c r="X336" s="39">
        <f t="shared" si="99"/>
        <v>7</v>
      </c>
      <c r="Y336" s="40">
        <f t="shared" si="91"/>
        <v>0</v>
      </c>
    </row>
    <row r="337" spans="1:25" x14ac:dyDescent="0.25">
      <c r="A337" s="30"/>
      <c r="B337" s="41"/>
      <c r="C337" s="42" t="s">
        <v>36</v>
      </c>
      <c r="D337" s="33"/>
      <c r="E337" s="64"/>
      <c r="F337" s="65"/>
      <c r="G337" s="64"/>
      <c r="H337" s="65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/>
      <c r="F338" s="65"/>
      <c r="G338" s="64"/>
      <c r="H338" s="65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0.25</v>
      </c>
      <c r="J345" s="38">
        <f>SUM(J331:J344)</f>
        <v>180</v>
      </c>
      <c r="K345" s="38">
        <f t="shared" ref="K345:X345" si="100">SUM(K331:K344)</f>
        <v>6</v>
      </c>
      <c r="L345" s="38">
        <f t="shared" si="100"/>
        <v>5</v>
      </c>
      <c r="M345" s="38">
        <f t="shared" si="100"/>
        <v>3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14</v>
      </c>
      <c r="R345" s="38">
        <f t="shared" si="100"/>
        <v>0</v>
      </c>
      <c r="S345" s="38">
        <f t="shared" si="100"/>
        <v>14</v>
      </c>
      <c r="T345" s="38">
        <f t="shared" si="100"/>
        <v>0</v>
      </c>
      <c r="U345" s="38">
        <f t="shared" si="100"/>
        <v>0</v>
      </c>
      <c r="V345" s="38">
        <f t="shared" si="100"/>
        <v>0</v>
      </c>
      <c r="W345" s="38">
        <f t="shared" si="100"/>
        <v>0</v>
      </c>
      <c r="X345" s="38">
        <f t="shared" si="100"/>
        <v>14</v>
      </c>
      <c r="Y345" s="40">
        <f t="shared" si="91"/>
        <v>0</v>
      </c>
    </row>
    <row r="346" spans="1:25" ht="15.75" thickTop="1" x14ac:dyDescent="0.25">
      <c r="A346" s="30" t="s">
        <v>45</v>
      </c>
      <c r="B346" s="31">
        <v>43489</v>
      </c>
      <c r="C346" s="32" t="s">
        <v>30</v>
      </c>
      <c r="D346" s="33">
        <v>15</v>
      </c>
      <c r="E346" s="64">
        <v>0.27083333333333331</v>
      </c>
      <c r="F346" s="65">
        <v>104685</v>
      </c>
      <c r="G346" s="64">
        <v>0.3125</v>
      </c>
      <c r="H346" s="65">
        <v>104718</v>
      </c>
      <c r="I346" s="37">
        <f t="shared" ref="I346:J358" si="101">SUM(G346-E346)</f>
        <v>4.1666666666666685E-2</v>
      </c>
      <c r="J346" s="38">
        <f t="shared" si="101"/>
        <v>33</v>
      </c>
      <c r="K346" s="35"/>
      <c r="L346" s="35"/>
      <c r="M346" s="35"/>
      <c r="N346" s="35"/>
      <c r="O346" s="35"/>
      <c r="P346" s="35"/>
      <c r="Q346" s="39">
        <f>SUM(K346:P346)</f>
        <v>0</v>
      </c>
      <c r="R346" s="35"/>
      <c r="S346" s="35"/>
      <c r="T346" s="35"/>
      <c r="U346" s="35"/>
      <c r="V346" s="35"/>
      <c r="W346" s="35"/>
      <c r="X346" s="39">
        <f>SUM(R346:W346)</f>
        <v>0</v>
      </c>
      <c r="Y346" s="40">
        <f t="shared" si="91"/>
        <v>0</v>
      </c>
    </row>
    <row r="347" spans="1:25" x14ac:dyDescent="0.25">
      <c r="A347" s="30" t="s">
        <v>83</v>
      </c>
      <c r="B347" s="41"/>
      <c r="C347" s="42" t="s">
        <v>31</v>
      </c>
      <c r="D347" s="33"/>
      <c r="E347" s="64">
        <v>0.32500000000000001</v>
      </c>
      <c r="F347" s="65">
        <v>104718</v>
      </c>
      <c r="G347" s="64">
        <v>0.36458333333333331</v>
      </c>
      <c r="H347" s="65">
        <v>104740</v>
      </c>
      <c r="I347" s="37">
        <f t="shared" si="101"/>
        <v>3.9583333333333304E-2</v>
      </c>
      <c r="J347" s="38">
        <f t="shared" si="101"/>
        <v>22</v>
      </c>
      <c r="K347" s="35">
        <v>1</v>
      </c>
      <c r="L347" s="35"/>
      <c r="M347" s="35"/>
      <c r="N347" s="35"/>
      <c r="O347" s="35"/>
      <c r="P347" s="35"/>
      <c r="Q347" s="39">
        <f t="shared" ref="Q347:Q358" si="102">SUM(K347:P347)</f>
        <v>1</v>
      </c>
      <c r="R347" s="35"/>
      <c r="S347" s="35">
        <v>1</v>
      </c>
      <c r="T347" s="35"/>
      <c r="U347" s="35"/>
      <c r="V347" s="35"/>
      <c r="W347" s="35"/>
      <c r="X347" s="39">
        <f t="shared" ref="X347:X358" si="103">SUM(R347:W347)</f>
        <v>1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>
        <v>15</v>
      </c>
      <c r="E348" s="64">
        <v>0.3611111111111111</v>
      </c>
      <c r="F348" s="65">
        <v>104740</v>
      </c>
      <c r="G348" s="64">
        <v>0.39444444444444443</v>
      </c>
      <c r="H348" s="65">
        <v>104765</v>
      </c>
      <c r="I348" s="37">
        <f t="shared" si="101"/>
        <v>3.3333333333333326E-2</v>
      </c>
      <c r="J348" s="38">
        <f t="shared" si="101"/>
        <v>25</v>
      </c>
      <c r="K348" s="35"/>
      <c r="L348" s="35"/>
      <c r="M348" s="35">
        <v>1</v>
      </c>
      <c r="N348" s="35"/>
      <c r="O348" s="35"/>
      <c r="P348" s="35"/>
      <c r="Q348" s="39">
        <f t="shared" si="102"/>
        <v>1</v>
      </c>
      <c r="R348" s="35"/>
      <c r="S348" s="35">
        <v>1</v>
      </c>
      <c r="T348" s="35"/>
      <c r="U348" s="35"/>
      <c r="V348" s="35"/>
      <c r="W348" s="35"/>
      <c r="X348" s="39">
        <f t="shared" si="103"/>
        <v>1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0.40625</v>
      </c>
      <c r="F349" s="65">
        <v>104765</v>
      </c>
      <c r="G349" s="64">
        <v>0.45</v>
      </c>
      <c r="H349" s="65">
        <v>104797</v>
      </c>
      <c r="I349" s="37">
        <f t="shared" si="101"/>
        <v>4.3750000000000011E-2</v>
      </c>
      <c r="J349" s="38">
        <f t="shared" si="101"/>
        <v>32</v>
      </c>
      <c r="K349" s="35"/>
      <c r="L349" s="35"/>
      <c r="M349" s="35"/>
      <c r="N349" s="35"/>
      <c r="O349" s="35"/>
      <c r="P349" s="35"/>
      <c r="Q349" s="39">
        <f t="shared" si="102"/>
        <v>0</v>
      </c>
      <c r="R349" s="35"/>
      <c r="S349" s="35"/>
      <c r="T349" s="35"/>
      <c r="U349" s="35"/>
      <c r="V349" s="35"/>
      <c r="W349" s="35"/>
      <c r="X349" s="39">
        <f t="shared" si="103"/>
        <v>0</v>
      </c>
      <c r="Y349" s="40">
        <f t="shared" si="91"/>
        <v>0</v>
      </c>
    </row>
    <row r="350" spans="1:25" x14ac:dyDescent="0.25">
      <c r="A350" s="30" t="s">
        <v>84</v>
      </c>
      <c r="B350" s="41"/>
      <c r="C350" s="42" t="s">
        <v>34</v>
      </c>
      <c r="D350" s="33">
        <v>15</v>
      </c>
      <c r="E350" s="64">
        <v>0.67361111111111116</v>
      </c>
      <c r="F350" s="65">
        <v>104797</v>
      </c>
      <c r="G350" s="64">
        <v>0.72013888888888899</v>
      </c>
      <c r="H350" s="65">
        <v>104830</v>
      </c>
      <c r="I350" s="37">
        <f t="shared" si="101"/>
        <v>4.6527777777777835E-2</v>
      </c>
      <c r="J350" s="38">
        <f t="shared" si="101"/>
        <v>33</v>
      </c>
      <c r="K350" s="35">
        <v>1</v>
      </c>
      <c r="L350" s="35">
        <v>1</v>
      </c>
      <c r="M350" s="35"/>
      <c r="N350" s="35"/>
      <c r="O350" s="35"/>
      <c r="P350" s="35"/>
      <c r="Q350" s="39">
        <f t="shared" si="102"/>
        <v>2</v>
      </c>
      <c r="R350" s="35"/>
      <c r="S350" s="35">
        <v>2</v>
      </c>
      <c r="T350" s="35"/>
      <c r="U350" s="35"/>
      <c r="V350" s="35"/>
      <c r="W350" s="35"/>
      <c r="X350" s="39">
        <f t="shared" si="103"/>
        <v>2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>
        <v>0.72777777777777775</v>
      </c>
      <c r="F351" s="65">
        <v>104830</v>
      </c>
      <c r="G351" s="64">
        <v>0.74097222222222225</v>
      </c>
      <c r="H351" s="65">
        <v>104863</v>
      </c>
      <c r="I351" s="37">
        <f t="shared" si="101"/>
        <v>1.3194444444444509E-2</v>
      </c>
      <c r="J351" s="38">
        <f t="shared" si="101"/>
        <v>33</v>
      </c>
      <c r="K351" s="35"/>
      <c r="L351" s="35"/>
      <c r="M351" s="35"/>
      <c r="N351" s="35">
        <v>1</v>
      </c>
      <c r="O351" s="35"/>
      <c r="P351" s="35"/>
      <c r="Q351" s="39">
        <f t="shared" si="102"/>
        <v>1</v>
      </c>
      <c r="R351" s="35"/>
      <c r="S351" s="35">
        <v>1</v>
      </c>
      <c r="T351" s="35"/>
      <c r="U351" s="35"/>
      <c r="V351" s="35"/>
      <c r="W351" s="35"/>
      <c r="X351" s="39">
        <f t="shared" si="103"/>
        <v>1</v>
      </c>
      <c r="Y351" s="40">
        <f t="shared" si="91"/>
        <v>0</v>
      </c>
    </row>
    <row r="352" spans="1:25" x14ac:dyDescent="0.25">
      <c r="A352" s="30"/>
      <c r="B352" s="41"/>
      <c r="C352" s="42" t="s">
        <v>36</v>
      </c>
      <c r="D352" s="33"/>
      <c r="E352" s="64"/>
      <c r="F352" s="65"/>
      <c r="G352" s="64"/>
      <c r="H352" s="65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/>
      <c r="F353" s="65"/>
      <c r="G353" s="64"/>
      <c r="H353" s="65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0.21805555555555567</v>
      </c>
      <c r="J360" s="38">
        <f>SUM(J346:J359)</f>
        <v>178</v>
      </c>
      <c r="K360" s="38">
        <f t="shared" ref="K360:X360" si="104">SUM(K346:K359)</f>
        <v>2</v>
      </c>
      <c r="L360" s="38">
        <f t="shared" si="104"/>
        <v>1</v>
      </c>
      <c r="M360" s="38">
        <f t="shared" si="104"/>
        <v>1</v>
      </c>
      <c r="N360" s="38">
        <f t="shared" si="104"/>
        <v>1</v>
      </c>
      <c r="O360" s="38">
        <f t="shared" si="104"/>
        <v>0</v>
      </c>
      <c r="P360" s="38">
        <f t="shared" si="104"/>
        <v>0</v>
      </c>
      <c r="Q360" s="38">
        <f t="shared" si="104"/>
        <v>5</v>
      </c>
      <c r="R360" s="38">
        <f t="shared" si="104"/>
        <v>0</v>
      </c>
      <c r="S360" s="38">
        <f t="shared" si="104"/>
        <v>5</v>
      </c>
      <c r="T360" s="38">
        <f t="shared" si="104"/>
        <v>0</v>
      </c>
      <c r="U360" s="38">
        <f t="shared" si="104"/>
        <v>0</v>
      </c>
      <c r="V360" s="38">
        <f t="shared" si="104"/>
        <v>0</v>
      </c>
      <c r="W360" s="38">
        <f t="shared" si="104"/>
        <v>0</v>
      </c>
      <c r="X360" s="38">
        <f t="shared" si="104"/>
        <v>5</v>
      </c>
      <c r="Y360" s="40">
        <f t="shared" si="91"/>
        <v>0</v>
      </c>
    </row>
    <row r="361" spans="1:25" ht="15.75" thickTop="1" x14ac:dyDescent="0.25">
      <c r="A361" s="30" t="s">
        <v>46</v>
      </c>
      <c r="B361" s="31">
        <v>43490</v>
      </c>
      <c r="C361" s="32" t="s">
        <v>30</v>
      </c>
      <c r="D361" s="33">
        <v>15</v>
      </c>
      <c r="E361" s="64">
        <v>0.27083333333333331</v>
      </c>
      <c r="F361" s="65">
        <v>104863</v>
      </c>
      <c r="G361" s="64">
        <v>0.3125</v>
      </c>
      <c r="H361" s="65">
        <v>104897</v>
      </c>
      <c r="I361" s="37">
        <f t="shared" ref="I361:J373" si="105">SUM(G361-E361)</f>
        <v>4.1666666666666685E-2</v>
      </c>
      <c r="J361" s="38">
        <f t="shared" si="105"/>
        <v>34</v>
      </c>
      <c r="K361" s="35"/>
      <c r="L361" s="35"/>
      <c r="M361" s="35"/>
      <c r="N361" s="35"/>
      <c r="O361" s="35"/>
      <c r="P361" s="35"/>
      <c r="Q361" s="39">
        <f>SUM(K361:P361)</f>
        <v>0</v>
      </c>
      <c r="R361" s="35"/>
      <c r="S361" s="35"/>
      <c r="T361" s="35"/>
      <c r="U361" s="35"/>
      <c r="V361" s="35"/>
      <c r="W361" s="35"/>
      <c r="X361" s="39">
        <f>SUM(R361:W361)</f>
        <v>0</v>
      </c>
      <c r="Y361" s="40">
        <f t="shared" si="91"/>
        <v>0</v>
      </c>
    </row>
    <row r="362" spans="1:25" x14ac:dyDescent="0.25">
      <c r="A362" s="30" t="s">
        <v>82</v>
      </c>
      <c r="B362" s="62"/>
      <c r="C362" s="42" t="s">
        <v>31</v>
      </c>
      <c r="D362" s="33"/>
      <c r="E362" s="64">
        <v>0.32500000000000001</v>
      </c>
      <c r="F362" s="65">
        <v>104897</v>
      </c>
      <c r="G362" s="64">
        <v>0.3576388888888889</v>
      </c>
      <c r="H362" s="65">
        <v>104919</v>
      </c>
      <c r="I362" s="37">
        <f t="shared" si="105"/>
        <v>3.2638888888888884E-2</v>
      </c>
      <c r="J362" s="38">
        <f t="shared" si="105"/>
        <v>22</v>
      </c>
      <c r="K362" s="35">
        <v>1</v>
      </c>
      <c r="L362" s="35"/>
      <c r="M362" s="35"/>
      <c r="N362" s="35"/>
      <c r="O362" s="35"/>
      <c r="P362" s="35"/>
      <c r="Q362" s="39">
        <f t="shared" ref="Q362:Q373" si="106">SUM(K362:P362)</f>
        <v>1</v>
      </c>
      <c r="R362" s="35"/>
      <c r="S362" s="35">
        <v>1</v>
      </c>
      <c r="T362" s="35"/>
      <c r="U362" s="35"/>
      <c r="V362" s="35"/>
      <c r="W362" s="35"/>
      <c r="X362" s="39">
        <f t="shared" ref="X362:X373" si="107">SUM(R362:W362)</f>
        <v>1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>
        <v>15</v>
      </c>
      <c r="E363" s="64">
        <v>0.3611111111111111</v>
      </c>
      <c r="F363" s="65">
        <v>104919</v>
      </c>
      <c r="G363" s="64">
        <v>0.39583333333333331</v>
      </c>
      <c r="H363" s="65">
        <v>104944</v>
      </c>
      <c r="I363" s="37">
        <f t="shared" si="105"/>
        <v>3.472222222222221E-2</v>
      </c>
      <c r="J363" s="38">
        <f t="shared" si="105"/>
        <v>25</v>
      </c>
      <c r="K363" s="35">
        <v>1</v>
      </c>
      <c r="L363" s="35"/>
      <c r="M363" s="35"/>
      <c r="N363" s="35"/>
      <c r="O363" s="35"/>
      <c r="P363" s="35"/>
      <c r="Q363" s="39">
        <f t="shared" si="106"/>
        <v>1</v>
      </c>
      <c r="R363" s="35"/>
      <c r="S363" s="35">
        <v>1</v>
      </c>
      <c r="T363" s="35"/>
      <c r="U363" s="35"/>
      <c r="V363" s="35"/>
      <c r="W363" s="35"/>
      <c r="X363" s="39">
        <f t="shared" si="107"/>
        <v>1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>
        <v>0.39930555555555558</v>
      </c>
      <c r="F364" s="65">
        <v>104944</v>
      </c>
      <c r="G364" s="64">
        <v>0.44791666666666669</v>
      </c>
      <c r="H364" s="65">
        <v>104976</v>
      </c>
      <c r="I364" s="37">
        <f t="shared" si="105"/>
        <v>4.8611111111111105E-2</v>
      </c>
      <c r="J364" s="38">
        <f t="shared" si="105"/>
        <v>32</v>
      </c>
      <c r="K364" s="35"/>
      <c r="L364" s="35"/>
      <c r="M364" s="35"/>
      <c r="N364" s="35"/>
      <c r="O364" s="35"/>
      <c r="P364" s="35"/>
      <c r="Q364" s="39">
        <f t="shared" si="106"/>
        <v>0</v>
      </c>
      <c r="R364" s="35"/>
      <c r="S364" s="35"/>
      <c r="T364" s="35"/>
      <c r="U364" s="35"/>
      <c r="V364" s="35"/>
      <c r="W364" s="35"/>
      <c r="X364" s="39">
        <f t="shared" si="107"/>
        <v>0</v>
      </c>
      <c r="Y364" s="40">
        <f t="shared" si="91"/>
        <v>0</v>
      </c>
    </row>
    <row r="365" spans="1:25" x14ac:dyDescent="0.25">
      <c r="A365" s="30" t="s">
        <v>84</v>
      </c>
      <c r="B365" s="62"/>
      <c r="C365" s="42" t="s">
        <v>34</v>
      </c>
      <c r="D365" s="33">
        <v>15</v>
      </c>
      <c r="E365" s="64">
        <v>0.67361111111111116</v>
      </c>
      <c r="F365" s="65">
        <v>104976</v>
      </c>
      <c r="G365" s="64">
        <v>0.72083333333333333</v>
      </c>
      <c r="H365" s="65">
        <v>105009</v>
      </c>
      <c r="I365" s="37">
        <f t="shared" si="105"/>
        <v>4.7222222222222165E-2</v>
      </c>
      <c r="J365" s="38">
        <f t="shared" si="105"/>
        <v>33</v>
      </c>
      <c r="K365" s="35">
        <v>1</v>
      </c>
      <c r="L365" s="35">
        <v>1</v>
      </c>
      <c r="M365" s="35"/>
      <c r="N365" s="35"/>
      <c r="O365" s="35"/>
      <c r="P365" s="35"/>
      <c r="Q365" s="39">
        <f t="shared" si="106"/>
        <v>2</v>
      </c>
      <c r="R365" s="35"/>
      <c r="S365" s="35">
        <v>1</v>
      </c>
      <c r="T365" s="35">
        <v>1</v>
      </c>
      <c r="U365" s="35"/>
      <c r="V365" s="35"/>
      <c r="W365" s="35"/>
      <c r="X365" s="39">
        <f t="shared" si="107"/>
        <v>2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>
        <v>0.72777777777777775</v>
      </c>
      <c r="F366" s="65">
        <v>105009</v>
      </c>
      <c r="G366" s="64">
        <v>0.77500000000000002</v>
      </c>
      <c r="H366" s="65">
        <v>105042</v>
      </c>
      <c r="I366" s="37">
        <f t="shared" si="105"/>
        <v>4.7222222222222276E-2</v>
      </c>
      <c r="J366" s="38">
        <f t="shared" si="105"/>
        <v>33</v>
      </c>
      <c r="K366" s="35">
        <v>2</v>
      </c>
      <c r="L366" s="35">
        <v>1</v>
      </c>
      <c r="M366" s="35"/>
      <c r="N366" s="35">
        <v>1</v>
      </c>
      <c r="O366" s="35"/>
      <c r="P366" s="35"/>
      <c r="Q366" s="39">
        <f t="shared" si="106"/>
        <v>4</v>
      </c>
      <c r="R366" s="35"/>
      <c r="S366" s="35">
        <v>4</v>
      </c>
      <c r="T366" s="35"/>
      <c r="U366" s="35"/>
      <c r="V366" s="35"/>
      <c r="W366" s="35"/>
      <c r="X366" s="39">
        <f t="shared" si="107"/>
        <v>4</v>
      </c>
      <c r="Y366" s="40">
        <f t="shared" si="91"/>
        <v>0</v>
      </c>
    </row>
    <row r="367" spans="1:25" x14ac:dyDescent="0.25">
      <c r="A367" s="30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0.25208333333333333</v>
      </c>
      <c r="J375" s="38">
        <f>SUM(J361:J374)</f>
        <v>179</v>
      </c>
      <c r="K375" s="38">
        <f t="shared" ref="K375:X375" si="108">SUM(K361:K374)</f>
        <v>5</v>
      </c>
      <c r="L375" s="38">
        <f t="shared" si="108"/>
        <v>2</v>
      </c>
      <c r="M375" s="38">
        <f t="shared" si="108"/>
        <v>0</v>
      </c>
      <c r="N375" s="38">
        <f t="shared" si="108"/>
        <v>1</v>
      </c>
      <c r="O375" s="38">
        <f t="shared" si="108"/>
        <v>0</v>
      </c>
      <c r="P375" s="38">
        <f t="shared" si="108"/>
        <v>0</v>
      </c>
      <c r="Q375" s="38">
        <f t="shared" si="108"/>
        <v>8</v>
      </c>
      <c r="R375" s="38">
        <f t="shared" si="108"/>
        <v>0</v>
      </c>
      <c r="S375" s="38">
        <f t="shared" si="108"/>
        <v>7</v>
      </c>
      <c r="T375" s="38">
        <f t="shared" si="108"/>
        <v>1</v>
      </c>
      <c r="U375" s="38">
        <f t="shared" si="108"/>
        <v>0</v>
      </c>
      <c r="V375" s="38">
        <f t="shared" si="108"/>
        <v>0</v>
      </c>
      <c r="W375" s="38">
        <f t="shared" si="108"/>
        <v>0</v>
      </c>
      <c r="X375" s="38">
        <f t="shared" si="108"/>
        <v>8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43491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43492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43493</v>
      </c>
      <c r="C396" s="32" t="s">
        <v>30</v>
      </c>
      <c r="D396" s="33">
        <v>15</v>
      </c>
      <c r="E396" s="64">
        <v>0.27083333333333331</v>
      </c>
      <c r="F396" s="65">
        <v>105042</v>
      </c>
      <c r="G396" s="64">
        <v>0.31041666666666667</v>
      </c>
      <c r="H396" s="65">
        <v>105074</v>
      </c>
      <c r="I396" s="37">
        <f t="shared" ref="I396:J408" si="118">SUM(G396-E396)</f>
        <v>3.9583333333333359E-2</v>
      </c>
      <c r="J396" s="38">
        <f t="shared" si="118"/>
        <v>32</v>
      </c>
      <c r="K396" s="35">
        <v>2</v>
      </c>
      <c r="L396" s="35"/>
      <c r="M396" s="35"/>
      <c r="N396" s="35"/>
      <c r="O396" s="35"/>
      <c r="P396" s="35"/>
      <c r="Q396" s="39">
        <f>SUM(K396:P396)</f>
        <v>2</v>
      </c>
      <c r="R396" s="35"/>
      <c r="S396" s="35">
        <v>2</v>
      </c>
      <c r="T396" s="35"/>
      <c r="U396" s="35"/>
      <c r="V396" s="35"/>
      <c r="W396" s="35"/>
      <c r="X396" s="39">
        <f>SUM(R396:W396)</f>
        <v>2</v>
      </c>
      <c r="Y396" s="40">
        <f t="shared" si="117"/>
        <v>0</v>
      </c>
    </row>
    <row r="397" spans="1:25" x14ac:dyDescent="0.25">
      <c r="A397" s="30" t="s">
        <v>97</v>
      </c>
      <c r="B397" s="62"/>
      <c r="C397" s="42" t="s">
        <v>31</v>
      </c>
      <c r="D397" s="33"/>
      <c r="E397" s="64">
        <v>0.32291666666666669</v>
      </c>
      <c r="F397" s="65">
        <v>105074</v>
      </c>
      <c r="G397" s="64">
        <v>0.33055555555555555</v>
      </c>
      <c r="H397" s="65">
        <v>105099</v>
      </c>
      <c r="I397" s="37">
        <f t="shared" si="118"/>
        <v>7.6388888888888618E-3</v>
      </c>
      <c r="J397" s="38">
        <f t="shared" si="118"/>
        <v>25</v>
      </c>
      <c r="K397" s="35"/>
      <c r="L397" s="35"/>
      <c r="M397" s="35"/>
      <c r="N397" s="35"/>
      <c r="O397" s="35"/>
      <c r="P397" s="35"/>
      <c r="Q397" s="39">
        <f t="shared" ref="Q397:Q408" si="119">SUM(K397:P397)</f>
        <v>0</v>
      </c>
      <c r="R397" s="35"/>
      <c r="S397" s="35"/>
      <c r="T397" s="35"/>
      <c r="U397" s="35"/>
      <c r="V397" s="35"/>
      <c r="W397" s="35"/>
      <c r="X397" s="39">
        <f t="shared" ref="X397:X408" si="120">SUM(R397:W397)</f>
        <v>0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15</v>
      </c>
      <c r="E398" s="64">
        <v>0.33333333333333331</v>
      </c>
      <c r="F398" s="65">
        <v>105099</v>
      </c>
      <c r="G398" s="64">
        <v>0.36527777777777781</v>
      </c>
      <c r="H398" s="65">
        <v>105131</v>
      </c>
      <c r="I398" s="37">
        <f t="shared" si="118"/>
        <v>3.1944444444444497E-2</v>
      </c>
      <c r="J398" s="38">
        <f t="shared" si="118"/>
        <v>32</v>
      </c>
      <c r="K398" s="35"/>
      <c r="L398" s="35"/>
      <c r="M398" s="35"/>
      <c r="N398" s="35"/>
      <c r="O398" s="35"/>
      <c r="P398" s="35"/>
      <c r="Q398" s="39">
        <f t="shared" si="119"/>
        <v>0</v>
      </c>
      <c r="R398" s="35"/>
      <c r="S398" s="35"/>
      <c r="T398" s="35"/>
      <c r="U398" s="35"/>
      <c r="V398" s="35"/>
      <c r="W398" s="35"/>
      <c r="X398" s="39">
        <f t="shared" si="120"/>
        <v>0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0.36805555555555558</v>
      </c>
      <c r="F399" s="65">
        <v>105131</v>
      </c>
      <c r="G399" s="64">
        <v>0.4069444444444445</v>
      </c>
      <c r="H399" s="65">
        <v>105156</v>
      </c>
      <c r="I399" s="37">
        <f t="shared" si="118"/>
        <v>3.8888888888888917E-2</v>
      </c>
      <c r="J399" s="38">
        <f t="shared" si="118"/>
        <v>25</v>
      </c>
      <c r="K399" s="35"/>
      <c r="L399" s="35"/>
      <c r="M399" s="35"/>
      <c r="N399" s="35"/>
      <c r="O399" s="35"/>
      <c r="P399" s="35"/>
      <c r="Q399" s="39">
        <f t="shared" si="119"/>
        <v>0</v>
      </c>
      <c r="R399" s="35"/>
      <c r="S399" s="35"/>
      <c r="T399" s="35"/>
      <c r="U399" s="35"/>
      <c r="V399" s="35"/>
      <c r="W399" s="35"/>
      <c r="X399" s="39">
        <f t="shared" si="120"/>
        <v>0</v>
      </c>
      <c r="Y399" s="40">
        <f t="shared" si="117"/>
        <v>0</v>
      </c>
    </row>
    <row r="400" spans="1:25" x14ac:dyDescent="0.25">
      <c r="A400" s="30" t="s">
        <v>97</v>
      </c>
      <c r="B400" s="62"/>
      <c r="C400" s="42" t="s">
        <v>34</v>
      </c>
      <c r="D400" s="33">
        <v>15</v>
      </c>
      <c r="E400" s="64">
        <v>0.64583333333333337</v>
      </c>
      <c r="F400" s="65">
        <v>105157</v>
      </c>
      <c r="G400" s="64">
        <v>0.70138888888888884</v>
      </c>
      <c r="H400" s="65">
        <v>105195</v>
      </c>
      <c r="I400" s="37">
        <f t="shared" si="118"/>
        <v>5.5555555555555469E-2</v>
      </c>
      <c r="J400" s="38">
        <f t="shared" si="118"/>
        <v>38</v>
      </c>
      <c r="K400" s="35"/>
      <c r="L400" s="35">
        <v>2</v>
      </c>
      <c r="M400" s="35"/>
      <c r="N400" s="35"/>
      <c r="O400" s="35"/>
      <c r="P400" s="35"/>
      <c r="Q400" s="39">
        <f t="shared" si="119"/>
        <v>2</v>
      </c>
      <c r="R400" s="35"/>
      <c r="S400" s="35">
        <v>2</v>
      </c>
      <c r="T400" s="35"/>
      <c r="U400" s="35"/>
      <c r="V400" s="35"/>
      <c r="W400" s="35"/>
      <c r="X400" s="39">
        <f t="shared" si="120"/>
        <v>2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0.70138888888888884</v>
      </c>
      <c r="F401" s="65">
        <v>105195</v>
      </c>
      <c r="G401" s="64">
        <v>0.77430555555555547</v>
      </c>
      <c r="H401" s="65">
        <v>105229</v>
      </c>
      <c r="I401" s="37">
        <f t="shared" si="118"/>
        <v>7.291666666666663E-2</v>
      </c>
      <c r="J401" s="38">
        <f t="shared" si="118"/>
        <v>34</v>
      </c>
      <c r="K401" s="35">
        <v>1</v>
      </c>
      <c r="L401" s="35">
        <v>1</v>
      </c>
      <c r="M401" s="35"/>
      <c r="N401" s="35"/>
      <c r="O401" s="35"/>
      <c r="P401" s="35"/>
      <c r="Q401" s="39">
        <f t="shared" si="119"/>
        <v>2</v>
      </c>
      <c r="R401" s="35"/>
      <c r="S401" s="35"/>
      <c r="T401" s="35">
        <v>1</v>
      </c>
      <c r="U401" s="35">
        <v>1</v>
      </c>
      <c r="V401" s="35"/>
      <c r="W401" s="35"/>
      <c r="X401" s="39">
        <f t="shared" si="120"/>
        <v>2</v>
      </c>
      <c r="Y401" s="40">
        <f t="shared" si="117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0.24652777777777773</v>
      </c>
      <c r="J410" s="38">
        <f>SUM(J396:J409)</f>
        <v>186</v>
      </c>
      <c r="K410" s="38">
        <f t="shared" ref="K410:X410" si="121">SUM(K396:K409)</f>
        <v>3</v>
      </c>
      <c r="L410" s="38">
        <f t="shared" si="121"/>
        <v>3</v>
      </c>
      <c r="M410" s="38">
        <f t="shared" si="121"/>
        <v>0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6</v>
      </c>
      <c r="R410" s="38">
        <f t="shared" si="121"/>
        <v>0</v>
      </c>
      <c r="S410" s="38">
        <f t="shared" si="121"/>
        <v>4</v>
      </c>
      <c r="T410" s="38">
        <f t="shared" si="121"/>
        <v>1</v>
      </c>
      <c r="U410" s="38">
        <f t="shared" si="121"/>
        <v>1</v>
      </c>
      <c r="V410" s="38">
        <f t="shared" si="121"/>
        <v>0</v>
      </c>
      <c r="W410" s="38">
        <f t="shared" si="121"/>
        <v>0</v>
      </c>
      <c r="X410" s="38">
        <f t="shared" si="121"/>
        <v>6</v>
      </c>
      <c r="Y410" s="40">
        <f t="shared" si="117"/>
        <v>0</v>
      </c>
    </row>
    <row r="411" spans="1:25" ht="15.75" thickTop="1" x14ac:dyDescent="0.25">
      <c r="A411" s="30" t="s">
        <v>43</v>
      </c>
      <c r="B411" s="31">
        <v>43494</v>
      </c>
      <c r="C411" s="32" t="s">
        <v>30</v>
      </c>
      <c r="D411" s="33">
        <v>15</v>
      </c>
      <c r="E411" s="64">
        <v>0.27083333333333331</v>
      </c>
      <c r="F411" s="65">
        <v>105229</v>
      </c>
      <c r="G411" s="64">
        <v>0.31111111111111112</v>
      </c>
      <c r="H411" s="65">
        <v>105266</v>
      </c>
      <c r="I411" s="37">
        <f t="shared" ref="I411:J423" si="122">SUM(G411-E411)</f>
        <v>4.0277777777777801E-2</v>
      </c>
      <c r="J411" s="38">
        <f t="shared" si="122"/>
        <v>37</v>
      </c>
      <c r="K411" s="35"/>
      <c r="L411" s="35"/>
      <c r="M411" s="35"/>
      <c r="N411" s="35"/>
      <c r="O411" s="35"/>
      <c r="P411" s="35"/>
      <c r="Q411" s="39">
        <f>SUM(K411:P411)</f>
        <v>0</v>
      </c>
      <c r="R411" s="35"/>
      <c r="S411" s="35"/>
      <c r="T411" s="35"/>
      <c r="U411" s="35"/>
      <c r="V411" s="35"/>
      <c r="W411" s="35"/>
      <c r="X411" s="39">
        <f>SUM(R411:W411)</f>
        <v>0</v>
      </c>
      <c r="Y411" s="40">
        <f t="shared" si="117"/>
        <v>0</v>
      </c>
    </row>
    <row r="412" spans="1:25" x14ac:dyDescent="0.25">
      <c r="A412" s="30" t="s">
        <v>97</v>
      </c>
      <c r="B412" s="41"/>
      <c r="C412" s="42" t="s">
        <v>31</v>
      </c>
      <c r="D412" s="33"/>
      <c r="E412" s="64">
        <v>0.3263888888888889</v>
      </c>
      <c r="F412" s="65">
        <v>105266</v>
      </c>
      <c r="G412" s="64">
        <v>0.36249999999999999</v>
      </c>
      <c r="H412" s="65">
        <v>105290</v>
      </c>
      <c r="I412" s="37">
        <f t="shared" si="122"/>
        <v>3.6111111111111094E-2</v>
      </c>
      <c r="J412" s="38">
        <f t="shared" si="122"/>
        <v>24</v>
      </c>
      <c r="K412" s="35"/>
      <c r="L412" s="35"/>
      <c r="M412" s="35"/>
      <c r="N412" s="35"/>
      <c r="O412" s="35"/>
      <c r="P412" s="35"/>
      <c r="Q412" s="39">
        <f t="shared" ref="Q412:Q423" si="123">SUM(K412:P412)</f>
        <v>0</v>
      </c>
      <c r="R412" s="35"/>
      <c r="S412" s="35"/>
      <c r="T412" s="35"/>
      <c r="U412" s="35"/>
      <c r="V412" s="35"/>
      <c r="W412" s="35"/>
      <c r="X412" s="39">
        <f t="shared" ref="X412:X423" si="124">SUM(R412:W412)</f>
        <v>0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15</v>
      </c>
      <c r="E413" s="64">
        <v>0.36944444444444446</v>
      </c>
      <c r="F413" s="65">
        <v>105290</v>
      </c>
      <c r="G413" s="64">
        <v>0.40277777777777773</v>
      </c>
      <c r="H413" s="65">
        <v>105313</v>
      </c>
      <c r="I413" s="37">
        <f t="shared" si="122"/>
        <v>3.333333333333327E-2</v>
      </c>
      <c r="J413" s="38">
        <f t="shared" si="122"/>
        <v>23</v>
      </c>
      <c r="K413" s="35"/>
      <c r="L413" s="35"/>
      <c r="M413" s="35">
        <v>1</v>
      </c>
      <c r="N413" s="35"/>
      <c r="O413" s="35"/>
      <c r="P413" s="35"/>
      <c r="Q413" s="39">
        <f t="shared" si="123"/>
        <v>1</v>
      </c>
      <c r="R413" s="35"/>
      <c r="S413" s="35">
        <v>1</v>
      </c>
      <c r="T413" s="35"/>
      <c r="U413" s="35"/>
      <c r="V413" s="35"/>
      <c r="W413" s="35"/>
      <c r="X413" s="39">
        <f t="shared" si="124"/>
        <v>1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0.41319444444444442</v>
      </c>
      <c r="F414" s="65">
        <v>105313</v>
      </c>
      <c r="G414" s="64">
        <v>0.4597222222222222</v>
      </c>
      <c r="H414" s="65">
        <v>105345</v>
      </c>
      <c r="I414" s="37">
        <f t="shared" si="122"/>
        <v>4.6527777777777779E-2</v>
      </c>
      <c r="J414" s="38">
        <f t="shared" si="122"/>
        <v>32</v>
      </c>
      <c r="K414" s="35"/>
      <c r="L414" s="35">
        <v>1</v>
      </c>
      <c r="M414" s="35"/>
      <c r="N414" s="35"/>
      <c r="O414" s="35"/>
      <c r="P414" s="35"/>
      <c r="Q414" s="39">
        <f t="shared" si="123"/>
        <v>1</v>
      </c>
      <c r="R414" s="35"/>
      <c r="S414" s="35">
        <v>1</v>
      </c>
      <c r="T414" s="35"/>
      <c r="U414" s="35"/>
      <c r="V414" s="35"/>
      <c r="W414" s="35"/>
      <c r="X414" s="39">
        <f t="shared" si="124"/>
        <v>1</v>
      </c>
      <c r="Y414" s="40">
        <f t="shared" si="117"/>
        <v>0</v>
      </c>
    </row>
    <row r="415" spans="1:25" x14ac:dyDescent="0.25">
      <c r="A415" s="30" t="s">
        <v>82</v>
      </c>
      <c r="B415" s="41"/>
      <c r="C415" s="42" t="s">
        <v>34</v>
      </c>
      <c r="D415" s="33">
        <v>18</v>
      </c>
      <c r="E415" s="64">
        <v>0.64583333333333337</v>
      </c>
      <c r="F415" s="65">
        <v>2203</v>
      </c>
      <c r="G415" s="64">
        <v>0.71527777777777779</v>
      </c>
      <c r="H415" s="65">
        <v>2244</v>
      </c>
      <c r="I415" s="37">
        <f t="shared" si="122"/>
        <v>6.944444444444442E-2</v>
      </c>
      <c r="J415" s="38">
        <f t="shared" si="122"/>
        <v>41</v>
      </c>
      <c r="K415" s="35"/>
      <c r="L415" s="35">
        <v>2</v>
      </c>
      <c r="M415" s="35"/>
      <c r="N415" s="35"/>
      <c r="O415" s="35"/>
      <c r="P415" s="35"/>
      <c r="Q415" s="39">
        <f t="shared" si="123"/>
        <v>2</v>
      </c>
      <c r="R415" s="35"/>
      <c r="S415" s="35"/>
      <c r="T415" s="35"/>
      <c r="U415" s="35"/>
      <c r="V415" s="35"/>
      <c r="W415" s="35">
        <v>2</v>
      </c>
      <c r="X415" s="39">
        <f t="shared" si="124"/>
        <v>2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0.72777777777777775</v>
      </c>
      <c r="F416" s="65">
        <v>2244</v>
      </c>
      <c r="G416" s="64">
        <v>0.77777777777777779</v>
      </c>
      <c r="H416" s="65">
        <v>2277</v>
      </c>
      <c r="I416" s="37">
        <f t="shared" si="122"/>
        <v>5.0000000000000044E-2</v>
      </c>
      <c r="J416" s="38">
        <f t="shared" si="122"/>
        <v>33</v>
      </c>
      <c r="K416" s="35">
        <v>2</v>
      </c>
      <c r="L416" s="35">
        <v>1</v>
      </c>
      <c r="M416" s="35"/>
      <c r="N416" s="35"/>
      <c r="O416" s="35"/>
      <c r="P416" s="35"/>
      <c r="Q416" s="39">
        <f t="shared" si="123"/>
        <v>3</v>
      </c>
      <c r="R416" s="35"/>
      <c r="S416" s="35"/>
      <c r="T416" s="35"/>
      <c r="U416" s="35"/>
      <c r="V416" s="35"/>
      <c r="W416" s="35">
        <v>3</v>
      </c>
      <c r="X416" s="39">
        <f t="shared" si="124"/>
        <v>3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0.27569444444444441</v>
      </c>
      <c r="J425" s="38">
        <f>SUM(J411:J424)</f>
        <v>190</v>
      </c>
      <c r="K425" s="38">
        <f t="shared" ref="K425:X425" si="125">SUM(K411:K424)</f>
        <v>2</v>
      </c>
      <c r="L425" s="38">
        <f t="shared" si="125"/>
        <v>4</v>
      </c>
      <c r="M425" s="38">
        <f t="shared" si="125"/>
        <v>1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7</v>
      </c>
      <c r="R425" s="38">
        <f t="shared" si="125"/>
        <v>0</v>
      </c>
      <c r="S425" s="38">
        <f t="shared" si="125"/>
        <v>2</v>
      </c>
      <c r="T425" s="38">
        <f t="shared" si="125"/>
        <v>0</v>
      </c>
      <c r="U425" s="38">
        <f t="shared" si="125"/>
        <v>0</v>
      </c>
      <c r="V425" s="38">
        <f t="shared" si="125"/>
        <v>0</v>
      </c>
      <c r="W425" s="38">
        <f t="shared" si="125"/>
        <v>5</v>
      </c>
      <c r="X425" s="38">
        <f t="shared" si="125"/>
        <v>7</v>
      </c>
      <c r="Y425" s="40">
        <f t="shared" si="117"/>
        <v>0</v>
      </c>
    </row>
    <row r="426" spans="1:25" ht="15.75" thickTop="1" x14ac:dyDescent="0.25">
      <c r="A426" s="30" t="s">
        <v>44</v>
      </c>
      <c r="B426" s="31">
        <v>43495</v>
      </c>
      <c r="C426" s="32" t="s">
        <v>30</v>
      </c>
      <c r="D426" s="33">
        <v>15</v>
      </c>
      <c r="E426" s="64">
        <v>0.27083333333333331</v>
      </c>
      <c r="F426" s="65">
        <v>105345</v>
      </c>
      <c r="G426" s="64">
        <v>0.31180555555555556</v>
      </c>
      <c r="H426" s="65">
        <v>105398</v>
      </c>
      <c r="I426" s="37">
        <f t="shared" ref="I426:J438" si="126">SUM(G426-E426)</f>
        <v>4.0972222222222243E-2</v>
      </c>
      <c r="J426" s="38">
        <f t="shared" si="126"/>
        <v>53</v>
      </c>
      <c r="K426" s="35">
        <v>1</v>
      </c>
      <c r="L426" s="35">
        <v>1</v>
      </c>
      <c r="M426" s="35"/>
      <c r="N426" s="35"/>
      <c r="O426" s="35"/>
      <c r="P426" s="35"/>
      <c r="Q426" s="39">
        <f>SUM(K426:P426)</f>
        <v>2</v>
      </c>
      <c r="R426" s="35"/>
      <c r="S426" s="35">
        <v>2</v>
      </c>
      <c r="T426" s="35"/>
      <c r="U426" s="35"/>
      <c r="V426" s="35"/>
      <c r="W426" s="35"/>
      <c r="X426" s="39">
        <f>SUM(R426:W426)</f>
        <v>2</v>
      </c>
      <c r="Y426" s="40">
        <f t="shared" si="117"/>
        <v>0</v>
      </c>
    </row>
    <row r="427" spans="1:25" x14ac:dyDescent="0.25">
      <c r="A427" s="30" t="s">
        <v>97</v>
      </c>
      <c r="B427" s="41"/>
      <c r="C427" s="42" t="s">
        <v>31</v>
      </c>
      <c r="D427" s="33"/>
      <c r="E427" s="64">
        <v>0.32291666666666669</v>
      </c>
      <c r="F427" s="65">
        <v>105398</v>
      </c>
      <c r="G427" s="64">
        <v>0.36249999999999999</v>
      </c>
      <c r="H427" s="65">
        <v>105421</v>
      </c>
      <c r="I427" s="37">
        <f t="shared" si="126"/>
        <v>3.9583333333333304E-2</v>
      </c>
      <c r="J427" s="38">
        <f t="shared" si="126"/>
        <v>23</v>
      </c>
      <c r="K427" s="35"/>
      <c r="L427" s="35">
        <v>1</v>
      </c>
      <c r="M427" s="35"/>
      <c r="N427" s="35"/>
      <c r="O427" s="35"/>
      <c r="P427" s="35"/>
      <c r="Q427" s="39">
        <f t="shared" ref="Q427:Q438" si="127">SUM(K427:P427)</f>
        <v>1</v>
      </c>
      <c r="R427" s="35"/>
      <c r="S427" s="35">
        <v>1</v>
      </c>
      <c r="T427" s="35"/>
      <c r="U427" s="35"/>
      <c r="V427" s="35"/>
      <c r="W427" s="35"/>
      <c r="X427" s="39">
        <f t="shared" ref="X427:X438" si="128">SUM(R427:W427)</f>
        <v>1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>
        <v>15</v>
      </c>
      <c r="E428" s="64">
        <v>0.36944444444444446</v>
      </c>
      <c r="F428" s="65">
        <v>105421</v>
      </c>
      <c r="G428" s="64">
        <v>0.40416666666666662</v>
      </c>
      <c r="H428" s="65">
        <v>105445</v>
      </c>
      <c r="I428" s="37">
        <f t="shared" si="126"/>
        <v>3.4722222222222154E-2</v>
      </c>
      <c r="J428" s="38">
        <f t="shared" si="126"/>
        <v>24</v>
      </c>
      <c r="K428" s="35">
        <v>2</v>
      </c>
      <c r="L428" s="35"/>
      <c r="M428" s="35"/>
      <c r="N428" s="35"/>
      <c r="O428" s="35"/>
      <c r="P428" s="35"/>
      <c r="Q428" s="39">
        <f t="shared" si="127"/>
        <v>2</v>
      </c>
      <c r="R428" s="35"/>
      <c r="S428" s="35">
        <v>2</v>
      </c>
      <c r="T428" s="35"/>
      <c r="U428" s="35"/>
      <c r="V428" s="35"/>
      <c r="W428" s="35"/>
      <c r="X428" s="39">
        <f t="shared" si="128"/>
        <v>2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>
        <v>0.41319444444444442</v>
      </c>
      <c r="F429" s="65">
        <v>105445</v>
      </c>
      <c r="G429" s="64">
        <v>0.46249999999999997</v>
      </c>
      <c r="H429" s="65">
        <v>105478</v>
      </c>
      <c r="I429" s="37">
        <f t="shared" si="126"/>
        <v>4.9305555555555547E-2</v>
      </c>
      <c r="J429" s="38">
        <f t="shared" si="126"/>
        <v>33</v>
      </c>
      <c r="K429" s="35">
        <v>1</v>
      </c>
      <c r="L429" s="35">
        <v>1</v>
      </c>
      <c r="M429" s="35"/>
      <c r="N429" s="35"/>
      <c r="O429" s="35"/>
      <c r="P429" s="35"/>
      <c r="Q429" s="39">
        <f t="shared" si="127"/>
        <v>2</v>
      </c>
      <c r="R429" s="35"/>
      <c r="S429" s="35">
        <v>1</v>
      </c>
      <c r="T429" s="35"/>
      <c r="U429" s="35"/>
      <c r="V429" s="35"/>
      <c r="W429" s="35"/>
      <c r="X429" s="39">
        <f t="shared" si="128"/>
        <v>1</v>
      </c>
      <c r="Y429" s="40">
        <f t="shared" si="117"/>
        <v>1</v>
      </c>
    </row>
    <row r="430" spans="1:25" x14ac:dyDescent="0.25">
      <c r="A430" s="30" t="s">
        <v>84</v>
      </c>
      <c r="B430" s="41"/>
      <c r="C430" s="42" t="s">
        <v>34</v>
      </c>
      <c r="D430" s="33">
        <v>15</v>
      </c>
      <c r="E430" s="64">
        <v>0.64583333333333337</v>
      </c>
      <c r="F430" s="65">
        <v>105478</v>
      </c>
      <c r="G430" s="64">
        <v>0.70972222222222225</v>
      </c>
      <c r="H430" s="65">
        <v>105516</v>
      </c>
      <c r="I430" s="37">
        <f t="shared" si="126"/>
        <v>6.3888888888888884E-2</v>
      </c>
      <c r="J430" s="38">
        <f t="shared" si="126"/>
        <v>38</v>
      </c>
      <c r="K430" s="35"/>
      <c r="L430" s="35">
        <v>1</v>
      </c>
      <c r="M430" s="35">
        <v>1</v>
      </c>
      <c r="N430" s="35"/>
      <c r="O430" s="35"/>
      <c r="P430" s="35"/>
      <c r="Q430" s="39">
        <f t="shared" si="127"/>
        <v>2</v>
      </c>
      <c r="R430" s="35"/>
      <c r="S430" s="35">
        <v>1</v>
      </c>
      <c r="T430" s="35"/>
      <c r="U430" s="35"/>
      <c r="V430" s="35"/>
      <c r="W430" s="35">
        <v>1</v>
      </c>
      <c r="X430" s="39">
        <f t="shared" si="128"/>
        <v>2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>
        <v>0.72777777777777775</v>
      </c>
      <c r="F431" s="65">
        <v>105516</v>
      </c>
      <c r="G431" s="64">
        <v>0.7895833333333333</v>
      </c>
      <c r="H431" s="65">
        <v>105547</v>
      </c>
      <c r="I431" s="37">
        <f t="shared" si="126"/>
        <v>6.1805555555555558E-2</v>
      </c>
      <c r="J431" s="38">
        <f t="shared" si="126"/>
        <v>31</v>
      </c>
      <c r="K431" s="35">
        <v>1</v>
      </c>
      <c r="L431" s="35">
        <v>1</v>
      </c>
      <c r="M431" s="35">
        <v>1</v>
      </c>
      <c r="N431" s="35"/>
      <c r="O431" s="35"/>
      <c r="P431" s="35"/>
      <c r="Q431" s="39">
        <f t="shared" si="127"/>
        <v>3</v>
      </c>
      <c r="R431" s="35"/>
      <c r="S431" s="35">
        <v>2</v>
      </c>
      <c r="T431" s="35"/>
      <c r="U431" s="35"/>
      <c r="V431" s="35"/>
      <c r="W431" s="35">
        <v>1</v>
      </c>
      <c r="X431" s="39">
        <f t="shared" si="128"/>
        <v>3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0.29027777777777769</v>
      </c>
      <c r="J440" s="38">
        <f>SUM(J426:J439)</f>
        <v>202</v>
      </c>
      <c r="K440" s="38">
        <f t="shared" ref="K440:X440" si="129">SUM(K426:K439)</f>
        <v>5</v>
      </c>
      <c r="L440" s="38">
        <f t="shared" si="129"/>
        <v>5</v>
      </c>
      <c r="M440" s="38">
        <f t="shared" si="129"/>
        <v>2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12</v>
      </c>
      <c r="R440" s="38">
        <f t="shared" si="129"/>
        <v>0</v>
      </c>
      <c r="S440" s="38">
        <f t="shared" si="129"/>
        <v>9</v>
      </c>
      <c r="T440" s="38">
        <f t="shared" si="129"/>
        <v>0</v>
      </c>
      <c r="U440" s="38">
        <f t="shared" si="129"/>
        <v>0</v>
      </c>
      <c r="V440" s="38">
        <f t="shared" si="129"/>
        <v>0</v>
      </c>
      <c r="W440" s="38">
        <f t="shared" si="129"/>
        <v>2</v>
      </c>
      <c r="X440" s="38">
        <f t="shared" si="129"/>
        <v>11</v>
      </c>
      <c r="Y440" s="40">
        <f t="shared" si="117"/>
        <v>1</v>
      </c>
    </row>
    <row r="441" spans="1:25" ht="15.75" thickTop="1" x14ac:dyDescent="0.25">
      <c r="A441" s="30" t="s">
        <v>45</v>
      </c>
      <c r="B441" s="31">
        <v>43496</v>
      </c>
      <c r="C441" s="32" t="s">
        <v>30</v>
      </c>
      <c r="D441" s="33">
        <v>15</v>
      </c>
      <c r="E441" s="64">
        <v>0.27083333333333331</v>
      </c>
      <c r="F441" s="65">
        <v>105547</v>
      </c>
      <c r="G441" s="64">
        <v>0.31111111111111112</v>
      </c>
      <c r="H441" s="65">
        <v>105579</v>
      </c>
      <c r="I441" s="37">
        <f t="shared" ref="I441:J453" si="130">SUM(G441-E441)</f>
        <v>4.0277777777777801E-2</v>
      </c>
      <c r="J441" s="38">
        <f t="shared" si="130"/>
        <v>32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30" t="s">
        <v>89</v>
      </c>
      <c r="B442" s="41"/>
      <c r="C442" s="42" t="s">
        <v>31</v>
      </c>
      <c r="D442" s="33"/>
      <c r="E442" s="64">
        <v>0.33333333333333331</v>
      </c>
      <c r="F442" s="65">
        <v>105579</v>
      </c>
      <c r="G442" s="64">
        <v>0.36805555555555558</v>
      </c>
      <c r="H442" s="65">
        <v>105610</v>
      </c>
      <c r="I442" s="37">
        <f t="shared" si="130"/>
        <v>3.4722222222222265E-2</v>
      </c>
      <c r="J442" s="38">
        <f t="shared" si="130"/>
        <v>31</v>
      </c>
      <c r="K442" s="35">
        <v>1</v>
      </c>
      <c r="L442" s="35"/>
      <c r="M442" s="35"/>
      <c r="N442" s="35"/>
      <c r="O442" s="35"/>
      <c r="P442" s="35"/>
      <c r="Q442" s="39">
        <f t="shared" ref="Q442:Q453" si="131">SUM(K442:P442)</f>
        <v>1</v>
      </c>
      <c r="R442" s="35"/>
      <c r="S442" s="35">
        <v>1</v>
      </c>
      <c r="T442" s="35"/>
      <c r="U442" s="35"/>
      <c r="V442" s="35"/>
      <c r="W442" s="35"/>
      <c r="X442" s="39">
        <f t="shared" ref="X442:X453" si="132">SUM(R442:W442)</f>
        <v>1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>
        <v>15</v>
      </c>
      <c r="E443" s="64">
        <v>0.36944444444444446</v>
      </c>
      <c r="F443" s="65">
        <v>105610</v>
      </c>
      <c r="G443" s="64">
        <v>0.40138888888888885</v>
      </c>
      <c r="H443" s="65">
        <v>105634</v>
      </c>
      <c r="I443" s="37">
        <f t="shared" si="130"/>
        <v>3.1944444444444386E-2</v>
      </c>
      <c r="J443" s="38">
        <f t="shared" si="130"/>
        <v>24</v>
      </c>
      <c r="K443" s="35"/>
      <c r="L443" s="35">
        <v>1</v>
      </c>
      <c r="M443" s="35">
        <v>1</v>
      </c>
      <c r="N443" s="35"/>
      <c r="O443" s="35"/>
      <c r="P443" s="35"/>
      <c r="Q443" s="39">
        <f t="shared" si="131"/>
        <v>2</v>
      </c>
      <c r="R443" s="35"/>
      <c r="S443" s="35">
        <v>2</v>
      </c>
      <c r="T443" s="35"/>
      <c r="U443" s="35"/>
      <c r="V443" s="35"/>
      <c r="W443" s="35"/>
      <c r="X443" s="39">
        <f t="shared" si="132"/>
        <v>2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>
        <v>0.41319444444444442</v>
      </c>
      <c r="F444" s="65">
        <v>105634</v>
      </c>
      <c r="G444" s="64">
        <v>0.45624999999999999</v>
      </c>
      <c r="H444" s="65">
        <v>105666</v>
      </c>
      <c r="I444" s="37">
        <f t="shared" si="130"/>
        <v>4.3055555555555569E-2</v>
      </c>
      <c r="J444" s="38">
        <f t="shared" si="130"/>
        <v>32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30" t="s">
        <v>84</v>
      </c>
      <c r="B445" s="41"/>
      <c r="C445" s="42" t="s">
        <v>34</v>
      </c>
      <c r="D445" s="33">
        <v>15</v>
      </c>
      <c r="E445" s="64">
        <v>0.64583333333333337</v>
      </c>
      <c r="F445" s="65">
        <v>105666</v>
      </c>
      <c r="G445" s="64">
        <v>0.6875</v>
      </c>
      <c r="H445" s="65">
        <v>105698</v>
      </c>
      <c r="I445" s="37">
        <f t="shared" si="130"/>
        <v>4.166666666666663E-2</v>
      </c>
      <c r="J445" s="38">
        <f t="shared" si="130"/>
        <v>32</v>
      </c>
      <c r="K445" s="35"/>
      <c r="L445" s="35">
        <v>1</v>
      </c>
      <c r="M445" s="35"/>
      <c r="N445" s="35"/>
      <c r="O445" s="35"/>
      <c r="P445" s="35"/>
      <c r="Q445" s="39">
        <f t="shared" si="131"/>
        <v>1</v>
      </c>
      <c r="R445" s="35"/>
      <c r="S445" s="35">
        <v>1</v>
      </c>
      <c r="T445" s="35"/>
      <c r="U445" s="35"/>
      <c r="V445" s="35"/>
      <c r="W445" s="35"/>
      <c r="X445" s="39">
        <f t="shared" si="132"/>
        <v>1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>
        <v>0.72777777777777775</v>
      </c>
      <c r="F446" s="65">
        <v>105698</v>
      </c>
      <c r="G446" s="64">
        <v>0.78749999999999998</v>
      </c>
      <c r="H446" s="65">
        <v>105734</v>
      </c>
      <c r="I446" s="37">
        <f t="shared" si="130"/>
        <v>5.9722222222222232E-2</v>
      </c>
      <c r="J446" s="38">
        <f t="shared" si="130"/>
        <v>36</v>
      </c>
      <c r="K446" s="35">
        <v>1</v>
      </c>
      <c r="L446" s="35">
        <v>1</v>
      </c>
      <c r="M446" s="35"/>
      <c r="N446" s="35"/>
      <c r="O446" s="35"/>
      <c r="P446" s="35"/>
      <c r="Q446" s="39">
        <f t="shared" si="131"/>
        <v>2</v>
      </c>
      <c r="R446" s="35"/>
      <c r="S446" s="35">
        <v>2</v>
      </c>
      <c r="T446" s="35"/>
      <c r="U446" s="35"/>
      <c r="V446" s="35"/>
      <c r="W446" s="35"/>
      <c r="X446" s="39">
        <f t="shared" si="132"/>
        <v>2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0.25138888888888888</v>
      </c>
      <c r="J455" s="38">
        <f>SUM(J441:J454)</f>
        <v>187</v>
      </c>
      <c r="K455" s="38">
        <f t="shared" ref="K455:X455" si="133">SUM(K441:K454)</f>
        <v>2</v>
      </c>
      <c r="L455" s="38">
        <f t="shared" si="133"/>
        <v>3</v>
      </c>
      <c r="M455" s="38">
        <f t="shared" si="133"/>
        <v>1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6</v>
      </c>
      <c r="R455" s="38">
        <f t="shared" si="133"/>
        <v>0</v>
      </c>
      <c r="S455" s="38">
        <f t="shared" si="133"/>
        <v>6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6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101</v>
      </c>
      <c r="W485" s="116" t="s">
        <v>109</v>
      </c>
      <c r="X485" s="119" t="s">
        <v>62</v>
      </c>
    </row>
    <row r="486" spans="4:24" x14ac:dyDescent="0.25">
      <c r="D486" s="108"/>
      <c r="I486" s="120">
        <f t="shared" ref="I486:X486" si="142">I15+I30+I45+I60+I75+I90+I100+I110+I125+I140+I155+I170+I185+I195+I205+I220+I235+I250+I265+I280+I290+I300+I315+I330+I345+I360+I375+I385+I395+I410+I425+I440+I455+I470+I480</f>
        <v>5.2312500000000002</v>
      </c>
      <c r="J486" s="121">
        <f t="shared" si="142"/>
        <v>3721</v>
      </c>
      <c r="K486" s="121">
        <f t="shared" si="142"/>
        <v>88</v>
      </c>
      <c r="L486" s="121">
        <f t="shared" si="142"/>
        <v>95</v>
      </c>
      <c r="M486" s="121">
        <f t="shared" si="142"/>
        <v>24</v>
      </c>
      <c r="N486" s="121">
        <f t="shared" si="142"/>
        <v>3</v>
      </c>
      <c r="O486" s="121">
        <f t="shared" si="142"/>
        <v>2</v>
      </c>
      <c r="P486" s="121">
        <f t="shared" si="142"/>
        <v>0</v>
      </c>
      <c r="Q486" s="121">
        <f t="shared" si="142"/>
        <v>212</v>
      </c>
      <c r="R486" s="121">
        <f t="shared" si="142"/>
        <v>1</v>
      </c>
      <c r="S486" s="121">
        <f t="shared" si="142"/>
        <v>131</v>
      </c>
      <c r="T486" s="121">
        <f t="shared" si="142"/>
        <v>8</v>
      </c>
      <c r="U486" s="121">
        <f t="shared" si="142"/>
        <v>1</v>
      </c>
      <c r="V486" s="121">
        <f t="shared" si="142"/>
        <v>43</v>
      </c>
      <c r="W486" s="121">
        <f t="shared" si="142"/>
        <v>28</v>
      </c>
      <c r="X486" s="121">
        <f t="shared" si="142"/>
        <v>212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3" si="143">Q6+Q16+Q31+Q46+Q61+Q76+Q91+Q101+Q111+Q126+Q141+Q156+Q171+Q186+Q196+Q206+Q221+Q236+Q251+Q266+Q281+Q291+Q301+Q316+Q331+Q346+Q361+Q376+Q386+Q396+Q411+Q426+Q441+Q456+Q471</f>
        <v>14</v>
      </c>
      <c r="R487" s="2"/>
      <c r="S487" s="2"/>
      <c r="T487" s="2"/>
      <c r="U487" s="2"/>
      <c r="V487" s="2"/>
      <c r="W487" s="123" t="s">
        <v>30</v>
      </c>
      <c r="X487" s="124">
        <f t="shared" ref="X487:X493" si="144">X6+X16+X31+X46+X61+X76+X91+X101+X111+X126+X141+X156+X171+X186+X196+X206+X221+X236+X251+X266+X281+X291+X301+X316+X331+X346+X361+X376+X386+X396+X411+X426+X441+X456+X471</f>
        <v>14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3"/>
        <v>23</v>
      </c>
      <c r="R488" s="125"/>
      <c r="S488" s="125"/>
      <c r="T488" s="125"/>
      <c r="U488" s="125"/>
      <c r="V488" s="125"/>
      <c r="W488" s="123" t="s">
        <v>31</v>
      </c>
      <c r="X488" s="124">
        <f t="shared" si="144"/>
        <v>24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3"/>
        <v>45</v>
      </c>
      <c r="R489" s="125"/>
      <c r="S489" s="125"/>
      <c r="T489" s="125"/>
      <c r="U489" s="125"/>
      <c r="V489" s="125"/>
      <c r="W489" s="123" t="s">
        <v>32</v>
      </c>
      <c r="X489" s="124">
        <f t="shared" si="144"/>
        <v>45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3"/>
        <v>13</v>
      </c>
      <c r="R490" s="125"/>
      <c r="S490" s="125"/>
      <c r="T490" s="125"/>
      <c r="U490" s="125"/>
      <c r="V490" s="125"/>
      <c r="W490" s="123" t="s">
        <v>33</v>
      </c>
      <c r="X490" s="124">
        <f t="shared" si="144"/>
        <v>12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3"/>
        <v>49</v>
      </c>
      <c r="R491" s="125"/>
      <c r="S491" s="125"/>
      <c r="T491" s="125"/>
      <c r="U491" s="125"/>
      <c r="V491" s="125"/>
      <c r="W491" s="123" t="s">
        <v>34</v>
      </c>
      <c r="X491" s="124">
        <f t="shared" si="144"/>
        <v>49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3"/>
        <v>68</v>
      </c>
      <c r="R492" s="125"/>
      <c r="S492" s="125"/>
      <c r="T492" s="125"/>
      <c r="U492" s="125"/>
      <c r="V492" s="125"/>
      <c r="W492" s="123" t="s">
        <v>35</v>
      </c>
      <c r="X492" s="124">
        <f t="shared" si="144"/>
        <v>68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3"/>
        <v>0</v>
      </c>
      <c r="R493" s="125"/>
      <c r="S493" s="125"/>
      <c r="T493" s="125"/>
      <c r="U493" s="125"/>
      <c r="V493" s="125"/>
      <c r="W493" s="123" t="s">
        <v>36</v>
      </c>
      <c r="X493" s="124">
        <f t="shared" si="144"/>
        <v>0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>Q13+Q43+Q58+Q73+Q88+Q98+Q108+Q123+Q138+Q153+Q168+Q183+Q193+Q203+Q218+Q233+Q248+Q263+Q278+Q288+Q298+Q313+Q328+Q343+Q358+Q373+Q383+Q393+Q408+Q423+Q438+Q453+Q468+Q478</f>
        <v>0</v>
      </c>
      <c r="R494" s="125"/>
      <c r="S494" s="125"/>
      <c r="T494" s="125"/>
      <c r="U494" s="125"/>
      <c r="V494" s="125"/>
      <c r="W494" s="123" t="s">
        <v>37</v>
      </c>
      <c r="X494" s="124">
        <f>X13+X43+X58+X73+X88+X98+X108+X123+X138+X153+X168+X183+X193+X203+X218+X233+X248+X263+X278+X288+X298+X313+X328+X343+X358+X373+X383+X393+X408+X423+X438+X453+X468+X478</f>
        <v>0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>
        <f>Q14+Q24+Q39+Q54+Q69+Q84+Q119+Q134+Q149+Q164+Q179+Q214+Q229+Q244+Q259+Q274+Q309+Q324+Q339+Q354+Q369+Q404+Q419+Q434+Q449+Q464</f>
        <v>0</v>
      </c>
      <c r="R495" s="125"/>
      <c r="S495" s="125"/>
      <c r="T495" s="125"/>
      <c r="U495" s="125"/>
      <c r="V495" s="125"/>
      <c r="W495" s="123" t="s">
        <v>41</v>
      </c>
      <c r="X495" s="124">
        <f>X14+X24+X39+X54+X69+X84+X119+X134+X149+X164+X179+X214+X229+X244+X259+X274+X309+X324+X339+X354+X369+X404+X419+X434+X449+X464</f>
        <v>0</v>
      </c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212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212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14</v>
      </c>
      <c r="K504" s="142">
        <f>Q488</f>
        <v>23</v>
      </c>
      <c r="L504" s="140">
        <f>J504+K504</f>
        <v>37</v>
      </c>
      <c r="M504" s="143">
        <f>Q489</f>
        <v>45</v>
      </c>
      <c r="N504" s="141">
        <f>Q490</f>
        <v>13</v>
      </c>
      <c r="O504" s="141">
        <f>M504+N504</f>
        <v>58</v>
      </c>
      <c r="P504" s="141">
        <f>Q491</f>
        <v>49</v>
      </c>
      <c r="Q504" s="141">
        <f>Q492</f>
        <v>68</v>
      </c>
      <c r="R504" s="141">
        <f>P504+Q504</f>
        <v>117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212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80" activePane="bottomLeft" state="frozen"/>
      <selection pane="bottomLeft" activeCell="B3" sqref="B3:C3"/>
    </sheetView>
  </sheetViews>
  <sheetFormatPr defaultRowHeight="15" x14ac:dyDescent="0.25"/>
  <cols>
    <col min="2" max="2" width="10.85546875" bestFit="1" customWidth="1"/>
  </cols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62">
        <v>43497</v>
      </c>
      <c r="C3" s="26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101</v>
      </c>
      <c r="W5" s="25" t="s">
        <v>102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/>
      <c r="C31" s="32" t="s">
        <v>30</v>
      </c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31</v>
      </c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 t="s">
        <v>34</v>
      </c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/>
      <c r="C46" s="32" t="s">
        <v>30</v>
      </c>
      <c r="D46" s="33"/>
      <c r="E46" s="34"/>
      <c r="F46" s="35"/>
      <c r="G46" s="34"/>
      <c r="H46" s="35"/>
      <c r="I46" s="37">
        <f>SUM(G46-E46)</f>
        <v>0</v>
      </c>
      <c r="J46" s="38">
        <f>SUM(H46-F46)</f>
        <v>0</v>
      </c>
      <c r="K46" s="35"/>
      <c r="L46" s="35"/>
      <c r="M46" s="35"/>
      <c r="N46" s="35"/>
      <c r="O46" s="35"/>
      <c r="P46" s="35"/>
      <c r="Q46" s="39">
        <f>SUM(K46:P46)</f>
        <v>0</v>
      </c>
      <c r="R46" s="35"/>
      <c r="S46" s="35"/>
      <c r="T46" s="35"/>
      <c r="U46" s="35"/>
      <c r="V46" s="35"/>
      <c r="W46" s="35"/>
      <c r="X46" s="39">
        <f>SUM(R46:W46)</f>
        <v>0</v>
      </c>
      <c r="Y46" s="40">
        <f t="shared" si="11"/>
        <v>0</v>
      </c>
    </row>
    <row r="47" spans="1:25" x14ac:dyDescent="0.25">
      <c r="A47" s="30"/>
      <c r="B47" s="41"/>
      <c r="C47" s="42" t="s">
        <v>31</v>
      </c>
      <c r="D47" s="33"/>
      <c r="E47" s="34"/>
      <c r="F47" s="35"/>
      <c r="G47" s="34"/>
      <c r="H47" s="35"/>
      <c r="I47" s="37">
        <f t="shared" ref="I47:J58" si="17">SUM(G47-E47)</f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/>
      <c r="E48" s="34"/>
      <c r="F48" s="35"/>
      <c r="G48" s="34"/>
      <c r="H48" s="35"/>
      <c r="I48" s="37">
        <f t="shared" si="17"/>
        <v>0</v>
      </c>
      <c r="J48" s="38">
        <f t="shared" si="17"/>
        <v>0</v>
      </c>
      <c r="K48" s="35"/>
      <c r="L48" s="35"/>
      <c r="M48" s="35"/>
      <c r="N48" s="35"/>
      <c r="O48" s="35"/>
      <c r="P48" s="35"/>
      <c r="Q48" s="39">
        <f t="shared" si="18"/>
        <v>0</v>
      </c>
      <c r="R48" s="35"/>
      <c r="S48" s="35"/>
      <c r="T48" s="35"/>
      <c r="U48" s="35"/>
      <c r="V48" s="35"/>
      <c r="W48" s="35"/>
      <c r="X48" s="39">
        <f t="shared" si="19"/>
        <v>0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/>
      <c r="F49" s="35"/>
      <c r="G49" s="34"/>
      <c r="H49" s="35"/>
      <c r="I49" s="37">
        <f t="shared" si="17"/>
        <v>0</v>
      </c>
      <c r="J49" s="38">
        <f t="shared" si="17"/>
        <v>0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/>
      <c r="E50" s="34"/>
      <c r="F50" s="35"/>
      <c r="G50" s="34"/>
      <c r="H50" s="35"/>
      <c r="I50" s="37">
        <f t="shared" si="17"/>
        <v>0</v>
      </c>
      <c r="J50" s="38">
        <f t="shared" si="17"/>
        <v>0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/>
      <c r="F51" s="35"/>
      <c r="G51" s="34"/>
      <c r="H51" s="35"/>
      <c r="I51" s="37">
        <f t="shared" si="17"/>
        <v>0</v>
      </c>
      <c r="J51" s="38">
        <f t="shared" si="17"/>
        <v>0</v>
      </c>
      <c r="K51" s="35"/>
      <c r="L51" s="35"/>
      <c r="M51" s="35"/>
      <c r="N51" s="35"/>
      <c r="O51" s="35"/>
      <c r="P51" s="35"/>
      <c r="Q51" s="39">
        <f t="shared" si="18"/>
        <v>0</v>
      </c>
      <c r="R51" s="35"/>
      <c r="S51" s="35"/>
      <c r="T51" s="35"/>
      <c r="U51" s="35"/>
      <c r="V51" s="35"/>
      <c r="W51" s="35"/>
      <c r="X51" s="39">
        <f t="shared" si="19"/>
        <v>0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</v>
      </c>
      <c r="J60" s="57">
        <f t="shared" si="20"/>
        <v>0</v>
      </c>
      <c r="K60" s="57">
        <f t="shared" si="20"/>
        <v>0</v>
      </c>
      <c r="L60" s="57">
        <f t="shared" si="20"/>
        <v>0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7">
        <f t="shared" si="20"/>
        <v>0</v>
      </c>
      <c r="U60" s="57">
        <f t="shared" si="20"/>
        <v>0</v>
      </c>
      <c r="V60" s="57">
        <f t="shared" si="20"/>
        <v>0</v>
      </c>
      <c r="W60" s="57">
        <f t="shared" si="20"/>
        <v>0</v>
      </c>
      <c r="X60" s="57">
        <f>SUM(R60:W60)</f>
        <v>0</v>
      </c>
      <c r="Y60" s="40">
        <f t="shared" si="11"/>
        <v>0</v>
      </c>
    </row>
    <row r="61" spans="1:25" ht="15.75" thickTop="1" x14ac:dyDescent="0.25">
      <c r="A61" s="30" t="s">
        <v>45</v>
      </c>
      <c r="B61" s="31"/>
      <c r="C61" s="32" t="s">
        <v>30</v>
      </c>
      <c r="D61" s="33"/>
      <c r="E61" s="34"/>
      <c r="F61" s="35"/>
      <c r="G61" s="34"/>
      <c r="H61" s="35"/>
      <c r="I61" s="37">
        <f>SUM(G61-E61)</f>
        <v>0</v>
      </c>
      <c r="J61" s="38">
        <f>SUM(H61-F61)</f>
        <v>0</v>
      </c>
      <c r="K61" s="35"/>
      <c r="L61" s="35"/>
      <c r="M61" s="35"/>
      <c r="N61" s="35"/>
      <c r="O61" s="35"/>
      <c r="P61" s="35"/>
      <c r="Q61" s="39">
        <f>SUM(K61:P61)</f>
        <v>0</v>
      </c>
      <c r="R61" s="35"/>
      <c r="S61" s="35"/>
      <c r="T61" s="35"/>
      <c r="U61" s="35"/>
      <c r="V61" s="35"/>
      <c r="W61" s="35"/>
      <c r="X61" s="39">
        <f>SUM(R61:W61)</f>
        <v>0</v>
      </c>
      <c r="Y61" s="40">
        <f>SUM(Q61-X61)</f>
        <v>0</v>
      </c>
    </row>
    <row r="62" spans="1:25" x14ac:dyDescent="0.25">
      <c r="A62" s="30"/>
      <c r="B62" s="41"/>
      <c r="C62" s="42" t="s">
        <v>31</v>
      </c>
      <c r="D62" s="33"/>
      <c r="E62" s="34"/>
      <c r="F62" s="35"/>
      <c r="G62" s="34"/>
      <c r="H62" s="35"/>
      <c r="I62" s="37">
        <f t="shared" ref="I62:J73" si="21">SUM(G62-E62)</f>
        <v>0</v>
      </c>
      <c r="J62" s="38">
        <f t="shared" si="21"/>
        <v>0</v>
      </c>
      <c r="K62" s="35"/>
      <c r="L62" s="35"/>
      <c r="M62" s="35"/>
      <c r="N62" s="35"/>
      <c r="O62" s="35"/>
      <c r="P62" s="35"/>
      <c r="Q62" s="39">
        <f t="shared" ref="Q62:Q73" si="22">SUM(K62:P62)</f>
        <v>0</v>
      </c>
      <c r="R62" s="35"/>
      <c r="S62" s="35"/>
      <c r="T62" s="35"/>
      <c r="U62" s="35"/>
      <c r="V62" s="35"/>
      <c r="W62" s="35"/>
      <c r="X62" s="39">
        <f t="shared" ref="X62:X73" si="23">SUM(R62:W62)</f>
        <v>0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/>
      <c r="E63" s="34"/>
      <c r="F63" s="35"/>
      <c r="G63" s="34"/>
      <c r="H63" s="35"/>
      <c r="I63" s="37">
        <f t="shared" si="21"/>
        <v>0</v>
      </c>
      <c r="J63" s="38">
        <f t="shared" si="21"/>
        <v>0</v>
      </c>
      <c r="K63" s="35"/>
      <c r="L63" s="35"/>
      <c r="M63" s="35"/>
      <c r="N63" s="35"/>
      <c r="O63" s="35"/>
      <c r="P63" s="35"/>
      <c r="Q63" s="39">
        <f t="shared" si="22"/>
        <v>0</v>
      </c>
      <c r="R63" s="35"/>
      <c r="S63" s="35"/>
      <c r="T63" s="35"/>
      <c r="U63" s="35"/>
      <c r="V63" s="35"/>
      <c r="W63" s="35"/>
      <c r="X63" s="39">
        <f t="shared" si="23"/>
        <v>0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/>
      <c r="F64" s="35"/>
      <c r="G64" s="34"/>
      <c r="H64" s="35"/>
      <c r="I64" s="37">
        <f t="shared" si="21"/>
        <v>0</v>
      </c>
      <c r="J64" s="38">
        <f t="shared" si="21"/>
        <v>0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/>
      <c r="E65" s="34"/>
      <c r="F65" s="35"/>
      <c r="G65" s="34"/>
      <c r="H65" s="35"/>
      <c r="I65" s="37">
        <f t="shared" si="21"/>
        <v>0</v>
      </c>
      <c r="J65" s="38">
        <f t="shared" si="21"/>
        <v>0</v>
      </c>
      <c r="K65" s="35"/>
      <c r="L65" s="35"/>
      <c r="M65" s="35"/>
      <c r="N65" s="35"/>
      <c r="O65" s="35"/>
      <c r="P65" s="35"/>
      <c r="Q65" s="39">
        <f t="shared" si="22"/>
        <v>0</v>
      </c>
      <c r="R65" s="35"/>
      <c r="S65" s="35"/>
      <c r="T65" s="35"/>
      <c r="U65" s="35"/>
      <c r="V65" s="35"/>
      <c r="W65" s="35"/>
      <c r="X65" s="39">
        <f t="shared" si="23"/>
        <v>0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/>
      <c r="F66" s="35"/>
      <c r="G66" s="34"/>
      <c r="H66" s="35"/>
      <c r="I66" s="37">
        <f t="shared" si="21"/>
        <v>0</v>
      </c>
      <c r="J66" s="38">
        <f t="shared" si="21"/>
        <v>0</v>
      </c>
      <c r="K66" s="35"/>
      <c r="L66" s="35"/>
      <c r="M66" s="35"/>
      <c r="N66" s="35"/>
      <c r="O66" s="35"/>
      <c r="P66" s="35"/>
      <c r="Q66" s="39">
        <f t="shared" si="22"/>
        <v>0</v>
      </c>
      <c r="R66" s="35"/>
      <c r="S66" s="35"/>
      <c r="T66" s="35"/>
      <c r="U66" s="35"/>
      <c r="V66" s="35"/>
      <c r="W66" s="35"/>
      <c r="X66" s="39">
        <f t="shared" si="23"/>
        <v>0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</v>
      </c>
      <c r="J75" s="57">
        <f t="shared" si="24"/>
        <v>0</v>
      </c>
      <c r="K75" s="57">
        <f t="shared" si="24"/>
        <v>0</v>
      </c>
      <c r="L75" s="57">
        <f t="shared" si="24"/>
        <v>0</v>
      </c>
      <c r="M75" s="57">
        <f t="shared" si="24"/>
        <v>0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0</v>
      </c>
      <c r="R75" s="57">
        <f t="shared" si="24"/>
        <v>0</v>
      </c>
      <c r="S75" s="57">
        <f t="shared" si="24"/>
        <v>0</v>
      </c>
      <c r="T75" s="57">
        <f t="shared" si="24"/>
        <v>0</v>
      </c>
      <c r="U75" s="57">
        <f t="shared" si="24"/>
        <v>0</v>
      </c>
      <c r="V75" s="57">
        <f t="shared" si="24"/>
        <v>0</v>
      </c>
      <c r="W75" s="57">
        <f t="shared" si="24"/>
        <v>0</v>
      </c>
      <c r="X75" s="57">
        <f>SUM(R75:W75)</f>
        <v>0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43497</v>
      </c>
      <c r="C76" s="32" t="s">
        <v>30</v>
      </c>
      <c r="D76" s="33">
        <v>15</v>
      </c>
      <c r="E76" s="34">
        <v>0.27083333333333331</v>
      </c>
      <c r="F76" s="35">
        <v>105734</v>
      </c>
      <c r="G76" s="34">
        <v>0.30972222222222223</v>
      </c>
      <c r="H76" s="35">
        <v>105767</v>
      </c>
      <c r="I76" s="37">
        <f>SUM(G76-E76)</f>
        <v>3.8888888888888917E-2</v>
      </c>
      <c r="J76" s="38">
        <f>SUM(H76-F76)</f>
        <v>33</v>
      </c>
      <c r="K76" s="35"/>
      <c r="L76" s="35"/>
      <c r="M76" s="35"/>
      <c r="N76" s="35"/>
      <c r="O76" s="35"/>
      <c r="P76" s="35"/>
      <c r="Q76" s="39">
        <f>SUM(K76:P76)</f>
        <v>0</v>
      </c>
      <c r="R76" s="35"/>
      <c r="S76" s="35"/>
      <c r="T76" s="35"/>
      <c r="U76" s="35"/>
      <c r="V76" s="35"/>
      <c r="W76" s="35"/>
      <c r="X76" s="39">
        <f>SUM(R76:W76)</f>
        <v>0</v>
      </c>
      <c r="Y76" s="40">
        <f>SUM(Q76-X76)</f>
        <v>0</v>
      </c>
    </row>
    <row r="77" spans="1:25" x14ac:dyDescent="0.25">
      <c r="A77" s="30" t="s">
        <v>89</v>
      </c>
      <c r="B77" s="62"/>
      <c r="C77" s="42" t="s">
        <v>31</v>
      </c>
      <c r="D77" s="33"/>
      <c r="E77" s="34">
        <v>0.32291666666666669</v>
      </c>
      <c r="F77" s="35">
        <v>105767</v>
      </c>
      <c r="G77" s="34">
        <v>0.36041666666666666</v>
      </c>
      <c r="H77" s="35">
        <v>105791</v>
      </c>
      <c r="I77" s="37">
        <f t="shared" ref="I77:J88" si="25">SUM(G77-E77)</f>
        <v>3.7499999999999978E-2</v>
      </c>
      <c r="J77" s="38">
        <f t="shared" si="25"/>
        <v>24</v>
      </c>
      <c r="K77" s="35">
        <v>1</v>
      </c>
      <c r="L77" s="35"/>
      <c r="M77" s="35"/>
      <c r="N77" s="35"/>
      <c r="O77" s="35"/>
      <c r="P77" s="35"/>
      <c r="Q77" s="39">
        <f t="shared" ref="Q77:Q88" si="26">SUM(K77:P77)</f>
        <v>1</v>
      </c>
      <c r="R77" s="35"/>
      <c r="S77" s="35">
        <v>1</v>
      </c>
      <c r="T77" s="35"/>
      <c r="U77" s="35"/>
      <c r="V77" s="35"/>
      <c r="W77" s="35"/>
      <c r="X77" s="39">
        <f t="shared" ref="X77:X88" si="27">SUM(R77:W77)</f>
        <v>1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15</v>
      </c>
      <c r="E78" s="34">
        <v>0.36805555555555558</v>
      </c>
      <c r="F78" s="35">
        <v>105791</v>
      </c>
      <c r="G78" s="34">
        <v>0.40277777777777773</v>
      </c>
      <c r="H78" s="35">
        <v>105821</v>
      </c>
      <c r="I78" s="37">
        <f t="shared" si="25"/>
        <v>3.4722222222222154E-2</v>
      </c>
      <c r="J78" s="38">
        <f t="shared" si="25"/>
        <v>30</v>
      </c>
      <c r="K78" s="35"/>
      <c r="L78" s="35">
        <v>1</v>
      </c>
      <c r="M78" s="35">
        <v>1</v>
      </c>
      <c r="N78" s="35"/>
      <c r="O78" s="35"/>
      <c r="P78" s="35"/>
      <c r="Q78" s="39">
        <f t="shared" si="26"/>
        <v>2</v>
      </c>
      <c r="R78" s="35"/>
      <c r="S78" s="35">
        <v>2</v>
      </c>
      <c r="T78" s="35"/>
      <c r="U78" s="35"/>
      <c r="V78" s="35"/>
      <c r="W78" s="35"/>
      <c r="X78" s="39">
        <f t="shared" si="27"/>
        <v>2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0.41319444444444442</v>
      </c>
      <c r="F79" s="35">
        <v>105821</v>
      </c>
      <c r="G79" s="34">
        <v>0.46111111111111108</v>
      </c>
      <c r="H79" s="35">
        <v>105846</v>
      </c>
      <c r="I79" s="37">
        <f t="shared" si="25"/>
        <v>4.7916666666666663E-2</v>
      </c>
      <c r="J79" s="38">
        <f t="shared" si="25"/>
        <v>25</v>
      </c>
      <c r="K79" s="35">
        <v>1</v>
      </c>
      <c r="L79" s="35"/>
      <c r="M79" s="35"/>
      <c r="N79" s="35"/>
      <c r="O79" s="35"/>
      <c r="P79" s="35"/>
      <c r="Q79" s="39">
        <f t="shared" si="26"/>
        <v>1</v>
      </c>
      <c r="R79" s="35"/>
      <c r="S79" s="35">
        <v>1</v>
      </c>
      <c r="T79" s="35"/>
      <c r="U79" s="35"/>
      <c r="V79" s="35"/>
      <c r="W79" s="35"/>
      <c r="X79" s="39">
        <f t="shared" si="27"/>
        <v>1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>
        <v>15</v>
      </c>
      <c r="E80" s="34">
        <v>0.64583333333333337</v>
      </c>
      <c r="F80" s="35">
        <v>105846</v>
      </c>
      <c r="G80" s="34">
        <v>0.69097222222222221</v>
      </c>
      <c r="H80" s="35">
        <v>105879</v>
      </c>
      <c r="I80" s="37">
        <f t="shared" si="25"/>
        <v>4.513888888888884E-2</v>
      </c>
      <c r="J80" s="38">
        <f t="shared" si="25"/>
        <v>33</v>
      </c>
      <c r="K80" s="35">
        <v>1</v>
      </c>
      <c r="L80" s="35">
        <v>2</v>
      </c>
      <c r="M80" s="35"/>
      <c r="N80" s="35"/>
      <c r="O80" s="35"/>
      <c r="P80" s="35"/>
      <c r="Q80" s="39">
        <f t="shared" si="26"/>
        <v>3</v>
      </c>
      <c r="R80" s="35"/>
      <c r="S80" s="35"/>
      <c r="T80" s="35"/>
      <c r="U80" s="35"/>
      <c r="V80" s="35"/>
      <c r="W80" s="35">
        <v>3</v>
      </c>
      <c r="X80" s="39">
        <f t="shared" si="27"/>
        <v>3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0.72777777777777775</v>
      </c>
      <c r="F81" s="35">
        <v>105879</v>
      </c>
      <c r="G81" s="34">
        <v>0.78125</v>
      </c>
      <c r="H81" s="35">
        <v>105914</v>
      </c>
      <c r="I81" s="37">
        <f t="shared" si="25"/>
        <v>5.3472222222222254E-2</v>
      </c>
      <c r="J81" s="38">
        <f t="shared" si="25"/>
        <v>35</v>
      </c>
      <c r="K81" s="35"/>
      <c r="L81" s="35"/>
      <c r="M81" s="35">
        <v>1</v>
      </c>
      <c r="N81" s="35"/>
      <c r="O81" s="35"/>
      <c r="P81" s="35"/>
      <c r="Q81" s="39">
        <f t="shared" si="26"/>
        <v>1</v>
      </c>
      <c r="R81" s="35"/>
      <c r="S81" s="35">
        <v>1</v>
      </c>
      <c r="T81" s="35"/>
      <c r="U81" s="35"/>
      <c r="V81" s="35"/>
      <c r="W81" s="35"/>
      <c r="X81" s="39">
        <f t="shared" si="27"/>
        <v>1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0.25763888888888881</v>
      </c>
      <c r="J90" s="57">
        <f t="shared" si="28"/>
        <v>180</v>
      </c>
      <c r="K90" s="57">
        <f t="shared" si="28"/>
        <v>3</v>
      </c>
      <c r="L90" s="57">
        <f t="shared" si="28"/>
        <v>3</v>
      </c>
      <c r="M90" s="57">
        <f t="shared" si="28"/>
        <v>2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8</v>
      </c>
      <c r="R90" s="57">
        <f t="shared" si="28"/>
        <v>0</v>
      </c>
      <c r="S90" s="57">
        <f t="shared" si="28"/>
        <v>5</v>
      </c>
      <c r="T90" s="57">
        <f t="shared" si="28"/>
        <v>0</v>
      </c>
      <c r="U90" s="57">
        <f t="shared" si="28"/>
        <v>0</v>
      </c>
      <c r="V90" s="57">
        <f t="shared" si="28"/>
        <v>0</v>
      </c>
      <c r="W90" s="57">
        <f t="shared" si="28"/>
        <v>3</v>
      </c>
      <c r="X90" s="57">
        <f>SUM(R90:W90)</f>
        <v>8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43498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43499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>
        <v>43500</v>
      </c>
      <c r="C111" s="32" t="s">
        <v>30</v>
      </c>
      <c r="D111" s="33">
        <v>15</v>
      </c>
      <c r="E111" s="34">
        <v>0.27083333333333331</v>
      </c>
      <c r="F111" s="35">
        <v>105914</v>
      </c>
      <c r="G111" s="34">
        <v>0.31458333333333333</v>
      </c>
      <c r="H111" s="35">
        <v>105947</v>
      </c>
      <c r="I111" s="37">
        <f>SUM(G111-E111)</f>
        <v>4.3750000000000011E-2</v>
      </c>
      <c r="J111" s="38">
        <f>SUM(H111-F111)</f>
        <v>33</v>
      </c>
      <c r="K111" s="35">
        <v>1</v>
      </c>
      <c r="L111" s="35">
        <v>1</v>
      </c>
      <c r="M111" s="35"/>
      <c r="N111" s="35"/>
      <c r="O111" s="35"/>
      <c r="P111" s="35"/>
      <c r="Q111" s="39">
        <f>SUM(K111:P111)</f>
        <v>2</v>
      </c>
      <c r="R111" s="35"/>
      <c r="S111" s="35">
        <v>2</v>
      </c>
      <c r="T111" s="35"/>
      <c r="U111" s="35"/>
      <c r="V111" s="35"/>
      <c r="W111" s="35"/>
      <c r="X111" s="39">
        <f>SUM(R111:W111)</f>
        <v>2</v>
      </c>
      <c r="Y111" s="40">
        <f>SUM(Q111-X111)</f>
        <v>0</v>
      </c>
    </row>
    <row r="112" spans="1:25" x14ac:dyDescent="0.25">
      <c r="A112" s="30" t="s">
        <v>97</v>
      </c>
      <c r="B112" s="41"/>
      <c r="C112" s="42" t="s">
        <v>31</v>
      </c>
      <c r="D112" s="33"/>
      <c r="E112" s="34">
        <v>0.32291666666666669</v>
      </c>
      <c r="F112" s="35">
        <v>105947</v>
      </c>
      <c r="G112" s="34">
        <v>0.36249999999999999</v>
      </c>
      <c r="H112" s="35">
        <v>105971</v>
      </c>
      <c r="I112" s="37">
        <f t="shared" ref="I112:J123" si="37">SUM(G112-E112)</f>
        <v>3.9583333333333304E-2</v>
      </c>
      <c r="J112" s="38">
        <f t="shared" si="37"/>
        <v>24</v>
      </c>
      <c r="K112" s="35"/>
      <c r="L112" s="35">
        <v>1</v>
      </c>
      <c r="M112" s="35"/>
      <c r="N112" s="35"/>
      <c r="O112" s="35"/>
      <c r="P112" s="35"/>
      <c r="Q112" s="39">
        <f t="shared" ref="Q112:Q123" si="38">SUM(K112:P112)</f>
        <v>1</v>
      </c>
      <c r="R112" s="35"/>
      <c r="S112" s="35">
        <v>1</v>
      </c>
      <c r="T112" s="35"/>
      <c r="U112" s="35"/>
      <c r="V112" s="35"/>
      <c r="W112" s="35"/>
      <c r="X112" s="39">
        <f t="shared" ref="X112:X123" si="39">SUM(R112:W112)</f>
        <v>1</v>
      </c>
      <c r="Y112" s="40">
        <f t="shared" ref="Y112:Y125" si="40">SUM(Q112-X112)</f>
        <v>0</v>
      </c>
    </row>
    <row r="113" spans="1:25" x14ac:dyDescent="0.25">
      <c r="A113" s="30"/>
      <c r="B113" s="41"/>
      <c r="C113" s="42" t="s">
        <v>32</v>
      </c>
      <c r="D113" s="33">
        <v>15</v>
      </c>
      <c r="E113" s="34">
        <v>0.36944444444444446</v>
      </c>
      <c r="F113" s="35">
        <v>105971</v>
      </c>
      <c r="G113" s="34">
        <v>0.39861111111111108</v>
      </c>
      <c r="H113" s="35">
        <v>105994</v>
      </c>
      <c r="I113" s="37">
        <f t="shared" si="37"/>
        <v>2.9166666666666619E-2</v>
      </c>
      <c r="J113" s="38">
        <f t="shared" si="37"/>
        <v>23</v>
      </c>
      <c r="K113" s="35"/>
      <c r="L113" s="35"/>
      <c r="M113" s="35"/>
      <c r="N113" s="35"/>
      <c r="O113" s="35"/>
      <c r="P113" s="35"/>
      <c r="Q113" s="39">
        <f t="shared" si="38"/>
        <v>0</v>
      </c>
      <c r="R113" s="35"/>
      <c r="S113" s="35"/>
      <c r="T113" s="35"/>
      <c r="U113" s="35"/>
      <c r="V113" s="35"/>
      <c r="W113" s="35"/>
      <c r="X113" s="39">
        <f t="shared" si="39"/>
        <v>0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>
        <v>0.41319444444444442</v>
      </c>
      <c r="F114" s="35">
        <v>105994</v>
      </c>
      <c r="G114" s="34">
        <v>0.4604166666666667</v>
      </c>
      <c r="H114" s="35">
        <v>106022</v>
      </c>
      <c r="I114" s="37">
        <f t="shared" si="37"/>
        <v>4.7222222222222276E-2</v>
      </c>
      <c r="J114" s="38">
        <f t="shared" si="37"/>
        <v>28</v>
      </c>
      <c r="K114" s="35"/>
      <c r="L114" s="35">
        <v>2</v>
      </c>
      <c r="M114" s="35"/>
      <c r="N114" s="35"/>
      <c r="O114" s="35"/>
      <c r="P114" s="35"/>
      <c r="Q114" s="39">
        <f t="shared" si="38"/>
        <v>2</v>
      </c>
      <c r="R114" s="35"/>
      <c r="S114" s="35">
        <v>2</v>
      </c>
      <c r="T114" s="35"/>
      <c r="U114" s="35"/>
      <c r="V114" s="35"/>
      <c r="W114" s="35"/>
      <c r="X114" s="39">
        <f t="shared" si="39"/>
        <v>2</v>
      </c>
      <c r="Y114" s="40">
        <f t="shared" si="40"/>
        <v>0</v>
      </c>
    </row>
    <row r="115" spans="1:25" x14ac:dyDescent="0.25">
      <c r="A115" s="30" t="s">
        <v>82</v>
      </c>
      <c r="B115" s="41"/>
      <c r="C115" s="42" t="s">
        <v>34</v>
      </c>
      <c r="D115" s="33">
        <v>15</v>
      </c>
      <c r="E115" s="34">
        <v>0.64583333333333337</v>
      </c>
      <c r="F115" s="35">
        <v>106027</v>
      </c>
      <c r="G115" s="34">
        <v>0.70833333333333337</v>
      </c>
      <c r="H115" s="35">
        <v>106064</v>
      </c>
      <c r="I115" s="37">
        <f t="shared" si="37"/>
        <v>6.25E-2</v>
      </c>
      <c r="J115" s="38">
        <f t="shared" si="37"/>
        <v>37</v>
      </c>
      <c r="K115" s="35">
        <v>1</v>
      </c>
      <c r="L115" s="35">
        <v>1</v>
      </c>
      <c r="M115" s="35"/>
      <c r="N115" s="35"/>
      <c r="O115" s="35"/>
      <c r="P115" s="35"/>
      <c r="Q115" s="39">
        <f t="shared" si="38"/>
        <v>2</v>
      </c>
      <c r="R115" s="35"/>
      <c r="S115" s="35"/>
      <c r="T115" s="35"/>
      <c r="U115" s="35"/>
      <c r="V115" s="35">
        <v>1</v>
      </c>
      <c r="W115" s="35">
        <v>1</v>
      </c>
      <c r="X115" s="39">
        <f t="shared" si="39"/>
        <v>2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>
        <v>0.72777777777777775</v>
      </c>
      <c r="F116" s="35">
        <v>106064</v>
      </c>
      <c r="G116" s="34">
        <v>0.77777777777777779</v>
      </c>
      <c r="H116" s="35">
        <v>106095</v>
      </c>
      <c r="I116" s="37">
        <f t="shared" si="37"/>
        <v>5.0000000000000044E-2</v>
      </c>
      <c r="J116" s="38">
        <f t="shared" si="37"/>
        <v>31</v>
      </c>
      <c r="K116" s="35"/>
      <c r="L116" s="35"/>
      <c r="M116" s="35"/>
      <c r="N116" s="35"/>
      <c r="O116" s="35"/>
      <c r="P116" s="35"/>
      <c r="Q116" s="39">
        <f t="shared" si="38"/>
        <v>0</v>
      </c>
      <c r="R116" s="35"/>
      <c r="S116" s="35"/>
      <c r="T116" s="35"/>
      <c r="U116" s="35"/>
      <c r="V116" s="35"/>
      <c r="W116" s="35"/>
      <c r="X116" s="39">
        <f t="shared" si="39"/>
        <v>0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37"/>
        <v>0</v>
      </c>
      <c r="J117" s="38">
        <f t="shared" si="37"/>
        <v>0</v>
      </c>
      <c r="K117" s="35"/>
      <c r="L117" s="35"/>
      <c r="M117" s="35"/>
      <c r="N117" s="35"/>
      <c r="O117" s="35"/>
      <c r="P117" s="35"/>
      <c r="Q117" s="39">
        <f t="shared" si="38"/>
        <v>0</v>
      </c>
      <c r="R117" s="35"/>
      <c r="S117" s="35"/>
      <c r="T117" s="35"/>
      <c r="U117" s="35"/>
      <c r="V117" s="35"/>
      <c r="W117" s="35"/>
      <c r="X117" s="39">
        <f t="shared" si="39"/>
        <v>0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37"/>
        <v>0</v>
      </c>
      <c r="J118" s="38">
        <f t="shared" si="37"/>
        <v>0</v>
      </c>
      <c r="K118" s="35"/>
      <c r="L118" s="35"/>
      <c r="M118" s="35"/>
      <c r="N118" s="35"/>
      <c r="O118" s="35"/>
      <c r="P118" s="35"/>
      <c r="Q118" s="39">
        <f t="shared" si="38"/>
        <v>0</v>
      </c>
      <c r="R118" s="35"/>
      <c r="S118" s="35"/>
      <c r="T118" s="35"/>
      <c r="U118" s="35"/>
      <c r="V118" s="35"/>
      <c r="W118" s="35"/>
      <c r="X118" s="39">
        <f t="shared" si="39"/>
        <v>0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0.27222222222222225</v>
      </c>
      <c r="J125" s="57">
        <f t="shared" si="41"/>
        <v>176</v>
      </c>
      <c r="K125" s="57">
        <f t="shared" si="41"/>
        <v>2</v>
      </c>
      <c r="L125" s="57">
        <f t="shared" si="41"/>
        <v>5</v>
      </c>
      <c r="M125" s="57">
        <f t="shared" si="41"/>
        <v>0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7</v>
      </c>
      <c r="R125" s="57">
        <f t="shared" si="41"/>
        <v>0</v>
      </c>
      <c r="S125" s="57">
        <f t="shared" si="41"/>
        <v>5</v>
      </c>
      <c r="T125" s="57">
        <f t="shared" si="41"/>
        <v>0</v>
      </c>
      <c r="U125" s="57">
        <f t="shared" si="41"/>
        <v>0</v>
      </c>
      <c r="V125" s="57">
        <f t="shared" si="41"/>
        <v>1</v>
      </c>
      <c r="W125" s="57">
        <f t="shared" si="41"/>
        <v>1</v>
      </c>
      <c r="X125" s="57">
        <f>SUM(R125:W125)</f>
        <v>7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43501</v>
      </c>
      <c r="C126" s="32" t="s">
        <v>30</v>
      </c>
      <c r="D126" s="144">
        <v>15</v>
      </c>
      <c r="E126" s="34">
        <v>0.27083333333333331</v>
      </c>
      <c r="F126" s="35">
        <v>106095</v>
      </c>
      <c r="G126" s="34">
        <v>0.31597222222222221</v>
      </c>
      <c r="H126" s="35">
        <v>106129</v>
      </c>
      <c r="I126" s="37">
        <f>SUM(G126-E126)</f>
        <v>4.5138888888888895E-2</v>
      </c>
      <c r="J126" s="38">
        <f>SUM(H126-F126)</f>
        <v>34</v>
      </c>
      <c r="K126" s="35"/>
      <c r="L126" s="35">
        <v>1</v>
      </c>
      <c r="M126" s="35"/>
      <c r="N126" s="35"/>
      <c r="O126" s="35"/>
      <c r="P126" s="35"/>
      <c r="Q126" s="39">
        <f>SUM(K126:P126)</f>
        <v>1</v>
      </c>
      <c r="R126" s="35"/>
      <c r="S126" s="35"/>
      <c r="T126" s="35">
        <v>1</v>
      </c>
      <c r="U126" s="35"/>
      <c r="V126" s="35"/>
      <c r="W126" s="35"/>
      <c r="X126" s="39">
        <f>SUM(R126:W126)</f>
        <v>1</v>
      </c>
      <c r="Y126" s="40">
        <f>SUM(Q126-X126)</f>
        <v>0</v>
      </c>
    </row>
    <row r="127" spans="1:25" x14ac:dyDescent="0.25">
      <c r="A127" s="30" t="s">
        <v>97</v>
      </c>
      <c r="B127" s="41"/>
      <c r="C127" s="42" t="s">
        <v>31</v>
      </c>
      <c r="D127" s="33"/>
      <c r="E127" s="34">
        <v>0.32291666666666669</v>
      </c>
      <c r="F127" s="35">
        <v>106129</v>
      </c>
      <c r="G127" s="34">
        <v>0.36458333333333331</v>
      </c>
      <c r="H127" s="35">
        <v>106152</v>
      </c>
      <c r="I127" s="37">
        <f t="shared" ref="I127:J138" si="42">SUM(G127-E127)</f>
        <v>4.166666666666663E-2</v>
      </c>
      <c r="J127" s="38">
        <f t="shared" si="42"/>
        <v>23</v>
      </c>
      <c r="K127" s="35"/>
      <c r="L127" s="35">
        <v>1</v>
      </c>
      <c r="M127" s="35"/>
      <c r="N127" s="35"/>
      <c r="O127" s="35"/>
      <c r="P127" s="35"/>
      <c r="Q127" s="39">
        <f t="shared" ref="Q127:Q138" si="43">SUM(K127:P127)</f>
        <v>1</v>
      </c>
      <c r="R127" s="35"/>
      <c r="S127" s="35">
        <v>1</v>
      </c>
      <c r="T127" s="35"/>
      <c r="U127" s="35"/>
      <c r="V127" s="35"/>
      <c r="W127" s="35"/>
      <c r="X127" s="39">
        <f t="shared" ref="X127:X138" si="44">SUM(R127:W127)</f>
        <v>1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15</v>
      </c>
      <c r="E128" s="34">
        <v>0.36944444444444446</v>
      </c>
      <c r="F128" s="35">
        <v>106152</v>
      </c>
      <c r="G128" s="34">
        <v>0.40277777777777773</v>
      </c>
      <c r="H128" s="35">
        <v>106176</v>
      </c>
      <c r="I128" s="37">
        <f t="shared" si="42"/>
        <v>3.333333333333327E-2</v>
      </c>
      <c r="J128" s="38">
        <f t="shared" si="42"/>
        <v>24</v>
      </c>
      <c r="K128" s="35"/>
      <c r="L128" s="35"/>
      <c r="M128" s="35">
        <v>1</v>
      </c>
      <c r="N128" s="35"/>
      <c r="O128" s="35"/>
      <c r="P128" s="35"/>
      <c r="Q128" s="39">
        <f t="shared" si="43"/>
        <v>1</v>
      </c>
      <c r="R128" s="35"/>
      <c r="S128" s="35">
        <v>1</v>
      </c>
      <c r="T128" s="35"/>
      <c r="U128" s="35"/>
      <c r="V128" s="35"/>
      <c r="W128" s="35"/>
      <c r="X128" s="39">
        <f t="shared" si="44"/>
        <v>1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0.41319444444444442</v>
      </c>
      <c r="F129" s="35">
        <v>106176</v>
      </c>
      <c r="G129" s="34">
        <v>0.4597222222222222</v>
      </c>
      <c r="H129" s="35">
        <v>106209</v>
      </c>
      <c r="I129" s="37">
        <f t="shared" si="42"/>
        <v>4.6527777777777779E-2</v>
      </c>
      <c r="J129" s="38">
        <f t="shared" si="42"/>
        <v>33</v>
      </c>
      <c r="K129" s="35"/>
      <c r="L129" s="35">
        <v>1</v>
      </c>
      <c r="M129" s="35"/>
      <c r="N129" s="35"/>
      <c r="O129" s="35"/>
      <c r="P129" s="35"/>
      <c r="Q129" s="39">
        <f t="shared" si="43"/>
        <v>1</v>
      </c>
      <c r="R129" s="35"/>
      <c r="S129" s="35"/>
      <c r="T129" s="35">
        <v>1</v>
      </c>
      <c r="U129" s="35"/>
      <c r="V129" s="35"/>
      <c r="W129" s="35"/>
      <c r="X129" s="39">
        <f t="shared" si="44"/>
        <v>1</v>
      </c>
      <c r="Y129" s="40">
        <f t="shared" si="45"/>
        <v>0</v>
      </c>
    </row>
    <row r="130" spans="1:25" x14ac:dyDescent="0.25">
      <c r="A130" s="30" t="s">
        <v>82</v>
      </c>
      <c r="B130" s="41"/>
      <c r="C130" s="42" t="s">
        <v>34</v>
      </c>
      <c r="D130" s="33">
        <v>15</v>
      </c>
      <c r="E130" s="34">
        <v>0.64583333333333337</v>
      </c>
      <c r="F130" s="35">
        <v>106209</v>
      </c>
      <c r="G130" s="34">
        <v>0.70833333333333337</v>
      </c>
      <c r="H130" s="35">
        <v>106246</v>
      </c>
      <c r="I130" s="37">
        <f t="shared" si="42"/>
        <v>6.25E-2</v>
      </c>
      <c r="J130" s="38">
        <f t="shared" si="42"/>
        <v>37</v>
      </c>
      <c r="K130" s="35"/>
      <c r="L130" s="35"/>
      <c r="M130" s="35"/>
      <c r="N130" s="35"/>
      <c r="O130" s="35"/>
      <c r="P130" s="35"/>
      <c r="Q130" s="39">
        <f t="shared" si="43"/>
        <v>0</v>
      </c>
      <c r="R130" s="35"/>
      <c r="S130" s="35"/>
      <c r="T130" s="35"/>
      <c r="U130" s="35"/>
      <c r="V130" s="35"/>
      <c r="W130" s="35"/>
      <c r="X130" s="39">
        <f t="shared" si="44"/>
        <v>0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0.72777777777777775</v>
      </c>
      <c r="F131" s="35">
        <v>106246</v>
      </c>
      <c r="G131" s="34">
        <v>0.77777777777777779</v>
      </c>
      <c r="H131" s="35">
        <v>106278</v>
      </c>
      <c r="I131" s="37">
        <f t="shared" si="42"/>
        <v>5.0000000000000044E-2</v>
      </c>
      <c r="J131" s="38">
        <f t="shared" si="42"/>
        <v>32</v>
      </c>
      <c r="K131" s="35">
        <v>1</v>
      </c>
      <c r="L131" s="35">
        <v>1</v>
      </c>
      <c r="M131" s="35"/>
      <c r="N131" s="35"/>
      <c r="O131" s="35"/>
      <c r="P131" s="35"/>
      <c r="Q131" s="39">
        <f t="shared" si="43"/>
        <v>2</v>
      </c>
      <c r="R131" s="35"/>
      <c r="S131" s="35"/>
      <c r="T131" s="35"/>
      <c r="U131" s="35"/>
      <c r="V131" s="35"/>
      <c r="W131" s="35">
        <v>2</v>
      </c>
      <c r="X131" s="39">
        <f t="shared" si="44"/>
        <v>2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2"/>
        <v>0</v>
      </c>
      <c r="J132" s="38">
        <f t="shared" si="42"/>
        <v>0</v>
      </c>
      <c r="K132" s="35"/>
      <c r="L132" s="35"/>
      <c r="M132" s="35"/>
      <c r="N132" s="35"/>
      <c r="O132" s="35"/>
      <c r="P132" s="35"/>
      <c r="Q132" s="39">
        <f t="shared" si="43"/>
        <v>0</v>
      </c>
      <c r="R132" s="35"/>
      <c r="S132" s="35"/>
      <c r="T132" s="35"/>
      <c r="U132" s="35"/>
      <c r="V132" s="35"/>
      <c r="W132" s="35"/>
      <c r="X132" s="39">
        <f t="shared" si="44"/>
        <v>0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2"/>
        <v>0</v>
      </c>
      <c r="J133" s="38">
        <f t="shared" si="42"/>
        <v>0</v>
      </c>
      <c r="K133" s="35"/>
      <c r="L133" s="35"/>
      <c r="M133" s="35"/>
      <c r="N133" s="35"/>
      <c r="O133" s="35"/>
      <c r="P133" s="35"/>
      <c r="Q133" s="39">
        <f t="shared" si="43"/>
        <v>0</v>
      </c>
      <c r="R133" s="35"/>
      <c r="S133" s="35"/>
      <c r="T133" s="35"/>
      <c r="U133" s="35"/>
      <c r="V133" s="35"/>
      <c r="W133" s="35"/>
      <c r="X133" s="39">
        <f t="shared" si="44"/>
        <v>0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0.27916666666666662</v>
      </c>
      <c r="J140" s="57">
        <f>SUM(J126:J139)</f>
        <v>183</v>
      </c>
      <c r="K140" s="57">
        <f t="shared" ref="K140:X140" si="46">SUM(K126:K139)</f>
        <v>1</v>
      </c>
      <c r="L140" s="57">
        <f t="shared" si="46"/>
        <v>4</v>
      </c>
      <c r="M140" s="57">
        <f t="shared" si="46"/>
        <v>1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6</v>
      </c>
      <c r="R140" s="57">
        <f t="shared" si="46"/>
        <v>0</v>
      </c>
      <c r="S140" s="57">
        <f t="shared" si="46"/>
        <v>2</v>
      </c>
      <c r="T140" s="57">
        <f t="shared" si="46"/>
        <v>2</v>
      </c>
      <c r="U140" s="57">
        <f t="shared" si="46"/>
        <v>0</v>
      </c>
      <c r="V140" s="57">
        <f t="shared" si="46"/>
        <v>0</v>
      </c>
      <c r="W140" s="57">
        <f t="shared" si="46"/>
        <v>2</v>
      </c>
      <c r="X140" s="57">
        <f t="shared" si="46"/>
        <v>6</v>
      </c>
      <c r="Y140" s="40">
        <f t="shared" si="45"/>
        <v>0</v>
      </c>
    </row>
    <row r="141" spans="1:25" ht="15.75" thickTop="1" x14ac:dyDescent="0.25">
      <c r="A141" s="30" t="s">
        <v>44</v>
      </c>
      <c r="B141" s="31">
        <v>43502</v>
      </c>
      <c r="C141" s="32" t="s">
        <v>30</v>
      </c>
      <c r="D141" s="33">
        <v>15</v>
      </c>
      <c r="E141" s="34">
        <v>0.27083333333333331</v>
      </c>
      <c r="F141" s="35">
        <v>106278</v>
      </c>
      <c r="G141" s="34">
        <v>0.31597222222222221</v>
      </c>
      <c r="H141" s="35">
        <v>106311</v>
      </c>
      <c r="I141" s="37">
        <f>SUM(G141-E141)</f>
        <v>4.5138888888888895E-2</v>
      </c>
      <c r="J141" s="38">
        <f>SUM(H141-F141)</f>
        <v>33</v>
      </c>
      <c r="K141" s="35"/>
      <c r="L141" s="35">
        <v>1</v>
      </c>
      <c r="M141" s="35"/>
      <c r="N141" s="35"/>
      <c r="O141" s="35"/>
      <c r="P141" s="35"/>
      <c r="Q141" s="39">
        <f>SUM(K141:P141)</f>
        <v>1</v>
      </c>
      <c r="R141" s="35"/>
      <c r="S141" s="35">
        <v>1</v>
      </c>
      <c r="T141" s="35"/>
      <c r="U141" s="35"/>
      <c r="V141" s="35"/>
      <c r="W141" s="35"/>
      <c r="X141" s="39">
        <f>SUM(R141:W141)</f>
        <v>1</v>
      </c>
      <c r="Y141" s="40">
        <f t="shared" si="45"/>
        <v>0</v>
      </c>
    </row>
    <row r="142" spans="1:25" x14ac:dyDescent="0.25">
      <c r="A142" s="30" t="s">
        <v>97</v>
      </c>
      <c r="B142" s="41"/>
      <c r="C142" s="42" t="s">
        <v>31</v>
      </c>
      <c r="D142" s="33"/>
      <c r="E142" s="34">
        <v>0.32291666666666669</v>
      </c>
      <c r="F142" s="35">
        <v>106311</v>
      </c>
      <c r="G142" s="34">
        <v>0.36388888888888887</v>
      </c>
      <c r="H142" s="35">
        <v>106334</v>
      </c>
      <c r="I142" s="37">
        <f t="shared" ref="I142:J153" si="47">SUM(G142-E142)</f>
        <v>4.0972222222222188E-2</v>
      </c>
      <c r="J142" s="38">
        <f t="shared" si="47"/>
        <v>23</v>
      </c>
      <c r="K142" s="35"/>
      <c r="L142" s="35"/>
      <c r="M142" s="35"/>
      <c r="N142" s="35"/>
      <c r="O142" s="35"/>
      <c r="P142" s="35"/>
      <c r="Q142" s="39">
        <f t="shared" ref="Q142:Q153" si="48">SUM(K142:P142)</f>
        <v>0</v>
      </c>
      <c r="R142" s="35"/>
      <c r="S142" s="35"/>
      <c r="T142" s="35"/>
      <c r="U142" s="35"/>
      <c r="V142" s="35"/>
      <c r="W142" s="35"/>
      <c r="X142" s="39">
        <f t="shared" ref="X142:X153" si="49">SUM(R142:W142)</f>
        <v>0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15</v>
      </c>
      <c r="E143" s="34">
        <v>0.36944444444444446</v>
      </c>
      <c r="F143" s="35">
        <v>106334</v>
      </c>
      <c r="G143" s="34">
        <v>0.4069444444444445</v>
      </c>
      <c r="H143" s="35">
        <v>106357</v>
      </c>
      <c r="I143" s="37">
        <f t="shared" si="47"/>
        <v>3.7500000000000033E-2</v>
      </c>
      <c r="J143" s="38">
        <f t="shared" si="47"/>
        <v>23</v>
      </c>
      <c r="K143" s="35">
        <v>1</v>
      </c>
      <c r="L143" s="35">
        <v>1</v>
      </c>
      <c r="M143" s="35">
        <v>1</v>
      </c>
      <c r="N143" s="35"/>
      <c r="O143" s="35"/>
      <c r="P143" s="35"/>
      <c r="Q143" s="39">
        <f t="shared" si="48"/>
        <v>3</v>
      </c>
      <c r="R143" s="35"/>
      <c r="S143" s="35">
        <v>3</v>
      </c>
      <c r="T143" s="35"/>
      <c r="U143" s="35"/>
      <c r="V143" s="35"/>
      <c r="W143" s="35"/>
      <c r="X143" s="39">
        <f t="shared" si="49"/>
        <v>3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0.41319444444444442</v>
      </c>
      <c r="F144" s="35">
        <v>106357</v>
      </c>
      <c r="G144" s="34">
        <v>0.45763888888888887</v>
      </c>
      <c r="H144" s="35">
        <v>106389</v>
      </c>
      <c r="I144" s="37">
        <f t="shared" si="47"/>
        <v>4.4444444444444453E-2</v>
      </c>
      <c r="J144" s="38">
        <f t="shared" si="47"/>
        <v>32</v>
      </c>
      <c r="K144" s="35"/>
      <c r="L144" s="35"/>
      <c r="M144" s="35"/>
      <c r="N144" s="35"/>
      <c r="O144" s="35"/>
      <c r="P144" s="35"/>
      <c r="Q144" s="39">
        <f t="shared" si="48"/>
        <v>0</v>
      </c>
      <c r="R144" s="35"/>
      <c r="S144" s="35"/>
      <c r="T144" s="35"/>
      <c r="U144" s="35"/>
      <c r="V144" s="35"/>
      <c r="W144" s="35"/>
      <c r="X144" s="39">
        <f t="shared" si="49"/>
        <v>0</v>
      </c>
      <c r="Y144" s="40">
        <f t="shared" si="45"/>
        <v>0</v>
      </c>
    </row>
    <row r="145" spans="1:25" x14ac:dyDescent="0.25">
      <c r="A145" s="30"/>
      <c r="B145" s="41"/>
      <c r="C145" s="42" t="s">
        <v>34</v>
      </c>
      <c r="D145" s="144">
        <v>15</v>
      </c>
      <c r="E145" s="34">
        <v>0.64583333333333337</v>
      </c>
      <c r="F145" s="35">
        <v>106389</v>
      </c>
      <c r="G145" s="34">
        <v>0.69305555555555554</v>
      </c>
      <c r="H145" s="35">
        <v>106423</v>
      </c>
      <c r="I145" s="37">
        <f t="shared" si="47"/>
        <v>4.7222222222222165E-2</v>
      </c>
      <c r="J145" s="38">
        <f t="shared" si="47"/>
        <v>34</v>
      </c>
      <c r="K145" s="35"/>
      <c r="L145" s="35">
        <v>1</v>
      </c>
      <c r="M145" s="35"/>
      <c r="N145" s="35"/>
      <c r="O145" s="35"/>
      <c r="P145" s="35"/>
      <c r="Q145" s="39">
        <f t="shared" si="48"/>
        <v>1</v>
      </c>
      <c r="R145" s="35"/>
      <c r="S145" s="35">
        <v>1</v>
      </c>
      <c r="T145" s="35"/>
      <c r="U145" s="35"/>
      <c r="V145" s="35"/>
      <c r="W145" s="35"/>
      <c r="X145" s="39">
        <f t="shared" si="49"/>
        <v>1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0.70138888888888884</v>
      </c>
      <c r="F146" s="35">
        <v>106423</v>
      </c>
      <c r="G146" s="34">
        <v>0.77986111111111101</v>
      </c>
      <c r="H146" s="35">
        <v>106458</v>
      </c>
      <c r="I146" s="37">
        <f t="shared" si="47"/>
        <v>7.8472222222222165E-2</v>
      </c>
      <c r="J146" s="38">
        <f t="shared" si="47"/>
        <v>35</v>
      </c>
      <c r="K146" s="35">
        <v>2</v>
      </c>
      <c r="L146" s="35">
        <v>2</v>
      </c>
      <c r="M146" s="35"/>
      <c r="N146" s="35"/>
      <c r="O146" s="35"/>
      <c r="P146" s="35"/>
      <c r="Q146" s="39">
        <f t="shared" si="48"/>
        <v>4</v>
      </c>
      <c r="R146" s="35">
        <v>1</v>
      </c>
      <c r="S146" s="35">
        <v>2</v>
      </c>
      <c r="T146" s="35">
        <v>1</v>
      </c>
      <c r="U146" s="35"/>
      <c r="V146" s="35"/>
      <c r="W146" s="35"/>
      <c r="X146" s="39">
        <f t="shared" si="49"/>
        <v>4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47"/>
        <v>0</v>
      </c>
      <c r="J147" s="38">
        <f t="shared" si="47"/>
        <v>0</v>
      </c>
      <c r="K147" s="35"/>
      <c r="L147" s="35"/>
      <c r="M147" s="35"/>
      <c r="N147" s="35"/>
      <c r="O147" s="35"/>
      <c r="P147" s="35"/>
      <c r="Q147" s="39">
        <f t="shared" si="48"/>
        <v>0</v>
      </c>
      <c r="R147" s="35"/>
      <c r="S147" s="35"/>
      <c r="T147" s="35"/>
      <c r="U147" s="35"/>
      <c r="V147" s="35"/>
      <c r="W147" s="35"/>
      <c r="X147" s="39">
        <f t="shared" si="49"/>
        <v>0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47"/>
        <v>0</v>
      </c>
      <c r="J148" s="38">
        <f t="shared" si="47"/>
        <v>0</v>
      </c>
      <c r="K148" s="35"/>
      <c r="L148" s="35"/>
      <c r="M148" s="35"/>
      <c r="N148" s="35"/>
      <c r="O148" s="35"/>
      <c r="P148" s="35"/>
      <c r="Q148" s="39">
        <f t="shared" si="48"/>
        <v>0</v>
      </c>
      <c r="R148" s="35"/>
      <c r="S148" s="35"/>
      <c r="T148" s="35"/>
      <c r="U148" s="35"/>
      <c r="V148" s="35"/>
      <c r="W148" s="35"/>
      <c r="X148" s="39">
        <f t="shared" si="49"/>
        <v>0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0.2937499999999999</v>
      </c>
      <c r="J155" s="38">
        <f>SUM(J141:J154)</f>
        <v>180</v>
      </c>
      <c r="K155" s="38">
        <f t="shared" ref="K155:X155" si="50">SUM(K141:K154)</f>
        <v>3</v>
      </c>
      <c r="L155" s="38">
        <f t="shared" si="50"/>
        <v>5</v>
      </c>
      <c r="M155" s="38">
        <f t="shared" si="50"/>
        <v>1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9</v>
      </c>
      <c r="R155" s="38">
        <f t="shared" si="50"/>
        <v>1</v>
      </c>
      <c r="S155" s="38">
        <f t="shared" si="50"/>
        <v>7</v>
      </c>
      <c r="T155" s="38">
        <f t="shared" si="50"/>
        <v>1</v>
      </c>
      <c r="U155" s="38">
        <f t="shared" si="50"/>
        <v>0</v>
      </c>
      <c r="V155" s="38">
        <f t="shared" si="50"/>
        <v>0</v>
      </c>
      <c r="W155" s="38">
        <f t="shared" si="50"/>
        <v>0</v>
      </c>
      <c r="X155" s="38">
        <f t="shared" si="50"/>
        <v>9</v>
      </c>
      <c r="Y155" s="40">
        <f t="shared" si="45"/>
        <v>0</v>
      </c>
    </row>
    <row r="156" spans="1:25" ht="15.75" thickTop="1" x14ac:dyDescent="0.25">
      <c r="A156" s="30" t="s">
        <v>45</v>
      </c>
      <c r="B156" s="31">
        <v>43503</v>
      </c>
      <c r="C156" s="32" t="s">
        <v>30</v>
      </c>
      <c r="D156" s="33">
        <v>15</v>
      </c>
      <c r="E156" s="34">
        <v>0.2673611111111111</v>
      </c>
      <c r="F156" s="35">
        <v>106458</v>
      </c>
      <c r="G156" s="34">
        <v>0.31180555555555556</v>
      </c>
      <c r="H156" s="35">
        <v>106491</v>
      </c>
      <c r="I156" s="37">
        <f>SUM(G156-E156)</f>
        <v>4.4444444444444453E-2</v>
      </c>
      <c r="J156" s="38">
        <f>SUM(H156-F156)</f>
        <v>33</v>
      </c>
      <c r="K156" s="35"/>
      <c r="L156" s="35"/>
      <c r="M156" s="35"/>
      <c r="N156" s="35"/>
      <c r="O156" s="35"/>
      <c r="P156" s="35"/>
      <c r="Q156" s="39">
        <f>SUM(K156:P156)</f>
        <v>0</v>
      </c>
      <c r="R156" s="35"/>
      <c r="S156" s="35"/>
      <c r="T156" s="35"/>
      <c r="U156" s="35"/>
      <c r="V156" s="35"/>
      <c r="W156" s="35"/>
      <c r="X156" s="39">
        <f>SUM(R156:W156)</f>
        <v>0</v>
      </c>
      <c r="Y156" s="40">
        <f t="shared" si="45"/>
        <v>0</v>
      </c>
    </row>
    <row r="157" spans="1:25" x14ac:dyDescent="0.25">
      <c r="A157" s="30" t="s">
        <v>89</v>
      </c>
      <c r="B157" s="62"/>
      <c r="C157" s="42" t="s">
        <v>31</v>
      </c>
      <c r="D157" s="33"/>
      <c r="E157" s="34">
        <v>0.32291666666666669</v>
      </c>
      <c r="F157" s="35">
        <v>106491</v>
      </c>
      <c r="G157" s="34">
        <v>0.36458333333333331</v>
      </c>
      <c r="H157" s="35">
        <v>106514</v>
      </c>
      <c r="I157" s="37">
        <f t="shared" ref="I157:J168" si="51">SUM(G157-E157)</f>
        <v>4.166666666666663E-2</v>
      </c>
      <c r="J157" s="38">
        <f t="shared" si="51"/>
        <v>23</v>
      </c>
      <c r="K157" s="35">
        <v>1</v>
      </c>
      <c r="L157" s="35"/>
      <c r="M157" s="35"/>
      <c r="N157" s="35"/>
      <c r="O157" s="35"/>
      <c r="P157" s="35"/>
      <c r="Q157" s="39">
        <f t="shared" ref="Q157:Q168" si="52">SUM(K157:P157)</f>
        <v>1</v>
      </c>
      <c r="R157" s="35"/>
      <c r="S157" s="35">
        <v>1</v>
      </c>
      <c r="T157" s="35"/>
      <c r="U157" s="35"/>
      <c r="V157" s="35"/>
      <c r="W157" s="35"/>
      <c r="X157" s="39">
        <f t="shared" ref="X157:X168" si="53">SUM(R157:W157)</f>
        <v>1</v>
      </c>
      <c r="Y157" s="40">
        <f t="shared" si="45"/>
        <v>0</v>
      </c>
    </row>
    <row r="158" spans="1:25" x14ac:dyDescent="0.25">
      <c r="A158" s="30"/>
      <c r="B158" s="63"/>
      <c r="C158" s="42" t="s">
        <v>32</v>
      </c>
      <c r="D158" s="33">
        <v>15</v>
      </c>
      <c r="E158" s="34">
        <v>0.36944444444444446</v>
      </c>
      <c r="F158" s="35">
        <v>106514</v>
      </c>
      <c r="G158" s="34">
        <v>0.40416666666666662</v>
      </c>
      <c r="H158" s="35">
        <v>106538</v>
      </c>
      <c r="I158" s="37">
        <f t="shared" si="51"/>
        <v>3.4722222222222154E-2</v>
      </c>
      <c r="J158" s="38">
        <f t="shared" si="51"/>
        <v>24</v>
      </c>
      <c r="K158" s="35"/>
      <c r="L158" s="35"/>
      <c r="M158" s="35">
        <v>1</v>
      </c>
      <c r="N158" s="35"/>
      <c r="O158" s="35"/>
      <c r="P158" s="35"/>
      <c r="Q158" s="39">
        <f t="shared" si="52"/>
        <v>1</v>
      </c>
      <c r="R158" s="35"/>
      <c r="S158" s="35">
        <v>1</v>
      </c>
      <c r="T158" s="35"/>
      <c r="U158" s="35"/>
      <c r="V158" s="35"/>
      <c r="W158" s="35"/>
      <c r="X158" s="39">
        <f t="shared" si="53"/>
        <v>1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>
        <v>0.41319444444444442</v>
      </c>
      <c r="F159" s="35">
        <v>106538</v>
      </c>
      <c r="G159" s="34">
        <v>0.47569444444444442</v>
      </c>
      <c r="H159" s="35">
        <v>106570</v>
      </c>
      <c r="I159" s="37">
        <f t="shared" si="51"/>
        <v>6.25E-2</v>
      </c>
      <c r="J159" s="38">
        <f t="shared" si="51"/>
        <v>32</v>
      </c>
      <c r="K159" s="35"/>
      <c r="L159" s="35">
        <v>1</v>
      </c>
      <c r="M159" s="35"/>
      <c r="N159" s="35"/>
      <c r="O159" s="35"/>
      <c r="P159" s="35"/>
      <c r="Q159" s="39">
        <f t="shared" si="52"/>
        <v>1</v>
      </c>
      <c r="R159" s="35"/>
      <c r="S159" s="35"/>
      <c r="T159" s="35"/>
      <c r="U159" s="35"/>
      <c r="V159" s="35"/>
      <c r="W159" s="35">
        <v>1</v>
      </c>
      <c r="X159" s="39">
        <f t="shared" si="53"/>
        <v>1</v>
      </c>
      <c r="Y159" s="40">
        <f t="shared" si="45"/>
        <v>0</v>
      </c>
    </row>
    <row r="160" spans="1:25" x14ac:dyDescent="0.25">
      <c r="A160" s="30" t="s">
        <v>84</v>
      </c>
      <c r="B160" s="62"/>
      <c r="C160" s="42" t="s">
        <v>34</v>
      </c>
      <c r="D160" s="33">
        <v>15</v>
      </c>
      <c r="E160" s="34">
        <v>0.64583333333333337</v>
      </c>
      <c r="F160" s="35">
        <v>106570</v>
      </c>
      <c r="G160" s="34">
        <v>0.6958333333333333</v>
      </c>
      <c r="H160" s="35">
        <v>106622</v>
      </c>
      <c r="I160" s="37">
        <f t="shared" si="51"/>
        <v>4.9999999999999933E-2</v>
      </c>
      <c r="J160" s="38">
        <f t="shared" si="51"/>
        <v>52</v>
      </c>
      <c r="K160" s="35"/>
      <c r="L160" s="35">
        <v>1</v>
      </c>
      <c r="M160" s="35"/>
      <c r="N160" s="35"/>
      <c r="O160" s="35"/>
      <c r="P160" s="35"/>
      <c r="Q160" s="39">
        <f t="shared" si="52"/>
        <v>1</v>
      </c>
      <c r="R160" s="35"/>
      <c r="S160" s="35">
        <v>1</v>
      </c>
      <c r="T160" s="35"/>
      <c r="U160" s="35"/>
      <c r="V160" s="35"/>
      <c r="W160" s="35"/>
      <c r="X160" s="39">
        <f t="shared" si="53"/>
        <v>1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>
        <v>0.72777777777777775</v>
      </c>
      <c r="F161" s="35">
        <v>106622</v>
      </c>
      <c r="G161" s="34">
        <v>0.78125</v>
      </c>
      <c r="H161" s="35">
        <v>106657</v>
      </c>
      <c r="I161" s="37">
        <f t="shared" si="51"/>
        <v>5.3472222222222254E-2</v>
      </c>
      <c r="J161" s="38">
        <f t="shared" si="51"/>
        <v>35</v>
      </c>
      <c r="K161" s="35">
        <v>1</v>
      </c>
      <c r="L161" s="35">
        <v>1</v>
      </c>
      <c r="M161" s="35">
        <v>1</v>
      </c>
      <c r="N161" s="35"/>
      <c r="O161" s="35"/>
      <c r="P161" s="35"/>
      <c r="Q161" s="39">
        <f t="shared" si="52"/>
        <v>3</v>
      </c>
      <c r="R161" s="35"/>
      <c r="S161" s="35">
        <v>3</v>
      </c>
      <c r="T161" s="35"/>
      <c r="U161" s="35"/>
      <c r="V161" s="35"/>
      <c r="W161" s="35"/>
      <c r="X161" s="39">
        <f t="shared" si="53"/>
        <v>3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1"/>
        <v>0</v>
      </c>
      <c r="J162" s="38">
        <f t="shared" si="51"/>
        <v>0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1"/>
        <v>0</v>
      </c>
      <c r="J163" s="38">
        <f t="shared" si="51"/>
        <v>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0.28680555555555542</v>
      </c>
      <c r="J170" s="57">
        <f>SUM(J156:J169)</f>
        <v>199</v>
      </c>
      <c r="K170" s="57">
        <f t="shared" ref="K170:W170" si="54">SUM(K156:K169)</f>
        <v>2</v>
      </c>
      <c r="L170" s="57">
        <f t="shared" si="54"/>
        <v>3</v>
      </c>
      <c r="M170" s="57">
        <f t="shared" si="54"/>
        <v>2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7</v>
      </c>
      <c r="R170" s="57">
        <f t="shared" si="54"/>
        <v>0</v>
      </c>
      <c r="S170" s="57">
        <f t="shared" si="54"/>
        <v>6</v>
      </c>
      <c r="T170" s="57">
        <f t="shared" si="54"/>
        <v>0</v>
      </c>
      <c r="U170" s="57">
        <f t="shared" si="54"/>
        <v>0</v>
      </c>
      <c r="V170" s="57">
        <f t="shared" si="54"/>
        <v>0</v>
      </c>
      <c r="W170" s="57">
        <f t="shared" si="54"/>
        <v>1</v>
      </c>
      <c r="X170" s="57">
        <f>SUM(R170:W170)</f>
        <v>7</v>
      </c>
      <c r="Y170" s="40">
        <f t="shared" si="45"/>
        <v>0</v>
      </c>
    </row>
    <row r="171" spans="1:25" ht="15.75" thickTop="1" x14ac:dyDescent="0.25">
      <c r="A171" s="30" t="s">
        <v>46</v>
      </c>
      <c r="B171" s="31">
        <v>43504</v>
      </c>
      <c r="C171" s="32" t="s">
        <v>30</v>
      </c>
      <c r="D171" s="33">
        <v>15</v>
      </c>
      <c r="E171" s="36">
        <v>0.27083333333333331</v>
      </c>
      <c r="F171" s="35">
        <v>106657</v>
      </c>
      <c r="G171" s="34">
        <v>0.31041666666666667</v>
      </c>
      <c r="H171" s="35">
        <v>106689</v>
      </c>
      <c r="I171" s="37">
        <f>SUM(G171-E171)</f>
        <v>3.9583333333333359E-2</v>
      </c>
      <c r="J171" s="38">
        <f>SUM(H171-F171)</f>
        <v>32</v>
      </c>
      <c r="K171" s="35">
        <v>1</v>
      </c>
      <c r="L171" s="35">
        <v>1</v>
      </c>
      <c r="M171" s="35"/>
      <c r="N171" s="35"/>
      <c r="O171" s="35"/>
      <c r="P171" s="35"/>
      <c r="Q171" s="39">
        <f>SUM(K171:P171)</f>
        <v>2</v>
      </c>
      <c r="R171" s="35"/>
      <c r="S171" s="35">
        <v>2</v>
      </c>
      <c r="T171" s="35"/>
      <c r="U171" s="35"/>
      <c r="V171" s="35"/>
      <c r="W171" s="35"/>
      <c r="X171" s="39">
        <f>SUM(R171:W171)</f>
        <v>2</v>
      </c>
      <c r="Y171" s="40">
        <f t="shared" si="45"/>
        <v>0</v>
      </c>
    </row>
    <row r="172" spans="1:25" x14ac:dyDescent="0.25">
      <c r="A172" s="30" t="s">
        <v>89</v>
      </c>
      <c r="B172" s="41"/>
      <c r="C172" s="42" t="s">
        <v>31</v>
      </c>
      <c r="D172" s="33"/>
      <c r="E172" s="34">
        <v>0.32291666666666669</v>
      </c>
      <c r="F172" s="35">
        <v>106685</v>
      </c>
      <c r="G172" s="34">
        <v>0.36180555555555555</v>
      </c>
      <c r="H172" s="35">
        <v>106714</v>
      </c>
      <c r="I172" s="37">
        <f t="shared" ref="I172:J233" si="55">SUM(G172-E172)</f>
        <v>3.8888888888888862E-2</v>
      </c>
      <c r="J172" s="38">
        <f t="shared" si="55"/>
        <v>29</v>
      </c>
      <c r="K172" s="35">
        <v>1</v>
      </c>
      <c r="L172" s="35"/>
      <c r="M172" s="35"/>
      <c r="N172" s="35"/>
      <c r="O172" s="35"/>
      <c r="P172" s="35"/>
      <c r="Q172" s="39">
        <f t="shared" ref="Q172:Q183" si="56">SUM(K172:P172)</f>
        <v>1</v>
      </c>
      <c r="R172" s="35"/>
      <c r="S172" s="35">
        <v>1</v>
      </c>
      <c r="T172" s="35"/>
      <c r="U172" s="35"/>
      <c r="V172" s="35"/>
      <c r="W172" s="35"/>
      <c r="X172" s="39">
        <f t="shared" ref="X172:X183" si="57">SUM(R172:W172)</f>
        <v>1</v>
      </c>
      <c r="Y172" s="40">
        <f t="shared" si="45"/>
        <v>0</v>
      </c>
    </row>
    <row r="173" spans="1:25" x14ac:dyDescent="0.25">
      <c r="A173" s="30"/>
      <c r="B173" s="41"/>
      <c r="C173" s="42" t="s">
        <v>32</v>
      </c>
      <c r="D173" s="33">
        <v>15</v>
      </c>
      <c r="E173" s="34">
        <v>0.36944444444444446</v>
      </c>
      <c r="F173" s="35">
        <v>106714</v>
      </c>
      <c r="G173" s="34">
        <v>0.40416666666666662</v>
      </c>
      <c r="H173" s="35">
        <v>106739</v>
      </c>
      <c r="I173" s="37">
        <f t="shared" si="55"/>
        <v>3.4722222222222154E-2</v>
      </c>
      <c r="J173" s="38">
        <f t="shared" si="55"/>
        <v>25</v>
      </c>
      <c r="K173" s="35"/>
      <c r="L173" s="35"/>
      <c r="M173" s="35"/>
      <c r="N173" s="35">
        <v>1</v>
      </c>
      <c r="O173" s="35"/>
      <c r="P173" s="35"/>
      <c r="Q173" s="39">
        <f t="shared" si="56"/>
        <v>1</v>
      </c>
      <c r="R173" s="35"/>
      <c r="S173" s="35">
        <v>1</v>
      </c>
      <c r="T173" s="35"/>
      <c r="U173" s="35"/>
      <c r="V173" s="35"/>
      <c r="W173" s="35"/>
      <c r="X173" s="39">
        <f t="shared" si="57"/>
        <v>1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>
        <v>0.41111111111111115</v>
      </c>
      <c r="F174" s="35">
        <v>106739</v>
      </c>
      <c r="G174" s="34">
        <v>0.45763888888888887</v>
      </c>
      <c r="H174" s="35">
        <v>106768</v>
      </c>
      <c r="I174" s="37">
        <f t="shared" si="55"/>
        <v>4.6527777777777724E-2</v>
      </c>
      <c r="J174" s="38">
        <f t="shared" si="55"/>
        <v>29</v>
      </c>
      <c r="K174" s="35"/>
      <c r="L174" s="35"/>
      <c r="M174" s="35"/>
      <c r="N174" s="35"/>
      <c r="O174" s="35"/>
      <c r="P174" s="35"/>
      <c r="Q174" s="39">
        <f t="shared" si="56"/>
        <v>0</v>
      </c>
      <c r="R174" s="35"/>
      <c r="S174" s="35"/>
      <c r="T174" s="35"/>
      <c r="U174" s="35"/>
      <c r="V174" s="35"/>
      <c r="W174" s="35"/>
      <c r="X174" s="39">
        <f t="shared" si="57"/>
        <v>0</v>
      </c>
      <c r="Y174" s="40">
        <f t="shared" si="45"/>
        <v>0</v>
      </c>
    </row>
    <row r="175" spans="1:25" x14ac:dyDescent="0.25">
      <c r="A175" s="30" t="s">
        <v>84</v>
      </c>
      <c r="B175" s="41"/>
      <c r="C175" s="42" t="s">
        <v>34</v>
      </c>
      <c r="D175" s="33">
        <v>15</v>
      </c>
      <c r="E175" s="34">
        <v>0.64583333333333337</v>
      </c>
      <c r="F175" s="35">
        <v>106768</v>
      </c>
      <c r="G175" s="34">
        <v>0.68888888888888899</v>
      </c>
      <c r="H175" s="35">
        <v>106800</v>
      </c>
      <c r="I175" s="37">
        <f t="shared" si="55"/>
        <v>4.3055555555555625E-2</v>
      </c>
      <c r="J175" s="38">
        <f t="shared" si="55"/>
        <v>32</v>
      </c>
      <c r="K175" s="35"/>
      <c r="L175" s="35"/>
      <c r="M175" s="35"/>
      <c r="N175" s="35"/>
      <c r="O175" s="35"/>
      <c r="P175" s="35"/>
      <c r="Q175" s="39">
        <f t="shared" si="56"/>
        <v>0</v>
      </c>
      <c r="R175" s="35"/>
      <c r="S175" s="35"/>
      <c r="T175" s="35"/>
      <c r="U175" s="35"/>
      <c r="V175" s="35"/>
      <c r="W175" s="35"/>
      <c r="X175" s="39">
        <f t="shared" si="57"/>
        <v>0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>
        <v>0.72777777777777775</v>
      </c>
      <c r="F176" s="35">
        <v>106800</v>
      </c>
      <c r="G176" s="34">
        <v>0.79166666666666663</v>
      </c>
      <c r="H176" s="35">
        <v>106839</v>
      </c>
      <c r="I176" s="37">
        <f t="shared" si="55"/>
        <v>6.3888888888888884E-2</v>
      </c>
      <c r="J176" s="38">
        <f t="shared" si="55"/>
        <v>39</v>
      </c>
      <c r="K176" s="35">
        <v>1</v>
      </c>
      <c r="L176" s="35">
        <v>1</v>
      </c>
      <c r="M176" s="35">
        <v>1</v>
      </c>
      <c r="N176" s="35"/>
      <c r="O176" s="35"/>
      <c r="P176" s="35"/>
      <c r="Q176" s="39">
        <f t="shared" si="56"/>
        <v>3</v>
      </c>
      <c r="R176" s="35"/>
      <c r="S176" s="35">
        <v>3</v>
      </c>
      <c r="T176" s="35"/>
      <c r="U176" s="35"/>
      <c r="V176" s="35"/>
      <c r="W176" s="35"/>
      <c r="X176" s="39">
        <f t="shared" si="57"/>
        <v>3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55"/>
        <v>0</v>
      </c>
      <c r="J177" s="38">
        <f t="shared" si="55"/>
        <v>0</v>
      </c>
      <c r="K177" s="35"/>
      <c r="L177" s="35"/>
      <c r="M177" s="35"/>
      <c r="N177" s="35"/>
      <c r="O177" s="35"/>
      <c r="P177" s="35"/>
      <c r="Q177" s="39">
        <f t="shared" si="56"/>
        <v>0</v>
      </c>
      <c r="R177" s="35"/>
      <c r="S177" s="35"/>
      <c r="T177" s="35"/>
      <c r="U177" s="35"/>
      <c r="V177" s="35"/>
      <c r="W177" s="35"/>
      <c r="X177" s="39">
        <f t="shared" si="57"/>
        <v>0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55"/>
        <v>0</v>
      </c>
      <c r="J178" s="38">
        <f t="shared" si="55"/>
        <v>0</v>
      </c>
      <c r="K178" s="35"/>
      <c r="L178" s="35"/>
      <c r="M178" s="35"/>
      <c r="N178" s="35"/>
      <c r="O178" s="35"/>
      <c r="P178" s="35"/>
      <c r="Q178" s="39">
        <f t="shared" si="56"/>
        <v>0</v>
      </c>
      <c r="R178" s="35"/>
      <c r="S178" s="35"/>
      <c r="T178" s="35"/>
      <c r="U178" s="35"/>
      <c r="V178" s="35"/>
      <c r="W178" s="35"/>
      <c r="X178" s="39">
        <f t="shared" si="57"/>
        <v>0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0.26666666666666661</v>
      </c>
      <c r="J185" s="57">
        <f>SUM(J171:J184)</f>
        <v>186</v>
      </c>
      <c r="K185" s="57">
        <f t="shared" ref="K185:X185" si="58">SUM(K171:K184)</f>
        <v>3</v>
      </c>
      <c r="L185" s="57">
        <f t="shared" si="58"/>
        <v>2</v>
      </c>
      <c r="M185" s="57">
        <f t="shared" si="58"/>
        <v>1</v>
      </c>
      <c r="N185" s="57">
        <f t="shared" si="58"/>
        <v>1</v>
      </c>
      <c r="O185" s="57">
        <f t="shared" si="58"/>
        <v>0</v>
      </c>
      <c r="P185" s="57">
        <f t="shared" si="58"/>
        <v>0</v>
      </c>
      <c r="Q185" s="57">
        <f t="shared" si="58"/>
        <v>7</v>
      </c>
      <c r="R185" s="57">
        <f t="shared" si="58"/>
        <v>0</v>
      </c>
      <c r="S185" s="57">
        <f t="shared" si="58"/>
        <v>7</v>
      </c>
      <c r="T185" s="57">
        <f t="shared" si="58"/>
        <v>0</v>
      </c>
      <c r="U185" s="57">
        <f t="shared" si="58"/>
        <v>0</v>
      </c>
      <c r="V185" s="57">
        <f t="shared" si="58"/>
        <v>0</v>
      </c>
      <c r="W185" s="57">
        <f t="shared" si="58"/>
        <v>0</v>
      </c>
      <c r="X185" s="57">
        <f t="shared" si="58"/>
        <v>7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43505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43506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43507</v>
      </c>
      <c r="C206" s="32" t="s">
        <v>30</v>
      </c>
      <c r="D206" s="33">
        <v>15</v>
      </c>
      <c r="E206" s="34">
        <v>0.27083333333333331</v>
      </c>
      <c r="F206" s="35">
        <v>106839</v>
      </c>
      <c r="G206" s="34">
        <v>0.31597222222222221</v>
      </c>
      <c r="H206" s="35">
        <v>106872</v>
      </c>
      <c r="I206" s="37">
        <f t="shared" si="55"/>
        <v>4.5138888888888895E-2</v>
      </c>
      <c r="J206" s="38">
        <f t="shared" si="55"/>
        <v>33</v>
      </c>
      <c r="K206" s="35">
        <v>1</v>
      </c>
      <c r="L206" s="35"/>
      <c r="M206" s="35"/>
      <c r="N206" s="35"/>
      <c r="O206" s="35"/>
      <c r="P206" s="35"/>
      <c r="Q206" s="48">
        <f>SUM(K206:P206)</f>
        <v>1</v>
      </c>
      <c r="R206" s="35"/>
      <c r="S206" s="35">
        <v>1</v>
      </c>
      <c r="T206" s="35"/>
      <c r="U206" s="35"/>
      <c r="V206" s="35"/>
      <c r="W206" s="35"/>
      <c r="X206" s="38">
        <f>SUM(R206:W206)</f>
        <v>1</v>
      </c>
      <c r="Y206" s="40">
        <f t="shared" si="45"/>
        <v>0</v>
      </c>
    </row>
    <row r="207" spans="1:25" x14ac:dyDescent="0.25">
      <c r="A207" s="30" t="s">
        <v>97</v>
      </c>
      <c r="B207" s="41"/>
      <c r="C207" s="42" t="s">
        <v>31</v>
      </c>
      <c r="D207" s="33"/>
      <c r="E207" s="34">
        <v>0.32291666666666669</v>
      </c>
      <c r="F207" s="35">
        <v>106872</v>
      </c>
      <c r="G207" s="34">
        <v>0.36805555555555558</v>
      </c>
      <c r="H207" s="35">
        <v>106895</v>
      </c>
      <c r="I207" s="37">
        <f t="shared" si="55"/>
        <v>4.5138888888888895E-2</v>
      </c>
      <c r="J207" s="38">
        <f t="shared" si="55"/>
        <v>23</v>
      </c>
      <c r="K207" s="35"/>
      <c r="L207" s="35">
        <v>2</v>
      </c>
      <c r="M207" s="35"/>
      <c r="N207" s="35"/>
      <c r="O207" s="35"/>
      <c r="P207" s="35"/>
      <c r="Q207" s="48">
        <f t="shared" ref="Q207:Q218" si="66">SUM(K207:P207)</f>
        <v>2</v>
      </c>
      <c r="R207" s="35"/>
      <c r="S207" s="35">
        <v>2</v>
      </c>
      <c r="T207" s="35"/>
      <c r="U207" s="35"/>
      <c r="V207" s="35"/>
      <c r="W207" s="35"/>
      <c r="X207" s="38">
        <f t="shared" ref="X207:X218" si="67">SUM(R207:W207)</f>
        <v>2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>
        <v>15</v>
      </c>
      <c r="E208" s="34">
        <v>0.36944444444444446</v>
      </c>
      <c r="F208" s="35">
        <v>106895</v>
      </c>
      <c r="G208" s="34">
        <v>0.40069444444444446</v>
      </c>
      <c r="H208" s="35">
        <v>106918</v>
      </c>
      <c r="I208" s="37">
        <f t="shared" si="55"/>
        <v>3.125E-2</v>
      </c>
      <c r="J208" s="38">
        <f t="shared" si="55"/>
        <v>23</v>
      </c>
      <c r="K208" s="35"/>
      <c r="L208" s="35"/>
      <c r="M208" s="35"/>
      <c r="N208" s="35"/>
      <c r="O208" s="35"/>
      <c r="P208" s="35"/>
      <c r="Q208" s="48">
        <f t="shared" si="66"/>
        <v>0</v>
      </c>
      <c r="R208" s="35"/>
      <c r="S208" s="35"/>
      <c r="T208" s="35"/>
      <c r="U208" s="35"/>
      <c r="V208" s="35"/>
      <c r="W208" s="35"/>
      <c r="X208" s="38">
        <f t="shared" si="67"/>
        <v>0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0.41319444444444442</v>
      </c>
      <c r="F209" s="35">
        <v>106918</v>
      </c>
      <c r="G209" s="34">
        <v>0.45416666666666666</v>
      </c>
      <c r="H209" s="35">
        <v>106950</v>
      </c>
      <c r="I209" s="37">
        <f t="shared" si="55"/>
        <v>4.0972222222222243E-2</v>
      </c>
      <c r="J209" s="38">
        <f t="shared" si="55"/>
        <v>32</v>
      </c>
      <c r="K209" s="35"/>
      <c r="L209" s="35"/>
      <c r="M209" s="35"/>
      <c r="N209" s="35"/>
      <c r="O209" s="35"/>
      <c r="P209" s="35"/>
      <c r="Q209" s="48">
        <f t="shared" si="66"/>
        <v>0</v>
      </c>
      <c r="R209" s="35"/>
      <c r="S209" s="35"/>
      <c r="T209" s="35"/>
      <c r="U209" s="35"/>
      <c r="V209" s="35"/>
      <c r="W209" s="35"/>
      <c r="X209" s="38">
        <f t="shared" si="67"/>
        <v>0</v>
      </c>
      <c r="Y209" s="40">
        <f t="shared" si="45"/>
        <v>0</v>
      </c>
    </row>
    <row r="210" spans="1:25" x14ac:dyDescent="0.25">
      <c r="A210" s="30" t="s">
        <v>82</v>
      </c>
      <c r="B210" s="41"/>
      <c r="C210" s="42" t="s">
        <v>34</v>
      </c>
      <c r="D210" s="33">
        <v>15</v>
      </c>
      <c r="E210" s="34">
        <v>0.64583333333333337</v>
      </c>
      <c r="F210" s="35">
        <v>106950</v>
      </c>
      <c r="G210" s="34">
        <v>0.71180555555555547</v>
      </c>
      <c r="H210" s="35">
        <v>106986</v>
      </c>
      <c r="I210" s="37">
        <f t="shared" si="55"/>
        <v>6.5972222222222099E-2</v>
      </c>
      <c r="J210" s="38">
        <f t="shared" si="55"/>
        <v>36</v>
      </c>
      <c r="K210" s="35"/>
      <c r="L210" s="35"/>
      <c r="M210" s="35"/>
      <c r="N210" s="35"/>
      <c r="O210" s="35"/>
      <c r="P210" s="35"/>
      <c r="Q210" s="48">
        <f t="shared" si="66"/>
        <v>0</v>
      </c>
      <c r="R210" s="35"/>
      <c r="S210" s="35"/>
      <c r="T210" s="35"/>
      <c r="U210" s="35"/>
      <c r="V210" s="35"/>
      <c r="W210" s="35"/>
      <c r="X210" s="38">
        <f t="shared" si="67"/>
        <v>0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0.72777777777777775</v>
      </c>
      <c r="F211" s="35">
        <v>106986</v>
      </c>
      <c r="G211" s="34">
        <v>0.77777777777777779</v>
      </c>
      <c r="H211" s="35">
        <v>107018</v>
      </c>
      <c r="I211" s="37">
        <f t="shared" si="55"/>
        <v>5.0000000000000044E-2</v>
      </c>
      <c r="J211" s="38">
        <f t="shared" si="55"/>
        <v>32</v>
      </c>
      <c r="K211" s="35">
        <v>3</v>
      </c>
      <c r="L211" s="35">
        <v>1</v>
      </c>
      <c r="M211" s="35"/>
      <c r="N211" s="35"/>
      <c r="O211" s="35"/>
      <c r="P211" s="35"/>
      <c r="Q211" s="48">
        <f t="shared" si="66"/>
        <v>4</v>
      </c>
      <c r="R211" s="35"/>
      <c r="S211" s="35"/>
      <c r="T211" s="35">
        <v>2</v>
      </c>
      <c r="U211" s="35"/>
      <c r="V211" s="35"/>
      <c r="W211" s="35">
        <v>2</v>
      </c>
      <c r="X211" s="38">
        <f t="shared" si="67"/>
        <v>4</v>
      </c>
      <c r="Y211" s="40">
        <f t="shared" ref="Y211:Y297" si="68">SUM(Q211-X211)</f>
        <v>0</v>
      </c>
    </row>
    <row r="212" spans="1:25" x14ac:dyDescent="0.25">
      <c r="A212" s="30"/>
      <c r="B212" s="41"/>
      <c r="C212" s="42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0.27847222222222218</v>
      </c>
      <c r="J220" s="38">
        <f>SUM(J206:J219)</f>
        <v>179</v>
      </c>
      <c r="K220" s="38">
        <f t="shared" ref="K220:X220" si="69">SUM(K206:K219)</f>
        <v>4</v>
      </c>
      <c r="L220" s="38">
        <f t="shared" si="69"/>
        <v>3</v>
      </c>
      <c r="M220" s="38">
        <f t="shared" si="69"/>
        <v>0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7</v>
      </c>
      <c r="R220" s="38">
        <f t="shared" si="69"/>
        <v>0</v>
      </c>
      <c r="S220" s="38">
        <f t="shared" si="69"/>
        <v>3</v>
      </c>
      <c r="T220" s="38">
        <f t="shared" si="69"/>
        <v>2</v>
      </c>
      <c r="U220" s="38">
        <f t="shared" si="69"/>
        <v>0</v>
      </c>
      <c r="V220" s="38">
        <f t="shared" si="69"/>
        <v>0</v>
      </c>
      <c r="W220" s="38">
        <f t="shared" si="69"/>
        <v>2</v>
      </c>
      <c r="X220" s="38">
        <f t="shared" si="69"/>
        <v>7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43508</v>
      </c>
      <c r="C221" s="32" t="s">
        <v>30</v>
      </c>
      <c r="D221" s="33">
        <v>15</v>
      </c>
      <c r="E221" s="34">
        <v>0.27083333333333331</v>
      </c>
      <c r="F221" s="35">
        <v>107018</v>
      </c>
      <c r="G221" s="34">
        <v>0.31041666666666667</v>
      </c>
      <c r="H221" s="35">
        <v>107051</v>
      </c>
      <c r="I221" s="37">
        <f t="shared" si="55"/>
        <v>3.9583333333333359E-2</v>
      </c>
      <c r="J221" s="38">
        <f t="shared" si="55"/>
        <v>33</v>
      </c>
      <c r="K221" s="35"/>
      <c r="L221" s="35"/>
      <c r="M221" s="35"/>
      <c r="N221" s="35"/>
      <c r="O221" s="35"/>
      <c r="P221" s="35"/>
      <c r="Q221" s="38">
        <f>SUM(K221:P221)</f>
        <v>0</v>
      </c>
      <c r="R221" s="35"/>
      <c r="S221" s="35"/>
      <c r="T221" s="35"/>
      <c r="U221" s="35"/>
      <c r="V221" s="35"/>
      <c r="W221" s="35"/>
      <c r="X221" s="38">
        <f>SUM(R221:W221)</f>
        <v>0</v>
      </c>
      <c r="Y221" s="40">
        <f t="shared" si="68"/>
        <v>0</v>
      </c>
    </row>
    <row r="222" spans="1:25" x14ac:dyDescent="0.25">
      <c r="A222" s="30" t="s">
        <v>89</v>
      </c>
      <c r="B222" s="41"/>
      <c r="C222" s="42" t="s">
        <v>31</v>
      </c>
      <c r="D222" s="33"/>
      <c r="E222" s="34">
        <v>0.32291666666666669</v>
      </c>
      <c r="F222" s="35">
        <v>107051</v>
      </c>
      <c r="G222" s="34">
        <v>0.3611111111111111</v>
      </c>
      <c r="H222" s="35">
        <v>107074</v>
      </c>
      <c r="I222" s="37">
        <f t="shared" si="55"/>
        <v>3.819444444444442E-2</v>
      </c>
      <c r="J222" s="38">
        <f t="shared" si="55"/>
        <v>23</v>
      </c>
      <c r="K222" s="35">
        <v>1</v>
      </c>
      <c r="L222" s="35"/>
      <c r="M222" s="35"/>
      <c r="N222" s="35"/>
      <c r="O222" s="35"/>
      <c r="P222" s="35"/>
      <c r="Q222" s="38">
        <f t="shared" ref="Q222:Q233" si="70">SUM(K222:P222)</f>
        <v>1</v>
      </c>
      <c r="R222" s="35"/>
      <c r="S222" s="35">
        <v>1</v>
      </c>
      <c r="T222" s="35"/>
      <c r="U222" s="35"/>
      <c r="V222" s="35"/>
      <c r="W222" s="35"/>
      <c r="X222" s="38">
        <f t="shared" ref="X222:X233" si="71">SUM(R222:W222)</f>
        <v>1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15</v>
      </c>
      <c r="E223" s="34">
        <v>0.36944444444444446</v>
      </c>
      <c r="F223" s="35">
        <v>107074</v>
      </c>
      <c r="G223" s="34">
        <v>0.40208333333333335</v>
      </c>
      <c r="H223" s="35">
        <v>107099</v>
      </c>
      <c r="I223" s="37">
        <f t="shared" si="55"/>
        <v>3.2638888888888884E-2</v>
      </c>
      <c r="J223" s="38">
        <f t="shared" si="55"/>
        <v>25</v>
      </c>
      <c r="K223" s="35"/>
      <c r="L223" s="35">
        <v>2</v>
      </c>
      <c r="M223" s="35">
        <v>1</v>
      </c>
      <c r="N223" s="35"/>
      <c r="O223" s="35"/>
      <c r="P223" s="35"/>
      <c r="Q223" s="38">
        <f t="shared" si="70"/>
        <v>3</v>
      </c>
      <c r="R223" s="35"/>
      <c r="S223" s="35">
        <v>2</v>
      </c>
      <c r="T223" s="35">
        <v>1</v>
      </c>
      <c r="U223" s="35"/>
      <c r="V223" s="35"/>
      <c r="W223" s="35"/>
      <c r="X223" s="38">
        <f t="shared" si="71"/>
        <v>3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0.41319444444444442</v>
      </c>
      <c r="F224" s="35">
        <v>107099</v>
      </c>
      <c r="G224" s="34">
        <v>0.47083333333333338</v>
      </c>
      <c r="H224" s="35">
        <v>107145</v>
      </c>
      <c r="I224" s="37">
        <f t="shared" si="55"/>
        <v>5.7638888888888962E-2</v>
      </c>
      <c r="J224" s="38">
        <f t="shared" si="55"/>
        <v>46</v>
      </c>
      <c r="K224" s="35"/>
      <c r="L224" s="35">
        <v>1</v>
      </c>
      <c r="M224" s="35"/>
      <c r="N224" s="35"/>
      <c r="O224" s="35"/>
      <c r="P224" s="35"/>
      <c r="Q224" s="38">
        <f t="shared" si="70"/>
        <v>1</v>
      </c>
      <c r="R224" s="35"/>
      <c r="S224" s="35">
        <v>1</v>
      </c>
      <c r="T224" s="35"/>
      <c r="U224" s="35"/>
      <c r="V224" s="35"/>
      <c r="W224" s="35"/>
      <c r="X224" s="38">
        <f t="shared" si="71"/>
        <v>1</v>
      </c>
      <c r="Y224" s="40">
        <f t="shared" si="68"/>
        <v>0</v>
      </c>
    </row>
    <row r="225" spans="1:25" x14ac:dyDescent="0.25">
      <c r="A225" s="30" t="s">
        <v>82</v>
      </c>
      <c r="B225" s="41"/>
      <c r="C225" s="42" t="s">
        <v>34</v>
      </c>
      <c r="D225" s="33">
        <v>15</v>
      </c>
      <c r="E225" s="34">
        <v>0.64583333333333337</v>
      </c>
      <c r="F225" s="35">
        <v>107145</v>
      </c>
      <c r="G225" s="34">
        <v>0.71180555555555547</v>
      </c>
      <c r="H225" s="35">
        <v>107182</v>
      </c>
      <c r="I225" s="37">
        <f t="shared" si="55"/>
        <v>6.5972222222222099E-2</v>
      </c>
      <c r="J225" s="38">
        <f t="shared" si="55"/>
        <v>37</v>
      </c>
      <c r="K225" s="35"/>
      <c r="L225" s="35">
        <v>2</v>
      </c>
      <c r="M225" s="35"/>
      <c r="N225" s="35"/>
      <c r="O225" s="35"/>
      <c r="P225" s="35"/>
      <c r="Q225" s="38">
        <f t="shared" si="70"/>
        <v>2</v>
      </c>
      <c r="R225" s="35"/>
      <c r="S225" s="35"/>
      <c r="T225" s="35"/>
      <c r="U225" s="35"/>
      <c r="V225" s="35"/>
      <c r="W225" s="35">
        <v>2</v>
      </c>
      <c r="X225" s="38">
        <f t="shared" si="71"/>
        <v>2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0.72777777777777775</v>
      </c>
      <c r="F226" s="35">
        <v>107182</v>
      </c>
      <c r="G226" s="34">
        <v>0.77777777777777779</v>
      </c>
      <c r="H226" s="35">
        <v>107214</v>
      </c>
      <c r="I226" s="37">
        <f t="shared" si="55"/>
        <v>5.0000000000000044E-2</v>
      </c>
      <c r="J226" s="38">
        <f t="shared" si="55"/>
        <v>32</v>
      </c>
      <c r="K226" s="35">
        <v>2</v>
      </c>
      <c r="L226" s="35">
        <v>1</v>
      </c>
      <c r="M226" s="35"/>
      <c r="N226" s="35"/>
      <c r="O226" s="35"/>
      <c r="P226" s="35"/>
      <c r="Q226" s="38">
        <f t="shared" si="70"/>
        <v>3</v>
      </c>
      <c r="R226" s="35"/>
      <c r="S226" s="35"/>
      <c r="T226" s="35"/>
      <c r="U226" s="35"/>
      <c r="V226" s="35"/>
      <c r="W226" s="35">
        <v>3</v>
      </c>
      <c r="X226" s="38">
        <f t="shared" si="71"/>
        <v>3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55"/>
        <v>0</v>
      </c>
      <c r="J227" s="38">
        <f t="shared" si="55"/>
        <v>0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 t="shared" si="71"/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55"/>
        <v>0</v>
      </c>
      <c r="J228" s="38">
        <f t="shared" si="55"/>
        <v>0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 t="shared" si="71"/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0.28402777777777777</v>
      </c>
      <c r="J235" s="38">
        <f>SUM(J221:J234)</f>
        <v>196</v>
      </c>
      <c r="K235" s="38">
        <f t="shared" ref="K235:X235" si="72">SUM(K221:K234)</f>
        <v>3</v>
      </c>
      <c r="L235" s="38">
        <f t="shared" si="72"/>
        <v>6</v>
      </c>
      <c r="M235" s="38">
        <f t="shared" si="72"/>
        <v>1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10</v>
      </c>
      <c r="R235" s="38">
        <f t="shared" si="72"/>
        <v>0</v>
      </c>
      <c r="S235" s="38">
        <f t="shared" si="72"/>
        <v>4</v>
      </c>
      <c r="T235" s="38">
        <f t="shared" si="72"/>
        <v>1</v>
      </c>
      <c r="U235" s="38">
        <f t="shared" si="72"/>
        <v>0</v>
      </c>
      <c r="V235" s="38">
        <f t="shared" si="72"/>
        <v>0</v>
      </c>
      <c r="W235" s="38">
        <f t="shared" si="72"/>
        <v>5</v>
      </c>
      <c r="X235" s="38">
        <f t="shared" si="72"/>
        <v>10</v>
      </c>
      <c r="Y235" s="40">
        <f t="shared" si="68"/>
        <v>0</v>
      </c>
    </row>
    <row r="236" spans="1:25" ht="15.75" thickTop="1" x14ac:dyDescent="0.25">
      <c r="A236" s="30" t="s">
        <v>44</v>
      </c>
      <c r="B236" s="31">
        <v>43509</v>
      </c>
      <c r="C236" s="32" t="s">
        <v>30</v>
      </c>
      <c r="D236" s="144">
        <v>15</v>
      </c>
      <c r="E236" s="34">
        <v>0.27083333333333331</v>
      </c>
      <c r="F236" s="35">
        <v>107214</v>
      </c>
      <c r="G236" s="34">
        <v>0.31041666666666667</v>
      </c>
      <c r="H236" s="35">
        <v>107246</v>
      </c>
      <c r="I236" s="37">
        <f t="shared" ref="I236:J288" si="73">SUM(G236-E236)</f>
        <v>3.9583333333333359E-2</v>
      </c>
      <c r="J236" s="38">
        <f t="shared" si="73"/>
        <v>32</v>
      </c>
      <c r="K236" s="35"/>
      <c r="L236" s="35">
        <v>1</v>
      </c>
      <c r="M236" s="35"/>
      <c r="N236" s="35"/>
      <c r="O236" s="35"/>
      <c r="P236" s="35"/>
      <c r="Q236" s="38">
        <f>SUM(K236:P236)</f>
        <v>1</v>
      </c>
      <c r="R236" s="35"/>
      <c r="S236" s="35">
        <v>1</v>
      </c>
      <c r="T236" s="35"/>
      <c r="U236" s="35"/>
      <c r="V236" s="35"/>
      <c r="W236" s="35"/>
      <c r="X236" s="38">
        <f>SUM(R236:W236)</f>
        <v>1</v>
      </c>
      <c r="Y236" s="40">
        <f t="shared" si="68"/>
        <v>0</v>
      </c>
    </row>
    <row r="237" spans="1:25" x14ac:dyDescent="0.25">
      <c r="A237" s="30" t="s">
        <v>97</v>
      </c>
      <c r="B237" s="62"/>
      <c r="C237" s="42" t="s">
        <v>31</v>
      </c>
      <c r="D237" s="33"/>
      <c r="E237" s="34">
        <v>0.32291666666666669</v>
      </c>
      <c r="F237" s="35">
        <v>107246</v>
      </c>
      <c r="G237" s="34">
        <v>0.3611111111111111</v>
      </c>
      <c r="H237" s="35">
        <v>107279</v>
      </c>
      <c r="I237" s="37">
        <f t="shared" si="73"/>
        <v>3.819444444444442E-2</v>
      </c>
      <c r="J237" s="38">
        <f t="shared" si="73"/>
        <v>33</v>
      </c>
      <c r="K237" s="35"/>
      <c r="L237" s="35">
        <v>1</v>
      </c>
      <c r="M237" s="35"/>
      <c r="N237" s="35"/>
      <c r="O237" s="35"/>
      <c r="P237" s="35"/>
      <c r="Q237" s="38">
        <f t="shared" ref="Q237:Q248" si="74">SUM(K237:P237)</f>
        <v>1</v>
      </c>
      <c r="R237" s="35"/>
      <c r="S237" s="35">
        <v>1</v>
      </c>
      <c r="T237" s="35"/>
      <c r="U237" s="35"/>
      <c r="V237" s="35"/>
      <c r="W237" s="35"/>
      <c r="X237" s="38">
        <f t="shared" ref="X237:X248" si="75">SUM(R237:W237)</f>
        <v>1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15</v>
      </c>
      <c r="E238" s="34">
        <v>0.36944444444444446</v>
      </c>
      <c r="F238" s="35">
        <v>107270</v>
      </c>
      <c r="G238" s="34">
        <v>0.40347222222222223</v>
      </c>
      <c r="H238" s="35">
        <v>107293</v>
      </c>
      <c r="I238" s="37">
        <f t="shared" si="73"/>
        <v>3.4027777777777768E-2</v>
      </c>
      <c r="J238" s="38">
        <f t="shared" si="73"/>
        <v>23</v>
      </c>
      <c r="K238" s="35"/>
      <c r="L238" s="35"/>
      <c r="M238" s="35">
        <v>1</v>
      </c>
      <c r="N238" s="35"/>
      <c r="O238" s="35"/>
      <c r="P238" s="35"/>
      <c r="Q238" s="38">
        <f t="shared" si="74"/>
        <v>1</v>
      </c>
      <c r="R238" s="35"/>
      <c r="S238" s="35">
        <v>1</v>
      </c>
      <c r="T238" s="35"/>
      <c r="U238" s="35"/>
      <c r="V238" s="35"/>
      <c r="W238" s="35"/>
      <c r="X238" s="38">
        <f t="shared" si="75"/>
        <v>1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>
        <v>0.41319444444444442</v>
      </c>
      <c r="F239" s="35">
        <v>107293</v>
      </c>
      <c r="G239" s="34">
        <v>0.45902777777777781</v>
      </c>
      <c r="H239" s="35">
        <v>107325</v>
      </c>
      <c r="I239" s="37">
        <f t="shared" si="73"/>
        <v>4.5833333333333393E-2</v>
      </c>
      <c r="J239" s="38">
        <f t="shared" si="73"/>
        <v>32</v>
      </c>
      <c r="K239" s="35"/>
      <c r="L239" s="35">
        <v>1</v>
      </c>
      <c r="M239" s="35"/>
      <c r="N239" s="35"/>
      <c r="O239" s="35"/>
      <c r="P239" s="35"/>
      <c r="Q239" s="38">
        <f t="shared" si="74"/>
        <v>1</v>
      </c>
      <c r="R239" s="35">
        <v>1</v>
      </c>
      <c r="S239" s="35"/>
      <c r="T239" s="35"/>
      <c r="U239" s="35"/>
      <c r="V239" s="35"/>
      <c r="W239" s="35"/>
      <c r="X239" s="38">
        <f t="shared" si="75"/>
        <v>1</v>
      </c>
      <c r="Y239" s="40">
        <f t="shared" si="68"/>
        <v>0</v>
      </c>
    </row>
    <row r="240" spans="1:25" x14ac:dyDescent="0.25">
      <c r="A240" s="30" t="s">
        <v>84</v>
      </c>
      <c r="B240" s="62"/>
      <c r="C240" s="42" t="s">
        <v>34</v>
      </c>
      <c r="D240" s="33">
        <v>15</v>
      </c>
      <c r="E240" s="34">
        <v>0.64583333333333337</v>
      </c>
      <c r="F240" s="35">
        <v>107325</v>
      </c>
      <c r="G240" s="34">
        <v>0.68958333333333333</v>
      </c>
      <c r="H240" s="35">
        <v>107359</v>
      </c>
      <c r="I240" s="37">
        <f t="shared" si="73"/>
        <v>4.3749999999999956E-2</v>
      </c>
      <c r="J240" s="38">
        <f t="shared" si="73"/>
        <v>34</v>
      </c>
      <c r="K240" s="35">
        <v>1</v>
      </c>
      <c r="L240" s="35">
        <v>3</v>
      </c>
      <c r="M240" s="35"/>
      <c r="N240" s="35">
        <v>1</v>
      </c>
      <c r="O240" s="35"/>
      <c r="P240" s="35"/>
      <c r="Q240" s="38">
        <f t="shared" si="74"/>
        <v>5</v>
      </c>
      <c r="R240" s="35">
        <v>1</v>
      </c>
      <c r="S240" s="35">
        <v>4</v>
      </c>
      <c r="T240" s="35"/>
      <c r="U240" s="35"/>
      <c r="V240" s="35"/>
      <c r="W240" s="35"/>
      <c r="X240" s="38">
        <f t="shared" si="75"/>
        <v>5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0.72777777777777775</v>
      </c>
      <c r="F241" s="35">
        <v>107359</v>
      </c>
      <c r="G241" s="34">
        <v>0.78541666666666676</v>
      </c>
      <c r="H241" s="35">
        <v>107394</v>
      </c>
      <c r="I241" s="37">
        <f t="shared" si="73"/>
        <v>5.7638888888889017E-2</v>
      </c>
      <c r="J241" s="38">
        <f t="shared" si="73"/>
        <v>35</v>
      </c>
      <c r="K241" s="35"/>
      <c r="L241" s="35">
        <v>2</v>
      </c>
      <c r="M241" s="35">
        <v>1</v>
      </c>
      <c r="N241" s="35"/>
      <c r="O241" s="35"/>
      <c r="P241" s="35"/>
      <c r="Q241" s="38">
        <f t="shared" si="74"/>
        <v>3</v>
      </c>
      <c r="R241" s="35"/>
      <c r="S241" s="35">
        <v>2</v>
      </c>
      <c r="T241" s="35">
        <v>1</v>
      </c>
      <c r="U241" s="35"/>
      <c r="V241" s="35"/>
      <c r="W241" s="35"/>
      <c r="X241" s="38">
        <f t="shared" si="75"/>
        <v>3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73"/>
        <v>0</v>
      </c>
      <c r="J242" s="38">
        <f t="shared" si="73"/>
        <v>0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73"/>
        <v>0</v>
      </c>
      <c r="J243" s="38">
        <f t="shared" si="73"/>
        <v>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0.25902777777777791</v>
      </c>
      <c r="J250" s="38">
        <f>SUM(J236:J249)</f>
        <v>189</v>
      </c>
      <c r="K250" s="38">
        <f t="shared" ref="K250:X250" si="76">SUM(K236:K249)</f>
        <v>1</v>
      </c>
      <c r="L250" s="38">
        <f t="shared" si="76"/>
        <v>8</v>
      </c>
      <c r="M250" s="38">
        <f t="shared" si="76"/>
        <v>2</v>
      </c>
      <c r="N250" s="38">
        <f t="shared" si="76"/>
        <v>1</v>
      </c>
      <c r="O250" s="38">
        <f t="shared" si="76"/>
        <v>0</v>
      </c>
      <c r="P250" s="38">
        <f t="shared" si="76"/>
        <v>0</v>
      </c>
      <c r="Q250" s="38">
        <f t="shared" si="76"/>
        <v>12</v>
      </c>
      <c r="R250" s="38">
        <f t="shared" si="76"/>
        <v>2</v>
      </c>
      <c r="S250" s="38">
        <f t="shared" si="76"/>
        <v>9</v>
      </c>
      <c r="T250" s="38">
        <f t="shared" si="76"/>
        <v>1</v>
      </c>
      <c r="U250" s="38">
        <f t="shared" si="76"/>
        <v>0</v>
      </c>
      <c r="V250" s="38">
        <f t="shared" si="76"/>
        <v>0</v>
      </c>
      <c r="W250" s="38">
        <f t="shared" si="76"/>
        <v>0</v>
      </c>
      <c r="X250" s="38">
        <f t="shared" si="76"/>
        <v>12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43510</v>
      </c>
      <c r="C251" s="32" t="s">
        <v>30</v>
      </c>
      <c r="D251" s="144">
        <v>15</v>
      </c>
      <c r="E251" s="34">
        <v>0.27083333333333331</v>
      </c>
      <c r="F251" s="35">
        <v>107394</v>
      </c>
      <c r="G251" s="34">
        <v>0.3125</v>
      </c>
      <c r="H251" s="35">
        <v>107427</v>
      </c>
      <c r="I251" s="37">
        <f t="shared" si="73"/>
        <v>4.1666666666666685E-2</v>
      </c>
      <c r="J251" s="38">
        <f t="shared" si="73"/>
        <v>33</v>
      </c>
      <c r="K251" s="35"/>
      <c r="L251" s="35"/>
      <c r="M251" s="35"/>
      <c r="N251" s="35"/>
      <c r="O251" s="35"/>
      <c r="P251" s="35"/>
      <c r="Q251" s="38">
        <f>SUM(K251:P251)</f>
        <v>0</v>
      </c>
      <c r="R251" s="35"/>
      <c r="S251" s="35"/>
      <c r="T251" s="35"/>
      <c r="U251" s="35"/>
      <c r="V251" s="35"/>
      <c r="W251" s="35"/>
      <c r="X251" s="39">
        <f>SUM(R251:W251)</f>
        <v>0</v>
      </c>
      <c r="Y251" s="40">
        <f t="shared" si="68"/>
        <v>0</v>
      </c>
    </row>
    <row r="252" spans="1:25" x14ac:dyDescent="0.25">
      <c r="A252" s="30" t="s">
        <v>83</v>
      </c>
      <c r="B252" s="41"/>
      <c r="C252" s="42" t="s">
        <v>31</v>
      </c>
      <c r="D252" s="33"/>
      <c r="E252" s="34">
        <v>0.32291666666666669</v>
      </c>
      <c r="F252" s="35">
        <v>107427</v>
      </c>
      <c r="G252" s="34">
        <v>0.3576388888888889</v>
      </c>
      <c r="H252" s="35">
        <v>107450</v>
      </c>
      <c r="I252" s="37">
        <f t="shared" si="73"/>
        <v>3.472222222222221E-2</v>
      </c>
      <c r="J252" s="38">
        <f t="shared" si="73"/>
        <v>23</v>
      </c>
      <c r="K252" s="35">
        <v>1</v>
      </c>
      <c r="L252" s="35"/>
      <c r="M252" s="35"/>
      <c r="N252" s="35"/>
      <c r="O252" s="35"/>
      <c r="P252" s="35"/>
      <c r="Q252" s="38">
        <f t="shared" ref="Q252:Q263" si="77">SUM(K252:P252)</f>
        <v>1</v>
      </c>
      <c r="R252" s="35"/>
      <c r="S252" s="35">
        <v>1</v>
      </c>
      <c r="T252" s="35"/>
      <c r="U252" s="35"/>
      <c r="V252" s="35"/>
      <c r="W252" s="35"/>
      <c r="X252" s="39">
        <f t="shared" ref="X252:X263" si="78">SUM(R252:W252)</f>
        <v>1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15</v>
      </c>
      <c r="E253" s="34">
        <v>0.36944444444444446</v>
      </c>
      <c r="F253" s="35">
        <v>107450</v>
      </c>
      <c r="G253" s="34">
        <v>0.40277777777777773</v>
      </c>
      <c r="H253" s="35">
        <v>107475</v>
      </c>
      <c r="I253" s="37">
        <f t="shared" si="73"/>
        <v>3.333333333333327E-2</v>
      </c>
      <c r="J253" s="38">
        <f t="shared" si="73"/>
        <v>25</v>
      </c>
      <c r="K253" s="35">
        <v>1</v>
      </c>
      <c r="L253" s="35"/>
      <c r="M253" s="35">
        <v>1</v>
      </c>
      <c r="N253" s="35"/>
      <c r="O253" s="35"/>
      <c r="P253" s="35"/>
      <c r="Q253" s="38">
        <f t="shared" si="77"/>
        <v>2</v>
      </c>
      <c r="R253" s="35"/>
      <c r="S253" s="35">
        <v>2</v>
      </c>
      <c r="T253" s="35"/>
      <c r="U253" s="35"/>
      <c r="V253" s="35"/>
      <c r="W253" s="35"/>
      <c r="X253" s="39">
        <f t="shared" si="78"/>
        <v>2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0.41319444444444442</v>
      </c>
      <c r="F254" s="35">
        <v>107475</v>
      </c>
      <c r="G254" s="34">
        <v>0.46180555555555558</v>
      </c>
      <c r="H254" s="35">
        <v>107507</v>
      </c>
      <c r="I254" s="37">
        <f t="shared" si="73"/>
        <v>4.861111111111116E-2</v>
      </c>
      <c r="J254" s="38">
        <f t="shared" si="73"/>
        <v>32</v>
      </c>
      <c r="K254" s="35"/>
      <c r="L254" s="35"/>
      <c r="M254" s="35"/>
      <c r="N254" s="35"/>
      <c r="O254" s="35"/>
      <c r="P254" s="35"/>
      <c r="Q254" s="38">
        <f t="shared" si="77"/>
        <v>0</v>
      </c>
      <c r="R254" s="35"/>
      <c r="S254" s="35"/>
      <c r="T254" s="35"/>
      <c r="U254" s="35"/>
      <c r="V254" s="35"/>
      <c r="W254" s="35"/>
      <c r="X254" s="39">
        <f t="shared" si="78"/>
        <v>0</v>
      </c>
      <c r="Y254" s="40">
        <f t="shared" si="68"/>
        <v>0</v>
      </c>
    </row>
    <row r="255" spans="1:25" x14ac:dyDescent="0.25">
      <c r="A255" s="30" t="s">
        <v>84</v>
      </c>
      <c r="B255" s="41"/>
      <c r="C255" s="42" t="s">
        <v>34</v>
      </c>
      <c r="D255" s="33">
        <v>15</v>
      </c>
      <c r="E255" s="34">
        <v>0.64583333333333337</v>
      </c>
      <c r="F255" s="35">
        <v>107507</v>
      </c>
      <c r="G255" s="34">
        <v>0.70277777777777783</v>
      </c>
      <c r="H255" s="35">
        <v>107539</v>
      </c>
      <c r="I255" s="37">
        <f t="shared" si="73"/>
        <v>5.6944444444444464E-2</v>
      </c>
      <c r="J255" s="38">
        <f t="shared" si="73"/>
        <v>32</v>
      </c>
      <c r="K255" s="35">
        <v>3</v>
      </c>
      <c r="L255" s="35"/>
      <c r="M255" s="35"/>
      <c r="N255" s="35"/>
      <c r="O255" s="35"/>
      <c r="P255" s="35"/>
      <c r="Q255" s="38">
        <f t="shared" si="77"/>
        <v>3</v>
      </c>
      <c r="R255" s="35"/>
      <c r="S255" s="35">
        <v>2</v>
      </c>
      <c r="T255" s="35">
        <v>1</v>
      </c>
      <c r="U255" s="35"/>
      <c r="V255" s="35"/>
      <c r="W255" s="35"/>
      <c r="X255" s="39">
        <f t="shared" si="78"/>
        <v>3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0.72777777777777775</v>
      </c>
      <c r="F256" s="35">
        <v>107539</v>
      </c>
      <c r="G256" s="34">
        <v>0.77500000000000002</v>
      </c>
      <c r="H256" s="35">
        <v>107574</v>
      </c>
      <c r="I256" s="37">
        <f t="shared" si="73"/>
        <v>4.7222222222222276E-2</v>
      </c>
      <c r="J256" s="38">
        <f t="shared" si="73"/>
        <v>35</v>
      </c>
      <c r="K256" s="35"/>
      <c r="L256" s="35">
        <v>2</v>
      </c>
      <c r="M256" s="35">
        <v>1</v>
      </c>
      <c r="N256" s="35"/>
      <c r="O256" s="35"/>
      <c r="P256" s="35"/>
      <c r="Q256" s="38">
        <f t="shared" si="77"/>
        <v>3</v>
      </c>
      <c r="R256" s="35"/>
      <c r="S256" s="35">
        <v>2</v>
      </c>
      <c r="T256" s="35">
        <v>1</v>
      </c>
      <c r="U256" s="35"/>
      <c r="V256" s="35"/>
      <c r="W256" s="35"/>
      <c r="X256" s="39">
        <f t="shared" si="78"/>
        <v>3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73"/>
        <v>0</v>
      </c>
      <c r="J257" s="38">
        <f t="shared" si="73"/>
        <v>0</v>
      </c>
      <c r="K257" s="35"/>
      <c r="L257" s="35"/>
      <c r="M257" s="35"/>
      <c r="N257" s="35"/>
      <c r="O257" s="35"/>
      <c r="P257" s="35"/>
      <c r="Q257" s="38">
        <f t="shared" si="77"/>
        <v>0</v>
      </c>
      <c r="R257" s="35"/>
      <c r="S257" s="35"/>
      <c r="T257" s="35"/>
      <c r="U257" s="35"/>
      <c r="V257" s="35"/>
      <c r="W257" s="35"/>
      <c r="X257" s="39">
        <f t="shared" si="78"/>
        <v>0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73"/>
        <v>0</v>
      </c>
      <c r="J258" s="38">
        <f t="shared" si="73"/>
        <v>0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0.26250000000000007</v>
      </c>
      <c r="J265" s="38">
        <f>SUM(J251:J264)</f>
        <v>180</v>
      </c>
      <c r="K265" s="38">
        <f t="shared" ref="K265:X265" si="79">SUM(K251:K264)</f>
        <v>5</v>
      </c>
      <c r="L265" s="38">
        <f t="shared" si="79"/>
        <v>2</v>
      </c>
      <c r="M265" s="38">
        <f t="shared" si="79"/>
        <v>2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9</v>
      </c>
      <c r="R265" s="38">
        <f t="shared" si="79"/>
        <v>0</v>
      </c>
      <c r="S265" s="38">
        <f t="shared" si="79"/>
        <v>7</v>
      </c>
      <c r="T265" s="38">
        <f t="shared" si="79"/>
        <v>2</v>
      </c>
      <c r="U265" s="38">
        <f t="shared" si="79"/>
        <v>0</v>
      </c>
      <c r="V265" s="38">
        <f t="shared" si="79"/>
        <v>0</v>
      </c>
      <c r="W265" s="38">
        <f t="shared" si="79"/>
        <v>0</v>
      </c>
      <c r="X265" s="38">
        <f t="shared" si="79"/>
        <v>9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43511</v>
      </c>
      <c r="C266" s="190" t="s">
        <v>30</v>
      </c>
      <c r="D266" s="193">
        <v>0</v>
      </c>
      <c r="E266" s="194">
        <v>0</v>
      </c>
      <c r="F266" s="195">
        <v>0</v>
      </c>
      <c r="G266" s="194">
        <v>0</v>
      </c>
      <c r="H266" s="195">
        <v>0</v>
      </c>
      <c r="I266" s="37">
        <f t="shared" si="73"/>
        <v>0</v>
      </c>
      <c r="J266" s="38">
        <f t="shared" si="73"/>
        <v>0</v>
      </c>
      <c r="K266" s="35"/>
      <c r="L266" s="35"/>
      <c r="M266" s="35"/>
      <c r="N266" s="35"/>
      <c r="O266" s="35"/>
      <c r="P266" s="35"/>
      <c r="Q266" s="39">
        <f>SUM(K266:P266)</f>
        <v>0</v>
      </c>
      <c r="R266" s="35"/>
      <c r="S266" s="35"/>
      <c r="T266" s="35"/>
      <c r="U266" s="35"/>
      <c r="V266" s="35"/>
      <c r="W266" s="35"/>
      <c r="X266" s="39">
        <f>SUM(R266:W266)</f>
        <v>0</v>
      </c>
      <c r="Y266" s="40">
        <f t="shared" si="68"/>
        <v>0</v>
      </c>
    </row>
    <row r="267" spans="1:25" x14ac:dyDescent="0.25">
      <c r="A267" s="188" t="s">
        <v>94</v>
      </c>
      <c r="B267" s="192"/>
      <c r="C267" s="191" t="s">
        <v>31</v>
      </c>
      <c r="D267" s="193"/>
      <c r="E267" s="194">
        <v>0</v>
      </c>
      <c r="F267" s="195">
        <v>0</v>
      </c>
      <c r="G267" s="194">
        <v>0</v>
      </c>
      <c r="H267" s="195">
        <v>0</v>
      </c>
      <c r="I267" s="37">
        <f t="shared" si="73"/>
        <v>0</v>
      </c>
      <c r="J267" s="38">
        <f t="shared" si="73"/>
        <v>0</v>
      </c>
      <c r="K267" s="35"/>
      <c r="L267" s="35"/>
      <c r="M267" s="35"/>
      <c r="N267" s="35"/>
      <c r="O267" s="35"/>
      <c r="P267" s="35"/>
      <c r="Q267" s="39">
        <f t="shared" ref="Q267:Q278" si="8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81">SUM(R267:W267)</f>
        <v>0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15</v>
      </c>
      <c r="E268" s="34">
        <v>0.35416666666666669</v>
      </c>
      <c r="F268" s="35">
        <v>107574</v>
      </c>
      <c r="G268" s="34">
        <v>0.39930555555555558</v>
      </c>
      <c r="H268" s="35">
        <v>107607</v>
      </c>
      <c r="I268" s="37">
        <f t="shared" si="73"/>
        <v>4.5138888888888895E-2</v>
      </c>
      <c r="J268" s="38">
        <f t="shared" si="73"/>
        <v>33</v>
      </c>
      <c r="K268" s="35">
        <v>1</v>
      </c>
      <c r="L268" s="35">
        <v>1</v>
      </c>
      <c r="M268" s="35">
        <v>1</v>
      </c>
      <c r="N268" s="35"/>
      <c r="O268" s="35"/>
      <c r="P268" s="35"/>
      <c r="Q268" s="39">
        <f t="shared" si="80"/>
        <v>3</v>
      </c>
      <c r="R268" s="35"/>
      <c r="S268" s="35">
        <v>2</v>
      </c>
      <c r="T268" s="35">
        <v>1</v>
      </c>
      <c r="U268" s="35"/>
      <c r="V268" s="35"/>
      <c r="W268" s="35"/>
      <c r="X268" s="39">
        <f t="shared" si="81"/>
        <v>3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0.40625</v>
      </c>
      <c r="F269" s="35">
        <v>107607</v>
      </c>
      <c r="G269" s="34">
        <v>0.46388888888888885</v>
      </c>
      <c r="H269" s="35">
        <v>107638</v>
      </c>
      <c r="I269" s="37">
        <f t="shared" si="73"/>
        <v>5.7638888888888851E-2</v>
      </c>
      <c r="J269" s="38">
        <f t="shared" si="73"/>
        <v>31</v>
      </c>
      <c r="K269" s="35"/>
      <c r="L269" s="35"/>
      <c r="M269" s="35"/>
      <c r="N269" s="35"/>
      <c r="O269" s="35"/>
      <c r="P269" s="35"/>
      <c r="Q269" s="39">
        <f t="shared" si="80"/>
        <v>0</v>
      </c>
      <c r="R269" s="35"/>
      <c r="S269" s="35"/>
      <c r="T269" s="35"/>
      <c r="U269" s="35"/>
      <c r="V269" s="35"/>
      <c r="W269" s="35"/>
      <c r="X269" s="39">
        <f t="shared" si="81"/>
        <v>0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15</v>
      </c>
      <c r="E270" s="34">
        <v>0.64583333333333337</v>
      </c>
      <c r="F270" s="35">
        <v>107638</v>
      </c>
      <c r="G270" s="34">
        <v>0.70138888888888884</v>
      </c>
      <c r="H270" s="35">
        <v>107673</v>
      </c>
      <c r="I270" s="37">
        <f t="shared" si="73"/>
        <v>5.5555555555555469E-2</v>
      </c>
      <c r="J270" s="38">
        <f t="shared" si="73"/>
        <v>35</v>
      </c>
      <c r="K270" s="35">
        <v>1</v>
      </c>
      <c r="L270" s="35"/>
      <c r="M270" s="35"/>
      <c r="N270" s="35"/>
      <c r="O270" s="35"/>
      <c r="P270" s="35"/>
      <c r="Q270" s="39">
        <f t="shared" si="80"/>
        <v>1</v>
      </c>
      <c r="R270" s="35"/>
      <c r="S270" s="35"/>
      <c r="T270" s="35"/>
      <c r="U270" s="35"/>
      <c r="V270" s="35"/>
      <c r="W270" s="35">
        <v>1</v>
      </c>
      <c r="X270" s="39">
        <f t="shared" si="81"/>
        <v>1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0.72777777777777775</v>
      </c>
      <c r="F271" s="35">
        <v>107673</v>
      </c>
      <c r="G271" s="34">
        <v>0.77777777777777779</v>
      </c>
      <c r="H271" s="35">
        <v>107705</v>
      </c>
      <c r="I271" s="37">
        <f t="shared" si="73"/>
        <v>5.0000000000000044E-2</v>
      </c>
      <c r="J271" s="38">
        <f t="shared" si="73"/>
        <v>32</v>
      </c>
      <c r="K271" s="35">
        <v>5</v>
      </c>
      <c r="L271" s="35">
        <v>2</v>
      </c>
      <c r="M271" s="35">
        <v>2</v>
      </c>
      <c r="N271" s="35"/>
      <c r="O271" s="35"/>
      <c r="P271" s="35"/>
      <c r="Q271" s="39">
        <f t="shared" si="80"/>
        <v>9</v>
      </c>
      <c r="R271" s="35"/>
      <c r="S271" s="35">
        <v>5</v>
      </c>
      <c r="T271" s="35"/>
      <c r="U271" s="35"/>
      <c r="V271" s="35"/>
      <c r="W271" s="35">
        <v>4</v>
      </c>
      <c r="X271" s="39">
        <f t="shared" si="81"/>
        <v>9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73"/>
        <v>0</v>
      </c>
      <c r="J272" s="38">
        <f t="shared" si="73"/>
        <v>0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73"/>
        <v>0</v>
      </c>
      <c r="J273" s="38">
        <f t="shared" si="73"/>
        <v>0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0.20833333333333326</v>
      </c>
      <c r="J280" s="38">
        <f>SUM(J266:J279)</f>
        <v>131</v>
      </c>
      <c r="K280" s="38">
        <f t="shared" ref="K280:X280" si="82">SUM(K266:K279)</f>
        <v>7</v>
      </c>
      <c r="L280" s="38">
        <f t="shared" si="82"/>
        <v>3</v>
      </c>
      <c r="M280" s="38">
        <f t="shared" si="82"/>
        <v>3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13</v>
      </c>
      <c r="R280" s="38">
        <f t="shared" si="82"/>
        <v>0</v>
      </c>
      <c r="S280" s="38">
        <f t="shared" si="82"/>
        <v>7</v>
      </c>
      <c r="T280" s="38">
        <f t="shared" si="82"/>
        <v>1</v>
      </c>
      <c r="U280" s="38">
        <f t="shared" si="82"/>
        <v>0</v>
      </c>
      <c r="V280" s="38">
        <f t="shared" si="82"/>
        <v>0</v>
      </c>
      <c r="W280" s="38">
        <f t="shared" si="82"/>
        <v>5</v>
      </c>
      <c r="X280" s="38">
        <f t="shared" si="82"/>
        <v>13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43512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43513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188" t="s">
        <v>40</v>
      </c>
      <c r="B301" s="189">
        <v>43514</v>
      </c>
      <c r="C301" s="32" t="s">
        <v>30</v>
      </c>
      <c r="D301" s="33"/>
      <c r="E301" s="34"/>
      <c r="F301" s="35"/>
      <c r="G301" s="34"/>
      <c r="H301" s="35"/>
      <c r="I301" s="37">
        <f t="shared" ref="I301:J343" si="90">SUM(G301-E301)</f>
        <v>0</v>
      </c>
      <c r="J301" s="38">
        <f t="shared" si="90"/>
        <v>0</v>
      </c>
      <c r="K301" s="35"/>
      <c r="L301" s="35"/>
      <c r="M301" s="35"/>
      <c r="N301" s="35"/>
      <c r="O301" s="35"/>
      <c r="P301" s="35"/>
      <c r="Q301" s="39">
        <f>SUM(K301:P301)</f>
        <v>0</v>
      </c>
      <c r="R301" s="35"/>
      <c r="S301" s="35"/>
      <c r="T301" s="35"/>
      <c r="U301" s="35"/>
      <c r="V301" s="35"/>
      <c r="W301" s="35"/>
      <c r="X301" s="39">
        <f>SUM(R301:W301)</f>
        <v>0</v>
      </c>
      <c r="Y301" s="40">
        <f t="shared" ref="Y301:Y389" si="91">SUM(Q301-X301)</f>
        <v>0</v>
      </c>
    </row>
    <row r="302" spans="1:25" x14ac:dyDescent="0.25">
      <c r="A302" s="30"/>
      <c r="B302" s="41"/>
      <c r="C302" s="42" t="s">
        <v>31</v>
      </c>
      <c r="D302" s="33"/>
      <c r="E302" s="34"/>
      <c r="F302" s="35"/>
      <c r="G302" s="34"/>
      <c r="H302" s="35"/>
      <c r="I302" s="37">
        <f t="shared" si="90"/>
        <v>0</v>
      </c>
      <c r="J302" s="38">
        <f t="shared" si="90"/>
        <v>0</v>
      </c>
      <c r="K302" s="35"/>
      <c r="L302" s="35"/>
      <c r="M302" s="35"/>
      <c r="N302" s="35"/>
      <c r="O302" s="35"/>
      <c r="P302" s="35"/>
      <c r="Q302" s="39">
        <f t="shared" ref="Q302:Q313" si="92">SUM(K302:P302)</f>
        <v>0</v>
      </c>
      <c r="R302" s="35"/>
      <c r="S302" s="35"/>
      <c r="T302" s="35"/>
      <c r="U302" s="35"/>
      <c r="V302" s="35"/>
      <c r="W302" s="35"/>
      <c r="X302" s="39">
        <f t="shared" ref="X302:X313" si="93">SUM(R302:W302)</f>
        <v>0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/>
      <c r="E303" s="34"/>
      <c r="F303" s="35"/>
      <c r="G303" s="34"/>
      <c r="H303" s="35"/>
      <c r="I303" s="37">
        <f t="shared" si="90"/>
        <v>0</v>
      </c>
      <c r="J303" s="38">
        <f t="shared" si="90"/>
        <v>0</v>
      </c>
      <c r="K303" s="35"/>
      <c r="L303" s="35"/>
      <c r="M303" s="35"/>
      <c r="N303" s="35"/>
      <c r="O303" s="35"/>
      <c r="P303" s="35"/>
      <c r="Q303" s="39">
        <f t="shared" si="92"/>
        <v>0</v>
      </c>
      <c r="R303" s="35"/>
      <c r="S303" s="35"/>
      <c r="T303" s="35"/>
      <c r="U303" s="35"/>
      <c r="V303" s="35"/>
      <c r="W303" s="35"/>
      <c r="X303" s="39">
        <f t="shared" si="93"/>
        <v>0</v>
      </c>
      <c r="Y303" s="40">
        <f t="shared" si="91"/>
        <v>0</v>
      </c>
    </row>
    <row r="304" spans="1:25" x14ac:dyDescent="0.25">
      <c r="A304" s="188" t="s">
        <v>103</v>
      </c>
      <c r="B304" s="192"/>
      <c r="C304" s="42" t="s">
        <v>33</v>
      </c>
      <c r="D304" s="33"/>
      <c r="E304" s="34"/>
      <c r="F304" s="35"/>
      <c r="G304" s="34"/>
      <c r="H304" s="35"/>
      <c r="I304" s="37">
        <f t="shared" si="90"/>
        <v>0</v>
      </c>
      <c r="J304" s="38">
        <f t="shared" si="90"/>
        <v>0</v>
      </c>
      <c r="K304" s="35"/>
      <c r="L304" s="35"/>
      <c r="M304" s="35"/>
      <c r="N304" s="35"/>
      <c r="O304" s="35"/>
      <c r="P304" s="35"/>
      <c r="Q304" s="39">
        <f t="shared" si="92"/>
        <v>0</v>
      </c>
      <c r="R304" s="35"/>
      <c r="S304" s="35"/>
      <c r="T304" s="35"/>
      <c r="U304" s="35"/>
      <c r="V304" s="35"/>
      <c r="W304" s="35"/>
      <c r="X304" s="39">
        <f t="shared" si="93"/>
        <v>0</v>
      </c>
      <c r="Y304" s="40">
        <f t="shared" si="91"/>
        <v>0</v>
      </c>
    </row>
    <row r="305" spans="1:25" x14ac:dyDescent="0.25">
      <c r="A305" s="188" t="s">
        <v>78</v>
      </c>
      <c r="B305" s="192"/>
      <c r="C305" s="42" t="s">
        <v>34</v>
      </c>
      <c r="D305" s="33"/>
      <c r="E305" s="34"/>
      <c r="F305" s="35"/>
      <c r="G305" s="34"/>
      <c r="H305" s="35"/>
      <c r="I305" s="37">
        <f t="shared" si="90"/>
        <v>0</v>
      </c>
      <c r="J305" s="38">
        <f t="shared" si="90"/>
        <v>0</v>
      </c>
      <c r="K305" s="35"/>
      <c r="L305" s="35"/>
      <c r="M305" s="35"/>
      <c r="N305" s="35"/>
      <c r="O305" s="35"/>
      <c r="P305" s="35"/>
      <c r="Q305" s="39">
        <f t="shared" si="92"/>
        <v>0</v>
      </c>
      <c r="R305" s="35"/>
      <c r="S305" s="35"/>
      <c r="T305" s="35"/>
      <c r="U305" s="35"/>
      <c r="V305" s="35"/>
      <c r="W305" s="35"/>
      <c r="X305" s="39">
        <f t="shared" si="93"/>
        <v>0</v>
      </c>
      <c r="Y305" s="40">
        <f t="shared" si="91"/>
        <v>0</v>
      </c>
    </row>
    <row r="306" spans="1:25" x14ac:dyDescent="0.25">
      <c r="A306" s="188"/>
      <c r="B306" s="192"/>
      <c r="C306" s="42" t="s">
        <v>35</v>
      </c>
      <c r="D306" s="33"/>
      <c r="E306" s="34"/>
      <c r="F306" s="35"/>
      <c r="G306" s="34"/>
      <c r="H306" s="35"/>
      <c r="I306" s="37">
        <f t="shared" si="90"/>
        <v>0</v>
      </c>
      <c r="J306" s="38">
        <f t="shared" si="90"/>
        <v>0</v>
      </c>
      <c r="K306" s="35"/>
      <c r="L306" s="35"/>
      <c r="M306" s="35"/>
      <c r="N306" s="35"/>
      <c r="O306" s="35"/>
      <c r="P306" s="35"/>
      <c r="Q306" s="39">
        <f t="shared" si="92"/>
        <v>0</v>
      </c>
      <c r="R306" s="35"/>
      <c r="S306" s="35"/>
      <c r="T306" s="35"/>
      <c r="U306" s="35"/>
      <c r="V306" s="35"/>
      <c r="W306" s="35"/>
      <c r="X306" s="39">
        <f t="shared" si="93"/>
        <v>0</v>
      </c>
      <c r="Y306" s="40">
        <f t="shared" si="91"/>
        <v>0</v>
      </c>
    </row>
    <row r="307" spans="1:25" x14ac:dyDescent="0.25">
      <c r="A307" s="188" t="s">
        <v>104</v>
      </c>
      <c r="B307" s="192"/>
      <c r="C307" s="42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</v>
      </c>
      <c r="J315" s="38">
        <f>SUM(J301:J314)</f>
        <v>0</v>
      </c>
      <c r="K315" s="38">
        <f t="shared" ref="K315:X315" si="94">SUM(K301:K314)</f>
        <v>0</v>
      </c>
      <c r="L315" s="38">
        <f t="shared" si="94"/>
        <v>0</v>
      </c>
      <c r="M315" s="38">
        <f t="shared" si="94"/>
        <v>0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0</v>
      </c>
      <c r="R315" s="38">
        <f t="shared" si="94"/>
        <v>0</v>
      </c>
      <c r="S315" s="38">
        <f t="shared" si="94"/>
        <v>0</v>
      </c>
      <c r="T315" s="38">
        <f t="shared" si="94"/>
        <v>0</v>
      </c>
      <c r="U315" s="38">
        <f t="shared" si="94"/>
        <v>0</v>
      </c>
      <c r="V315" s="38">
        <f t="shared" si="94"/>
        <v>0</v>
      </c>
      <c r="W315" s="38">
        <f t="shared" si="94"/>
        <v>0</v>
      </c>
      <c r="X315" s="38">
        <f t="shared" si="94"/>
        <v>0</v>
      </c>
      <c r="Y315" s="40">
        <f t="shared" si="91"/>
        <v>0</v>
      </c>
    </row>
    <row r="316" spans="1:25" ht="15.75" thickTop="1" x14ac:dyDescent="0.25">
      <c r="A316" s="188" t="s">
        <v>43</v>
      </c>
      <c r="B316" s="189">
        <v>43515</v>
      </c>
      <c r="C316" s="32" t="s">
        <v>30</v>
      </c>
      <c r="D316" s="33"/>
      <c r="E316" s="34"/>
      <c r="F316" s="35"/>
      <c r="G316" s="34"/>
      <c r="H316" s="35"/>
      <c r="I316" s="37">
        <f t="shared" si="90"/>
        <v>0</v>
      </c>
      <c r="J316" s="38">
        <f t="shared" si="90"/>
        <v>0</v>
      </c>
      <c r="K316" s="35"/>
      <c r="L316" s="35"/>
      <c r="M316" s="35"/>
      <c r="N316" s="35"/>
      <c r="O316" s="35"/>
      <c r="P316" s="35"/>
      <c r="Q316" s="39">
        <f>SUM(K316:P316)</f>
        <v>0</v>
      </c>
      <c r="R316" s="35"/>
      <c r="S316" s="35"/>
      <c r="T316" s="35"/>
      <c r="U316" s="35"/>
      <c r="V316" s="35"/>
      <c r="W316" s="35"/>
      <c r="X316" s="39">
        <f>SUM(R316:W316)</f>
        <v>0</v>
      </c>
      <c r="Y316" s="40">
        <f t="shared" si="91"/>
        <v>0</v>
      </c>
    </row>
    <row r="317" spans="1:25" x14ac:dyDescent="0.25">
      <c r="A317" s="30"/>
      <c r="B317" s="62"/>
      <c r="C317" s="42" t="s">
        <v>31</v>
      </c>
      <c r="D317" s="33"/>
      <c r="E317" s="34"/>
      <c r="F317" s="35"/>
      <c r="G317" s="34"/>
      <c r="H317" s="35"/>
      <c r="I317" s="37">
        <f t="shared" si="90"/>
        <v>0</v>
      </c>
      <c r="J317" s="38">
        <f t="shared" si="90"/>
        <v>0</v>
      </c>
      <c r="K317" s="35"/>
      <c r="L317" s="35"/>
      <c r="M317" s="35"/>
      <c r="N317" s="35"/>
      <c r="O317" s="35"/>
      <c r="P317" s="35"/>
      <c r="Q317" s="39">
        <f t="shared" ref="Q317:Q328" si="95">SUM(K317:P317)</f>
        <v>0</v>
      </c>
      <c r="R317" s="35"/>
      <c r="S317" s="35"/>
      <c r="T317" s="35"/>
      <c r="U317" s="35"/>
      <c r="V317" s="35"/>
      <c r="W317" s="35"/>
      <c r="X317" s="39">
        <f t="shared" ref="X317:X328" si="96">SUM(R317:W317)</f>
        <v>0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/>
      <c r="E318" s="34"/>
      <c r="F318" s="35"/>
      <c r="G318" s="34"/>
      <c r="H318" s="35"/>
      <c r="I318" s="37">
        <f t="shared" si="90"/>
        <v>0</v>
      </c>
      <c r="J318" s="38">
        <f t="shared" si="90"/>
        <v>0</v>
      </c>
      <c r="K318" s="35"/>
      <c r="L318" s="35"/>
      <c r="M318" s="35"/>
      <c r="N318" s="35"/>
      <c r="O318" s="35"/>
      <c r="P318" s="35"/>
      <c r="Q318" s="39">
        <f t="shared" si="95"/>
        <v>0</v>
      </c>
      <c r="R318" s="35"/>
      <c r="S318" s="35"/>
      <c r="T318" s="35"/>
      <c r="U318" s="35"/>
      <c r="V318" s="35"/>
      <c r="W318" s="35"/>
      <c r="X318" s="39">
        <f t="shared" si="96"/>
        <v>0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/>
      <c r="F319" s="35"/>
      <c r="G319" s="34"/>
      <c r="H319" s="35"/>
      <c r="I319" s="37">
        <f t="shared" si="90"/>
        <v>0</v>
      </c>
      <c r="J319" s="38">
        <f t="shared" si="90"/>
        <v>0</v>
      </c>
      <c r="K319" s="35"/>
      <c r="L319" s="35"/>
      <c r="M319" s="35"/>
      <c r="N319" s="35"/>
      <c r="O319" s="35"/>
      <c r="P319" s="35"/>
      <c r="Q319" s="39">
        <f t="shared" si="95"/>
        <v>0</v>
      </c>
      <c r="R319" s="35"/>
      <c r="S319" s="35"/>
      <c r="T319" s="35"/>
      <c r="U319" s="35"/>
      <c r="V319" s="35"/>
      <c r="W319" s="35"/>
      <c r="X319" s="39">
        <f t="shared" si="96"/>
        <v>0</v>
      </c>
      <c r="Y319" s="40">
        <f t="shared" si="91"/>
        <v>0</v>
      </c>
    </row>
    <row r="320" spans="1:25" x14ac:dyDescent="0.25">
      <c r="A320" s="188" t="s">
        <v>105</v>
      </c>
      <c r="B320" s="196"/>
      <c r="C320" s="42" t="s">
        <v>34</v>
      </c>
      <c r="D320" s="33"/>
      <c r="E320" s="34"/>
      <c r="F320" s="35"/>
      <c r="G320" s="34"/>
      <c r="H320" s="35"/>
      <c r="I320" s="37">
        <f t="shared" si="90"/>
        <v>0</v>
      </c>
      <c r="J320" s="38">
        <f t="shared" si="90"/>
        <v>0</v>
      </c>
      <c r="K320" s="35"/>
      <c r="L320" s="35"/>
      <c r="M320" s="35"/>
      <c r="N320" s="35"/>
      <c r="O320" s="35"/>
      <c r="P320" s="35"/>
      <c r="Q320" s="39">
        <f t="shared" si="95"/>
        <v>0</v>
      </c>
      <c r="R320" s="35"/>
      <c r="S320" s="35"/>
      <c r="T320" s="35"/>
      <c r="U320" s="35"/>
      <c r="V320" s="35"/>
      <c r="W320" s="35"/>
      <c r="X320" s="39">
        <f t="shared" si="96"/>
        <v>0</v>
      </c>
      <c r="Y320" s="40">
        <f t="shared" si="91"/>
        <v>0</v>
      </c>
    </row>
    <row r="321" spans="1:25" x14ac:dyDescent="0.25">
      <c r="A321" s="188" t="s">
        <v>106</v>
      </c>
      <c r="B321" s="196"/>
      <c r="C321" s="42" t="s">
        <v>35</v>
      </c>
      <c r="D321" s="33"/>
      <c r="E321" s="34"/>
      <c r="F321" s="35"/>
      <c r="G321" s="34"/>
      <c r="H321" s="35"/>
      <c r="I321" s="37">
        <f t="shared" si="90"/>
        <v>0</v>
      </c>
      <c r="J321" s="38">
        <f t="shared" si="90"/>
        <v>0</v>
      </c>
      <c r="K321" s="35"/>
      <c r="L321" s="35"/>
      <c r="M321" s="35"/>
      <c r="N321" s="35"/>
      <c r="O321" s="35"/>
      <c r="P321" s="35"/>
      <c r="Q321" s="39">
        <f t="shared" si="95"/>
        <v>0</v>
      </c>
      <c r="R321" s="35"/>
      <c r="S321" s="35"/>
      <c r="T321" s="35"/>
      <c r="U321" s="35"/>
      <c r="V321" s="35"/>
      <c r="W321" s="35"/>
      <c r="X321" s="39">
        <f t="shared" si="96"/>
        <v>0</v>
      </c>
      <c r="Y321" s="40">
        <f t="shared" si="91"/>
        <v>0</v>
      </c>
    </row>
    <row r="322" spans="1:25" x14ac:dyDescent="0.25">
      <c r="A322" s="188"/>
      <c r="B322" s="196"/>
      <c r="C322" s="42" t="s">
        <v>36</v>
      </c>
      <c r="D322" s="33"/>
      <c r="E322" s="34"/>
      <c r="F322" s="35"/>
      <c r="G322" s="34"/>
      <c r="H322" s="35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x14ac:dyDescent="0.25">
      <c r="A323" s="188" t="s">
        <v>104</v>
      </c>
      <c r="B323" s="196"/>
      <c r="C323" s="42" t="s">
        <v>37</v>
      </c>
      <c r="D323" s="33"/>
      <c r="E323" s="34"/>
      <c r="F323" s="35"/>
      <c r="G323" s="34"/>
      <c r="H323" s="35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</v>
      </c>
      <c r="J330" s="38">
        <f>SUM(J316:J329)</f>
        <v>0</v>
      </c>
      <c r="K330" s="38">
        <f t="shared" ref="K330:X330" si="97">SUM(K316:K329)</f>
        <v>0</v>
      </c>
      <c r="L330" s="38">
        <f t="shared" si="97"/>
        <v>0</v>
      </c>
      <c r="M330" s="38">
        <f t="shared" si="97"/>
        <v>0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0</v>
      </c>
      <c r="R330" s="38">
        <f t="shared" si="97"/>
        <v>0</v>
      </c>
      <c r="S330" s="38">
        <f t="shared" si="97"/>
        <v>0</v>
      </c>
      <c r="T330" s="38">
        <f t="shared" si="97"/>
        <v>0</v>
      </c>
      <c r="U330" s="38">
        <f t="shared" si="97"/>
        <v>0</v>
      </c>
      <c r="V330" s="38">
        <f t="shared" si="97"/>
        <v>0</v>
      </c>
      <c r="W330" s="38">
        <f t="shared" si="97"/>
        <v>0</v>
      </c>
      <c r="X330" s="38">
        <f t="shared" si="97"/>
        <v>0</v>
      </c>
      <c r="Y330" s="40">
        <f t="shared" si="91"/>
        <v>0</v>
      </c>
    </row>
    <row r="331" spans="1:25" ht="15.75" thickTop="1" x14ac:dyDescent="0.25">
      <c r="A331" s="30" t="s">
        <v>44</v>
      </c>
      <c r="B331" s="31">
        <v>43516</v>
      </c>
      <c r="C331" s="32" t="s">
        <v>30</v>
      </c>
      <c r="D331" s="33">
        <v>15</v>
      </c>
      <c r="E331" s="64">
        <v>0.27083333333333331</v>
      </c>
      <c r="F331" s="65">
        <v>107705</v>
      </c>
      <c r="G331" s="64">
        <v>0.31944444444444448</v>
      </c>
      <c r="H331" s="65">
        <v>107739</v>
      </c>
      <c r="I331" s="37">
        <f t="shared" si="90"/>
        <v>4.861111111111116E-2</v>
      </c>
      <c r="J331" s="38">
        <f t="shared" si="90"/>
        <v>34</v>
      </c>
      <c r="K331" s="35">
        <v>1</v>
      </c>
      <c r="L331" s="35"/>
      <c r="M331" s="35"/>
      <c r="N331" s="35"/>
      <c r="O331" s="35"/>
      <c r="P331" s="35"/>
      <c r="Q331" s="39">
        <f>SUM(K331:P331)</f>
        <v>1</v>
      </c>
      <c r="R331" s="35"/>
      <c r="S331" s="35">
        <v>1</v>
      </c>
      <c r="T331" s="35"/>
      <c r="U331" s="35"/>
      <c r="V331" s="35"/>
      <c r="W331" s="35"/>
      <c r="X331" s="39">
        <f>SUM(R331:W331)</f>
        <v>1</v>
      </c>
      <c r="Y331" s="40">
        <f t="shared" si="91"/>
        <v>0</v>
      </c>
    </row>
    <row r="332" spans="1:25" x14ac:dyDescent="0.25">
      <c r="A332" s="30" t="s">
        <v>84</v>
      </c>
      <c r="B332" s="41"/>
      <c r="C332" s="42" t="s">
        <v>31</v>
      </c>
      <c r="D332" s="33"/>
      <c r="E332" s="64">
        <v>0.33333333333333331</v>
      </c>
      <c r="F332" s="65">
        <v>107739</v>
      </c>
      <c r="G332" s="64">
        <v>0.36458333333333331</v>
      </c>
      <c r="H332" s="65">
        <v>107763</v>
      </c>
      <c r="I332" s="37">
        <f t="shared" si="90"/>
        <v>3.125E-2</v>
      </c>
      <c r="J332" s="38">
        <f t="shared" si="90"/>
        <v>24</v>
      </c>
      <c r="K332" s="35">
        <v>2</v>
      </c>
      <c r="L332" s="35"/>
      <c r="M332" s="35"/>
      <c r="N332" s="35"/>
      <c r="O332" s="35"/>
      <c r="P332" s="35"/>
      <c r="Q332" s="39">
        <f t="shared" ref="Q332:Q343" si="98">SUM(K332:P332)</f>
        <v>2</v>
      </c>
      <c r="R332" s="35"/>
      <c r="S332" s="35">
        <v>2</v>
      </c>
      <c r="T332" s="35"/>
      <c r="U332" s="35"/>
      <c r="V332" s="35"/>
      <c r="W332" s="35"/>
      <c r="X332" s="39">
        <f t="shared" ref="X332:X343" si="99">SUM(R332:W332)</f>
        <v>2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>
        <v>15</v>
      </c>
      <c r="E333" s="64">
        <v>0.3576388888888889</v>
      </c>
      <c r="F333" s="65">
        <v>107763</v>
      </c>
      <c r="G333" s="64">
        <v>0.40277777777777773</v>
      </c>
      <c r="H333" s="65">
        <v>107788</v>
      </c>
      <c r="I333" s="37">
        <f t="shared" si="90"/>
        <v>4.513888888888884E-2</v>
      </c>
      <c r="J333" s="38">
        <f t="shared" si="90"/>
        <v>25</v>
      </c>
      <c r="K333" s="35"/>
      <c r="L333" s="35"/>
      <c r="M333" s="35"/>
      <c r="N333" s="35">
        <v>1</v>
      </c>
      <c r="O333" s="35"/>
      <c r="P333" s="35"/>
      <c r="Q333" s="39">
        <f t="shared" si="98"/>
        <v>1</v>
      </c>
      <c r="R333" s="35"/>
      <c r="S333" s="35">
        <v>1</v>
      </c>
      <c r="T333" s="35"/>
      <c r="U333" s="35"/>
      <c r="V333" s="35"/>
      <c r="W333" s="35"/>
      <c r="X333" s="39">
        <f t="shared" si="99"/>
        <v>1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0.41319444444444442</v>
      </c>
      <c r="F334" s="65">
        <v>107788</v>
      </c>
      <c r="G334" s="64">
        <v>0.96875</v>
      </c>
      <c r="H334" s="65">
        <v>107821</v>
      </c>
      <c r="I334" s="37">
        <f t="shared" si="90"/>
        <v>0.55555555555555558</v>
      </c>
      <c r="J334" s="38">
        <f t="shared" si="90"/>
        <v>33</v>
      </c>
      <c r="K334" s="35"/>
      <c r="L334" s="35"/>
      <c r="M334" s="35"/>
      <c r="N334" s="35"/>
      <c r="O334" s="35"/>
      <c r="P334" s="35"/>
      <c r="Q334" s="39">
        <f t="shared" si="98"/>
        <v>0</v>
      </c>
      <c r="R334" s="35"/>
      <c r="S334" s="35"/>
      <c r="T334" s="35"/>
      <c r="U334" s="35"/>
      <c r="V334" s="35"/>
      <c r="W334" s="35"/>
      <c r="X334" s="39">
        <f t="shared" si="99"/>
        <v>0</v>
      </c>
      <c r="Y334" s="40">
        <f t="shared" si="91"/>
        <v>0</v>
      </c>
    </row>
    <row r="335" spans="1:25" x14ac:dyDescent="0.25">
      <c r="A335" s="30" t="s">
        <v>84</v>
      </c>
      <c r="B335" s="41"/>
      <c r="C335" s="42" t="s">
        <v>34</v>
      </c>
      <c r="D335" s="33">
        <v>15</v>
      </c>
      <c r="E335" s="64">
        <v>0.64583333333333337</v>
      </c>
      <c r="F335" s="65">
        <v>107821</v>
      </c>
      <c r="G335" s="64">
        <v>0.69652777777777775</v>
      </c>
      <c r="H335" s="65">
        <v>107854</v>
      </c>
      <c r="I335" s="37">
        <f t="shared" si="90"/>
        <v>5.0694444444444375E-2</v>
      </c>
      <c r="J335" s="38">
        <f t="shared" si="90"/>
        <v>33</v>
      </c>
      <c r="K335" s="35"/>
      <c r="L335" s="35"/>
      <c r="M335" s="35"/>
      <c r="N335" s="35"/>
      <c r="O335" s="35"/>
      <c r="P335" s="35"/>
      <c r="Q335" s="39">
        <f t="shared" si="98"/>
        <v>0</v>
      </c>
      <c r="R335" s="35"/>
      <c r="S335" s="35"/>
      <c r="T335" s="35"/>
      <c r="U335" s="35"/>
      <c r="V335" s="35"/>
      <c r="W335" s="35"/>
      <c r="X335" s="39">
        <f t="shared" si="99"/>
        <v>0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0.72777777777777775</v>
      </c>
      <c r="F336" s="65">
        <v>107854</v>
      </c>
      <c r="G336" s="64">
        <v>0.79305555555555562</v>
      </c>
      <c r="H336" s="65">
        <v>107889</v>
      </c>
      <c r="I336" s="37">
        <f t="shared" si="90"/>
        <v>6.5277777777777879E-2</v>
      </c>
      <c r="J336" s="38">
        <f t="shared" si="90"/>
        <v>35</v>
      </c>
      <c r="K336" s="35"/>
      <c r="L336" s="35">
        <v>2</v>
      </c>
      <c r="M336" s="35"/>
      <c r="N336" s="35"/>
      <c r="O336" s="35"/>
      <c r="P336" s="35"/>
      <c r="Q336" s="39">
        <f t="shared" si="98"/>
        <v>2</v>
      </c>
      <c r="R336" s="35"/>
      <c r="S336" s="35">
        <v>2</v>
      </c>
      <c r="T336" s="35"/>
      <c r="U336" s="35"/>
      <c r="V336" s="35"/>
      <c r="W336" s="35"/>
      <c r="X336" s="39">
        <f t="shared" si="99"/>
        <v>2</v>
      </c>
      <c r="Y336" s="40">
        <f t="shared" si="91"/>
        <v>0</v>
      </c>
    </row>
    <row r="337" spans="1:25" x14ac:dyDescent="0.25">
      <c r="A337" s="30"/>
      <c r="B337" s="41"/>
      <c r="C337" s="42" t="s">
        <v>36</v>
      </c>
      <c r="D337" s="33"/>
      <c r="E337" s="64"/>
      <c r="F337" s="65"/>
      <c r="G337" s="64"/>
      <c r="H337" s="65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/>
      <c r="F338" s="65"/>
      <c r="G338" s="64"/>
      <c r="H338" s="65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0.79652777777777783</v>
      </c>
      <c r="J345" s="38">
        <f>SUM(J331:J344)</f>
        <v>184</v>
      </c>
      <c r="K345" s="38">
        <f t="shared" ref="K345:X345" si="100">SUM(K331:K344)</f>
        <v>3</v>
      </c>
      <c r="L345" s="38">
        <f t="shared" si="100"/>
        <v>2</v>
      </c>
      <c r="M345" s="38">
        <f t="shared" si="100"/>
        <v>0</v>
      </c>
      <c r="N345" s="38">
        <f t="shared" si="100"/>
        <v>1</v>
      </c>
      <c r="O345" s="38">
        <f t="shared" si="100"/>
        <v>0</v>
      </c>
      <c r="P345" s="38">
        <f t="shared" si="100"/>
        <v>0</v>
      </c>
      <c r="Q345" s="38">
        <f t="shared" si="100"/>
        <v>6</v>
      </c>
      <c r="R345" s="38">
        <f t="shared" si="100"/>
        <v>0</v>
      </c>
      <c r="S345" s="38">
        <f t="shared" si="100"/>
        <v>6</v>
      </c>
      <c r="T345" s="38">
        <f t="shared" si="100"/>
        <v>0</v>
      </c>
      <c r="U345" s="38">
        <f t="shared" si="100"/>
        <v>0</v>
      </c>
      <c r="V345" s="38">
        <f t="shared" si="100"/>
        <v>0</v>
      </c>
      <c r="W345" s="38">
        <f t="shared" si="100"/>
        <v>0</v>
      </c>
      <c r="X345" s="38">
        <f t="shared" si="100"/>
        <v>6</v>
      </c>
      <c r="Y345" s="40">
        <f t="shared" si="91"/>
        <v>0</v>
      </c>
    </row>
    <row r="346" spans="1:25" ht="15.75" thickTop="1" x14ac:dyDescent="0.25">
      <c r="A346" s="30" t="s">
        <v>45</v>
      </c>
      <c r="B346" s="31">
        <v>43517</v>
      </c>
      <c r="C346" s="32" t="s">
        <v>30</v>
      </c>
      <c r="D346" s="144">
        <v>15</v>
      </c>
      <c r="E346" s="64">
        <v>0.27083333333333331</v>
      </c>
      <c r="F346" s="65">
        <v>107889</v>
      </c>
      <c r="G346" s="64">
        <v>0.32569444444444445</v>
      </c>
      <c r="H346" s="65">
        <v>107922</v>
      </c>
      <c r="I346" s="37">
        <f t="shared" ref="I346:J358" si="101">SUM(G346-E346)</f>
        <v>5.4861111111111138E-2</v>
      </c>
      <c r="J346" s="38">
        <f t="shared" si="101"/>
        <v>33</v>
      </c>
      <c r="K346" s="35"/>
      <c r="L346" s="35"/>
      <c r="M346" s="35"/>
      <c r="N346" s="35"/>
      <c r="O346" s="35"/>
      <c r="P346" s="35"/>
      <c r="Q346" s="39">
        <f>SUM(K346:P346)</f>
        <v>0</v>
      </c>
      <c r="R346" s="35"/>
      <c r="S346" s="35"/>
      <c r="T346" s="35"/>
      <c r="U346" s="35"/>
      <c r="V346" s="35"/>
      <c r="W346" s="35"/>
      <c r="X346" s="39">
        <f>SUM(R346:W346)</f>
        <v>0</v>
      </c>
      <c r="Y346" s="40">
        <f t="shared" si="91"/>
        <v>0</v>
      </c>
    </row>
    <row r="347" spans="1:25" x14ac:dyDescent="0.25">
      <c r="A347" s="30" t="s">
        <v>89</v>
      </c>
      <c r="B347" s="41"/>
      <c r="C347" s="42" t="s">
        <v>31</v>
      </c>
      <c r="D347" s="33"/>
      <c r="E347" s="64">
        <v>0.33333333333333331</v>
      </c>
      <c r="F347" s="65">
        <v>107922</v>
      </c>
      <c r="G347" s="64">
        <v>0.37222222222222223</v>
      </c>
      <c r="H347" s="65">
        <v>107946</v>
      </c>
      <c r="I347" s="37">
        <f t="shared" si="101"/>
        <v>3.8888888888888917E-2</v>
      </c>
      <c r="J347" s="38">
        <f t="shared" si="101"/>
        <v>24</v>
      </c>
      <c r="K347" s="35"/>
      <c r="L347" s="35"/>
      <c r="M347" s="35"/>
      <c r="N347" s="35"/>
      <c r="O347" s="35"/>
      <c r="P347" s="35"/>
      <c r="Q347" s="39">
        <f t="shared" ref="Q347:Q358" si="102">SUM(K347:P347)</f>
        <v>0</v>
      </c>
      <c r="R347" s="35"/>
      <c r="S347" s="35"/>
      <c r="T347" s="35"/>
      <c r="U347" s="35"/>
      <c r="V347" s="35"/>
      <c r="W347" s="35"/>
      <c r="X347" s="39">
        <f t="shared" ref="X347:X358" si="103">SUM(R347:W347)</f>
        <v>0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>
        <v>15</v>
      </c>
      <c r="E348" s="64">
        <v>0.37291666666666662</v>
      </c>
      <c r="F348" s="65">
        <v>107946</v>
      </c>
      <c r="G348" s="64">
        <v>0.4145833333333333</v>
      </c>
      <c r="H348" s="65">
        <v>107970</v>
      </c>
      <c r="I348" s="37">
        <f t="shared" si="101"/>
        <v>4.1666666666666685E-2</v>
      </c>
      <c r="J348" s="38">
        <f t="shared" si="101"/>
        <v>24</v>
      </c>
      <c r="K348" s="35"/>
      <c r="L348" s="35"/>
      <c r="M348" s="35"/>
      <c r="N348" s="35"/>
      <c r="O348" s="35"/>
      <c r="P348" s="35"/>
      <c r="Q348" s="39">
        <f t="shared" si="102"/>
        <v>0</v>
      </c>
      <c r="R348" s="35"/>
      <c r="S348" s="35"/>
      <c r="T348" s="35"/>
      <c r="U348" s="35"/>
      <c r="V348" s="35"/>
      <c r="W348" s="35"/>
      <c r="X348" s="39">
        <f t="shared" si="103"/>
        <v>0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0.4152777777777778</v>
      </c>
      <c r="F349" s="65">
        <v>107970</v>
      </c>
      <c r="G349" s="64">
        <v>0.47222222222222227</v>
      </c>
      <c r="H349" s="65">
        <v>108001</v>
      </c>
      <c r="I349" s="37">
        <f t="shared" si="101"/>
        <v>5.6944444444444464E-2</v>
      </c>
      <c r="J349" s="38">
        <f t="shared" si="101"/>
        <v>31</v>
      </c>
      <c r="K349" s="35"/>
      <c r="L349" s="35"/>
      <c r="M349" s="35"/>
      <c r="N349" s="35">
        <v>1</v>
      </c>
      <c r="O349" s="35"/>
      <c r="P349" s="35"/>
      <c r="Q349" s="39">
        <f t="shared" si="102"/>
        <v>1</v>
      </c>
      <c r="R349" s="35"/>
      <c r="S349" s="35">
        <v>1</v>
      </c>
      <c r="T349" s="35"/>
      <c r="U349" s="35"/>
      <c r="V349" s="35"/>
      <c r="W349" s="35"/>
      <c r="X349" s="39">
        <f t="shared" si="103"/>
        <v>1</v>
      </c>
      <c r="Y349" s="40">
        <f t="shared" si="91"/>
        <v>0</v>
      </c>
    </row>
    <row r="350" spans="1:25" x14ac:dyDescent="0.25">
      <c r="A350" s="188" t="s">
        <v>107</v>
      </c>
      <c r="B350" s="192"/>
      <c r="C350" s="191" t="s">
        <v>34</v>
      </c>
      <c r="D350" s="33"/>
      <c r="E350" s="64"/>
      <c r="F350" s="65"/>
      <c r="G350" s="64"/>
      <c r="H350" s="65"/>
      <c r="I350" s="37">
        <f t="shared" si="101"/>
        <v>0</v>
      </c>
      <c r="J350" s="38">
        <f t="shared" si="101"/>
        <v>0</v>
      </c>
      <c r="K350" s="35"/>
      <c r="L350" s="35"/>
      <c r="M350" s="35"/>
      <c r="N350" s="35"/>
      <c r="O350" s="35"/>
      <c r="P350" s="35"/>
      <c r="Q350" s="39">
        <f t="shared" si="102"/>
        <v>0</v>
      </c>
      <c r="R350" s="35"/>
      <c r="S350" s="35"/>
      <c r="T350" s="35"/>
      <c r="U350" s="35"/>
      <c r="V350" s="35"/>
      <c r="W350" s="35"/>
      <c r="X350" s="39">
        <f t="shared" si="103"/>
        <v>0</v>
      </c>
      <c r="Y350" s="40">
        <f t="shared" si="91"/>
        <v>0</v>
      </c>
    </row>
    <row r="351" spans="1:25" x14ac:dyDescent="0.25">
      <c r="A351" s="188" t="s">
        <v>96</v>
      </c>
      <c r="B351" s="192"/>
      <c r="C351" s="191" t="s">
        <v>35</v>
      </c>
      <c r="D351" s="33"/>
      <c r="E351" s="64"/>
      <c r="F351" s="65"/>
      <c r="G351" s="64"/>
      <c r="H351" s="65"/>
      <c r="I351" s="37">
        <f t="shared" si="101"/>
        <v>0</v>
      </c>
      <c r="J351" s="38">
        <f t="shared" si="101"/>
        <v>0</v>
      </c>
      <c r="K351" s="35"/>
      <c r="L351" s="35"/>
      <c r="M351" s="35"/>
      <c r="N351" s="35"/>
      <c r="O351" s="35"/>
      <c r="P351" s="35"/>
      <c r="Q351" s="39">
        <f t="shared" si="102"/>
        <v>0</v>
      </c>
      <c r="R351" s="35"/>
      <c r="S351" s="35"/>
      <c r="T351" s="35"/>
      <c r="U351" s="35"/>
      <c r="V351" s="35"/>
      <c r="W351" s="35"/>
      <c r="X351" s="39">
        <f t="shared" si="103"/>
        <v>0</v>
      </c>
      <c r="Y351" s="40">
        <f t="shared" si="91"/>
        <v>0</v>
      </c>
    </row>
    <row r="352" spans="1:25" x14ac:dyDescent="0.25">
      <c r="A352" s="30"/>
      <c r="B352" s="41"/>
      <c r="C352" s="42" t="s">
        <v>36</v>
      </c>
      <c r="D352" s="33"/>
      <c r="E352" s="64"/>
      <c r="F352" s="65"/>
      <c r="G352" s="64"/>
      <c r="H352" s="65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/>
      <c r="F353" s="65"/>
      <c r="G353" s="64"/>
      <c r="H353" s="65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0.1923611111111112</v>
      </c>
      <c r="J360" s="38">
        <f>SUM(J346:J359)</f>
        <v>112</v>
      </c>
      <c r="K360" s="38">
        <f t="shared" ref="K360:X360" si="104">SUM(K346:K359)</f>
        <v>0</v>
      </c>
      <c r="L360" s="38">
        <f t="shared" si="104"/>
        <v>0</v>
      </c>
      <c r="M360" s="38">
        <f t="shared" si="104"/>
        <v>0</v>
      </c>
      <c r="N360" s="38">
        <f t="shared" si="104"/>
        <v>1</v>
      </c>
      <c r="O360" s="38">
        <f t="shared" si="104"/>
        <v>0</v>
      </c>
      <c r="P360" s="38">
        <f t="shared" si="104"/>
        <v>0</v>
      </c>
      <c r="Q360" s="38">
        <f t="shared" si="104"/>
        <v>1</v>
      </c>
      <c r="R360" s="38">
        <f t="shared" si="104"/>
        <v>0</v>
      </c>
      <c r="S360" s="38">
        <f t="shared" si="104"/>
        <v>1</v>
      </c>
      <c r="T360" s="38">
        <f t="shared" si="104"/>
        <v>0</v>
      </c>
      <c r="U360" s="38">
        <f t="shared" si="104"/>
        <v>0</v>
      </c>
      <c r="V360" s="38">
        <f t="shared" si="104"/>
        <v>0</v>
      </c>
      <c r="W360" s="38">
        <f t="shared" si="104"/>
        <v>0</v>
      </c>
      <c r="X360" s="38">
        <f t="shared" si="104"/>
        <v>1</v>
      </c>
      <c r="Y360" s="40">
        <f t="shared" si="91"/>
        <v>0</v>
      </c>
    </row>
    <row r="361" spans="1:25" ht="15.75" thickTop="1" x14ac:dyDescent="0.25">
      <c r="A361" s="188" t="s">
        <v>46</v>
      </c>
      <c r="B361" s="189">
        <v>43518</v>
      </c>
      <c r="C361" s="190" t="s">
        <v>30</v>
      </c>
      <c r="D361" s="33"/>
      <c r="E361" s="64"/>
      <c r="F361" s="65"/>
      <c r="G361" s="64"/>
      <c r="H361" s="65"/>
      <c r="I361" s="37">
        <f t="shared" ref="I361:J373" si="105">SUM(G361-E361)</f>
        <v>0</v>
      </c>
      <c r="J361" s="38">
        <f t="shared" si="105"/>
        <v>0</v>
      </c>
      <c r="K361" s="35"/>
      <c r="L361" s="35"/>
      <c r="M361" s="35"/>
      <c r="N361" s="35"/>
      <c r="O361" s="35"/>
      <c r="P361" s="35"/>
      <c r="Q361" s="39">
        <f>SUM(K361:P361)</f>
        <v>0</v>
      </c>
      <c r="R361" s="35"/>
      <c r="S361" s="35"/>
      <c r="T361" s="35"/>
      <c r="U361" s="35"/>
      <c r="V361" s="35"/>
      <c r="W361" s="35"/>
      <c r="X361" s="39">
        <f>SUM(R361:W361)</f>
        <v>0</v>
      </c>
      <c r="Y361" s="40">
        <f t="shared" si="91"/>
        <v>0</v>
      </c>
    </row>
    <row r="362" spans="1:25" x14ac:dyDescent="0.25">
      <c r="A362" s="30"/>
      <c r="B362" s="62"/>
      <c r="C362" s="191" t="s">
        <v>31</v>
      </c>
      <c r="D362" s="33"/>
      <c r="E362" s="64"/>
      <c r="F362" s="65"/>
      <c r="G362" s="64"/>
      <c r="H362" s="65"/>
      <c r="I362" s="37">
        <f t="shared" si="105"/>
        <v>0</v>
      </c>
      <c r="J362" s="38">
        <f t="shared" si="105"/>
        <v>0</v>
      </c>
      <c r="K362" s="35"/>
      <c r="L362" s="35"/>
      <c r="M362" s="35"/>
      <c r="N362" s="35"/>
      <c r="O362" s="35"/>
      <c r="P362" s="35"/>
      <c r="Q362" s="39">
        <f t="shared" ref="Q362:Q373" si="106">SUM(K362:P362)</f>
        <v>0</v>
      </c>
      <c r="R362" s="35"/>
      <c r="S362" s="35"/>
      <c r="T362" s="35"/>
      <c r="U362" s="35"/>
      <c r="V362" s="35"/>
      <c r="W362" s="35"/>
      <c r="X362" s="39">
        <f t="shared" ref="X362:X373" si="107">SUM(R362:W362)</f>
        <v>0</v>
      </c>
      <c r="Y362" s="40">
        <f t="shared" si="91"/>
        <v>0</v>
      </c>
    </row>
    <row r="363" spans="1:25" x14ac:dyDescent="0.25">
      <c r="A363" s="30"/>
      <c r="B363" s="63"/>
      <c r="C363" s="191" t="s">
        <v>32</v>
      </c>
      <c r="D363" s="33"/>
      <c r="E363" s="64"/>
      <c r="F363" s="65"/>
      <c r="G363" s="64"/>
      <c r="H363" s="65"/>
      <c r="I363" s="37">
        <f t="shared" si="105"/>
        <v>0</v>
      </c>
      <c r="J363" s="38">
        <f t="shared" si="105"/>
        <v>0</v>
      </c>
      <c r="K363" s="35"/>
      <c r="L363" s="35"/>
      <c r="M363" s="35"/>
      <c r="N363" s="35"/>
      <c r="O363" s="35"/>
      <c r="P363" s="35"/>
      <c r="Q363" s="39">
        <f t="shared" si="106"/>
        <v>0</v>
      </c>
      <c r="R363" s="35"/>
      <c r="S363" s="35"/>
      <c r="T363" s="35"/>
      <c r="U363" s="35"/>
      <c r="V363" s="35"/>
      <c r="W363" s="35"/>
      <c r="X363" s="39">
        <f t="shared" si="107"/>
        <v>0</v>
      </c>
      <c r="Y363" s="40">
        <f t="shared" si="91"/>
        <v>0</v>
      </c>
    </row>
    <row r="364" spans="1:25" x14ac:dyDescent="0.25">
      <c r="A364" s="30"/>
      <c r="B364" s="63"/>
      <c r="C364" s="191" t="s">
        <v>33</v>
      </c>
      <c r="D364" s="33"/>
      <c r="E364" s="64"/>
      <c r="F364" s="65"/>
      <c r="G364" s="64"/>
      <c r="H364" s="65"/>
      <c r="I364" s="37">
        <f t="shared" si="105"/>
        <v>0</v>
      </c>
      <c r="J364" s="38">
        <f t="shared" si="105"/>
        <v>0</v>
      </c>
      <c r="K364" s="35"/>
      <c r="L364" s="35"/>
      <c r="M364" s="35"/>
      <c r="N364" s="35"/>
      <c r="O364" s="35"/>
      <c r="P364" s="35"/>
      <c r="Q364" s="39">
        <f t="shared" si="106"/>
        <v>0</v>
      </c>
      <c r="R364" s="35"/>
      <c r="S364" s="35"/>
      <c r="T364" s="35"/>
      <c r="U364" s="35"/>
      <c r="V364" s="35"/>
      <c r="W364" s="35"/>
      <c r="X364" s="39">
        <f t="shared" si="107"/>
        <v>0</v>
      </c>
      <c r="Y364" s="40">
        <f t="shared" si="91"/>
        <v>0</v>
      </c>
    </row>
    <row r="365" spans="1:25" x14ac:dyDescent="0.25">
      <c r="A365" s="188" t="s">
        <v>105</v>
      </c>
      <c r="B365" s="62"/>
      <c r="C365" s="191" t="s">
        <v>34</v>
      </c>
      <c r="D365" s="33"/>
      <c r="E365" s="64"/>
      <c r="F365" s="65"/>
      <c r="G365" s="64"/>
      <c r="H365" s="65"/>
      <c r="I365" s="37">
        <f t="shared" si="105"/>
        <v>0</v>
      </c>
      <c r="J365" s="38">
        <f t="shared" si="105"/>
        <v>0</v>
      </c>
      <c r="K365" s="35"/>
      <c r="L365" s="35"/>
      <c r="M365" s="35"/>
      <c r="N365" s="35"/>
      <c r="O365" s="35"/>
      <c r="P365" s="35"/>
      <c r="Q365" s="39">
        <f t="shared" si="106"/>
        <v>0</v>
      </c>
      <c r="R365" s="35"/>
      <c r="S365" s="35"/>
      <c r="T365" s="35"/>
      <c r="U365" s="35"/>
      <c r="V365" s="35"/>
      <c r="W365" s="35"/>
      <c r="X365" s="39">
        <f t="shared" si="107"/>
        <v>0</v>
      </c>
      <c r="Y365" s="40">
        <f t="shared" si="91"/>
        <v>0</v>
      </c>
    </row>
    <row r="366" spans="1:25" x14ac:dyDescent="0.25">
      <c r="A366" s="188" t="s">
        <v>106</v>
      </c>
      <c r="B366" s="62"/>
      <c r="C366" s="191" t="s">
        <v>35</v>
      </c>
      <c r="D366" s="33"/>
      <c r="E366" s="64"/>
      <c r="F366" s="65"/>
      <c r="G366" s="64"/>
      <c r="H366" s="65"/>
      <c r="I366" s="37">
        <f t="shared" si="105"/>
        <v>0</v>
      </c>
      <c r="J366" s="38">
        <f t="shared" si="105"/>
        <v>0</v>
      </c>
      <c r="K366" s="35"/>
      <c r="L366" s="35"/>
      <c r="M366" s="35"/>
      <c r="N366" s="35"/>
      <c r="O366" s="35"/>
      <c r="P366" s="35"/>
      <c r="Q366" s="39">
        <f t="shared" si="106"/>
        <v>0</v>
      </c>
      <c r="R366" s="35"/>
      <c r="S366" s="35"/>
      <c r="T366" s="35"/>
      <c r="U366" s="35"/>
      <c r="V366" s="35"/>
      <c r="W366" s="35"/>
      <c r="X366" s="39">
        <f t="shared" si="107"/>
        <v>0</v>
      </c>
      <c r="Y366" s="40">
        <f t="shared" si="91"/>
        <v>0</v>
      </c>
    </row>
    <row r="367" spans="1:25" x14ac:dyDescent="0.25">
      <c r="A367" s="188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188" t="s">
        <v>104</v>
      </c>
      <c r="B368" s="62"/>
      <c r="C368" s="42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</v>
      </c>
      <c r="J375" s="38">
        <f>SUM(J361:J374)</f>
        <v>0</v>
      </c>
      <c r="K375" s="38">
        <f t="shared" ref="K375:X375" si="108">SUM(K361:K374)</f>
        <v>0</v>
      </c>
      <c r="L375" s="38">
        <f t="shared" si="108"/>
        <v>0</v>
      </c>
      <c r="M375" s="38">
        <f t="shared" si="108"/>
        <v>0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0</v>
      </c>
      <c r="R375" s="38">
        <f t="shared" si="108"/>
        <v>0</v>
      </c>
      <c r="S375" s="38">
        <f t="shared" si="108"/>
        <v>0</v>
      </c>
      <c r="T375" s="38">
        <f t="shared" si="108"/>
        <v>0</v>
      </c>
      <c r="U375" s="38">
        <f t="shared" si="108"/>
        <v>0</v>
      </c>
      <c r="V375" s="38">
        <f t="shared" si="108"/>
        <v>0</v>
      </c>
      <c r="W375" s="38">
        <f t="shared" si="108"/>
        <v>0</v>
      </c>
      <c r="X375" s="38">
        <f t="shared" si="108"/>
        <v>0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43519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43520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43521</v>
      </c>
      <c r="C396" s="32" t="s">
        <v>30</v>
      </c>
      <c r="D396" s="33">
        <v>15</v>
      </c>
      <c r="E396" s="64">
        <v>0.25</v>
      </c>
      <c r="F396" s="65">
        <v>108001</v>
      </c>
      <c r="G396" s="64">
        <v>0.32013888888888892</v>
      </c>
      <c r="H396" s="65">
        <v>108035</v>
      </c>
      <c r="I396" s="37">
        <f t="shared" ref="I396:J408" si="118">SUM(G396-E396)</f>
        <v>7.0138888888888917E-2</v>
      </c>
      <c r="J396" s="38">
        <f t="shared" si="118"/>
        <v>34</v>
      </c>
      <c r="K396" s="35">
        <v>1</v>
      </c>
      <c r="L396" s="35">
        <v>1</v>
      </c>
      <c r="M396" s="35" t="s">
        <v>85</v>
      </c>
      <c r="N396" s="35"/>
      <c r="O396" s="35"/>
      <c r="P396" s="35"/>
      <c r="Q396" s="39">
        <f>SUM(K396:P396)</f>
        <v>2</v>
      </c>
      <c r="R396" s="35"/>
      <c r="S396" s="35">
        <v>1</v>
      </c>
      <c r="T396" s="35">
        <v>1</v>
      </c>
      <c r="U396" s="35"/>
      <c r="V396" s="35"/>
      <c r="W396" s="35"/>
      <c r="X396" s="39">
        <f>SUM(R396:W396)</f>
        <v>2</v>
      </c>
      <c r="Y396" s="40">
        <f t="shared" si="117"/>
        <v>0</v>
      </c>
    </row>
    <row r="397" spans="1:25" x14ac:dyDescent="0.25">
      <c r="A397" s="30" t="s">
        <v>97</v>
      </c>
      <c r="B397" s="62"/>
      <c r="C397" s="42" t="s">
        <v>31</v>
      </c>
      <c r="D397" s="33"/>
      <c r="E397" s="64">
        <v>0.32291666666666669</v>
      </c>
      <c r="F397" s="65">
        <v>108035</v>
      </c>
      <c r="G397" s="64">
        <v>0.3611111111111111</v>
      </c>
      <c r="H397" s="65">
        <v>108058</v>
      </c>
      <c r="I397" s="37">
        <f t="shared" si="118"/>
        <v>3.819444444444442E-2</v>
      </c>
      <c r="J397" s="38">
        <f t="shared" si="118"/>
        <v>23</v>
      </c>
      <c r="K397" s="35"/>
      <c r="L397" s="35">
        <v>1</v>
      </c>
      <c r="M397" s="35"/>
      <c r="N397" s="35"/>
      <c r="O397" s="35"/>
      <c r="P397" s="35"/>
      <c r="Q397" s="39">
        <f t="shared" ref="Q397:Q408" si="119">SUM(K397:P397)</f>
        <v>1</v>
      </c>
      <c r="R397" s="35"/>
      <c r="S397" s="35">
        <v>1</v>
      </c>
      <c r="T397" s="35"/>
      <c r="U397" s="35"/>
      <c r="V397" s="35"/>
      <c r="W397" s="35"/>
      <c r="X397" s="39">
        <f t="shared" ref="X397:X408" si="120">SUM(R397:W397)</f>
        <v>1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15</v>
      </c>
      <c r="E398" s="64">
        <v>0.36944444444444446</v>
      </c>
      <c r="F398" s="65">
        <v>108058</v>
      </c>
      <c r="G398" s="64">
        <v>0.40347222222222223</v>
      </c>
      <c r="H398" s="65">
        <v>108082</v>
      </c>
      <c r="I398" s="37">
        <f t="shared" si="118"/>
        <v>3.4027777777777768E-2</v>
      </c>
      <c r="J398" s="38">
        <f t="shared" si="118"/>
        <v>24</v>
      </c>
      <c r="K398" s="35"/>
      <c r="L398" s="35">
        <v>1</v>
      </c>
      <c r="M398" s="35"/>
      <c r="N398" s="35"/>
      <c r="O398" s="35"/>
      <c r="P398" s="35"/>
      <c r="Q398" s="39">
        <f t="shared" si="119"/>
        <v>1</v>
      </c>
      <c r="R398" s="35"/>
      <c r="S398" s="35">
        <v>1</v>
      </c>
      <c r="T398" s="35"/>
      <c r="U398" s="35"/>
      <c r="V398" s="35"/>
      <c r="W398" s="35"/>
      <c r="X398" s="39">
        <f t="shared" si="120"/>
        <v>1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0.41319444444444442</v>
      </c>
      <c r="F399" s="65">
        <v>108082</v>
      </c>
      <c r="G399" s="64">
        <v>0.46249999999999997</v>
      </c>
      <c r="H399" s="65">
        <v>108114</v>
      </c>
      <c r="I399" s="37">
        <f t="shared" si="118"/>
        <v>4.9305555555555547E-2</v>
      </c>
      <c r="J399" s="38">
        <f t="shared" si="118"/>
        <v>32</v>
      </c>
      <c r="K399" s="35">
        <v>1</v>
      </c>
      <c r="L399" s="35">
        <v>1</v>
      </c>
      <c r="M399" s="35"/>
      <c r="N399" s="35"/>
      <c r="O399" s="35"/>
      <c r="P399" s="35"/>
      <c r="Q399" s="39">
        <f t="shared" si="119"/>
        <v>2</v>
      </c>
      <c r="R399" s="35">
        <v>1</v>
      </c>
      <c r="S399" s="35">
        <v>1</v>
      </c>
      <c r="T399" s="35"/>
      <c r="U399" s="35"/>
      <c r="V399" s="35"/>
      <c r="W399" s="35"/>
      <c r="X399" s="39">
        <f t="shared" si="120"/>
        <v>2</v>
      </c>
      <c r="Y399" s="40">
        <f t="shared" si="117"/>
        <v>0</v>
      </c>
    </row>
    <row r="400" spans="1:25" x14ac:dyDescent="0.25">
      <c r="A400" s="30" t="s">
        <v>82</v>
      </c>
      <c r="B400" s="62"/>
      <c r="C400" s="42" t="s">
        <v>34</v>
      </c>
      <c r="D400" s="33">
        <v>15</v>
      </c>
      <c r="E400" s="64">
        <v>0.64583333333333337</v>
      </c>
      <c r="F400" s="65">
        <v>108114</v>
      </c>
      <c r="G400" s="64">
        <v>0.71527777777777779</v>
      </c>
      <c r="H400" s="65">
        <v>108152</v>
      </c>
      <c r="I400" s="37">
        <f t="shared" si="118"/>
        <v>6.944444444444442E-2</v>
      </c>
      <c r="J400" s="38">
        <f t="shared" si="118"/>
        <v>38</v>
      </c>
      <c r="K400" s="35"/>
      <c r="L400" s="35">
        <v>2</v>
      </c>
      <c r="M400" s="35"/>
      <c r="N400" s="35"/>
      <c r="O400" s="35"/>
      <c r="P400" s="35"/>
      <c r="Q400" s="39">
        <f t="shared" si="119"/>
        <v>2</v>
      </c>
      <c r="R400" s="35"/>
      <c r="S400" s="35"/>
      <c r="T400" s="35"/>
      <c r="U400" s="35"/>
      <c r="V400" s="35"/>
      <c r="W400" s="35">
        <v>2</v>
      </c>
      <c r="X400" s="39">
        <f t="shared" si="120"/>
        <v>2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0.72777777777777775</v>
      </c>
      <c r="F401" s="65">
        <v>108152</v>
      </c>
      <c r="G401" s="64">
        <v>0.78125</v>
      </c>
      <c r="H401" s="65">
        <v>108184</v>
      </c>
      <c r="I401" s="37">
        <f t="shared" si="118"/>
        <v>5.3472222222222254E-2</v>
      </c>
      <c r="J401" s="38">
        <f t="shared" si="118"/>
        <v>32</v>
      </c>
      <c r="K401" s="35"/>
      <c r="L401" s="35">
        <v>3</v>
      </c>
      <c r="M401" s="35"/>
      <c r="N401" s="35"/>
      <c r="O401" s="35"/>
      <c r="P401" s="35"/>
      <c r="Q401" s="39">
        <f t="shared" si="119"/>
        <v>3</v>
      </c>
      <c r="R401" s="35"/>
      <c r="S401" s="35"/>
      <c r="T401" s="35"/>
      <c r="U401" s="35"/>
      <c r="V401" s="35">
        <v>1</v>
      </c>
      <c r="W401" s="35">
        <v>2</v>
      </c>
      <c r="X401" s="39">
        <f t="shared" si="120"/>
        <v>3</v>
      </c>
      <c r="Y401" s="40">
        <f t="shared" si="117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0.31458333333333333</v>
      </c>
      <c r="J410" s="38">
        <f>SUM(J396:J409)</f>
        <v>183</v>
      </c>
      <c r="K410" s="38">
        <f t="shared" ref="K410:X410" si="121">SUM(K396:K409)</f>
        <v>2</v>
      </c>
      <c r="L410" s="38">
        <f t="shared" si="121"/>
        <v>9</v>
      </c>
      <c r="M410" s="38">
        <f t="shared" si="121"/>
        <v>0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11</v>
      </c>
      <c r="R410" s="38">
        <f t="shared" si="121"/>
        <v>1</v>
      </c>
      <c r="S410" s="38">
        <f t="shared" si="121"/>
        <v>4</v>
      </c>
      <c r="T410" s="38">
        <f t="shared" si="121"/>
        <v>1</v>
      </c>
      <c r="U410" s="38">
        <f t="shared" si="121"/>
        <v>0</v>
      </c>
      <c r="V410" s="38">
        <f t="shared" si="121"/>
        <v>1</v>
      </c>
      <c r="W410" s="38">
        <f t="shared" si="121"/>
        <v>4</v>
      </c>
      <c r="X410" s="38">
        <f t="shared" si="121"/>
        <v>11</v>
      </c>
      <c r="Y410" s="40">
        <f t="shared" si="117"/>
        <v>0</v>
      </c>
    </row>
    <row r="411" spans="1:25" ht="15.75" thickTop="1" x14ac:dyDescent="0.25">
      <c r="A411" s="30" t="s">
        <v>43</v>
      </c>
      <c r="B411" s="31">
        <v>43522</v>
      </c>
      <c r="C411" s="32" t="s">
        <v>30</v>
      </c>
      <c r="D411" s="33">
        <v>15</v>
      </c>
      <c r="E411" s="64">
        <v>0.27083333333333331</v>
      </c>
      <c r="F411" s="65">
        <v>108184</v>
      </c>
      <c r="G411" s="64">
        <v>0.31319444444444444</v>
      </c>
      <c r="H411" s="65">
        <v>108217</v>
      </c>
      <c r="I411" s="37">
        <f t="shared" ref="I411:J423" si="122">SUM(G411-E411)</f>
        <v>4.2361111111111127E-2</v>
      </c>
      <c r="J411" s="38">
        <f t="shared" si="122"/>
        <v>33</v>
      </c>
      <c r="K411" s="35"/>
      <c r="L411" s="35"/>
      <c r="M411" s="35"/>
      <c r="N411" s="35"/>
      <c r="O411" s="35"/>
      <c r="P411" s="35"/>
      <c r="Q411" s="39">
        <f>SUM(K411:P411)</f>
        <v>0</v>
      </c>
      <c r="R411" s="35"/>
      <c r="S411" s="35"/>
      <c r="T411" s="35"/>
      <c r="U411" s="35"/>
      <c r="V411" s="35"/>
      <c r="W411" s="35"/>
      <c r="X411" s="39">
        <f>SUM(R411:W411)</f>
        <v>0</v>
      </c>
      <c r="Y411" s="40">
        <f t="shared" si="117"/>
        <v>0</v>
      </c>
    </row>
    <row r="412" spans="1:25" x14ac:dyDescent="0.25">
      <c r="A412" s="30" t="s">
        <v>97</v>
      </c>
      <c r="B412" s="41"/>
      <c r="C412" s="42" t="s">
        <v>31</v>
      </c>
      <c r="D412" s="33"/>
      <c r="E412" s="64">
        <v>0.32291666666666669</v>
      </c>
      <c r="F412" s="65">
        <v>108217</v>
      </c>
      <c r="G412" s="64">
        <v>0.36180555555555555</v>
      </c>
      <c r="H412" s="65">
        <v>108240</v>
      </c>
      <c r="I412" s="37">
        <f t="shared" si="122"/>
        <v>3.8888888888888862E-2</v>
      </c>
      <c r="J412" s="38">
        <f t="shared" si="122"/>
        <v>23</v>
      </c>
      <c r="K412" s="35"/>
      <c r="L412" s="35">
        <v>1</v>
      </c>
      <c r="M412" s="35"/>
      <c r="N412" s="35"/>
      <c r="O412" s="35"/>
      <c r="P412" s="35"/>
      <c r="Q412" s="39">
        <f t="shared" ref="Q412:Q423" si="123">SUM(K412:P412)</f>
        <v>1</v>
      </c>
      <c r="R412" s="35"/>
      <c r="S412" s="35"/>
      <c r="T412" s="35">
        <v>1</v>
      </c>
      <c r="U412" s="35"/>
      <c r="V412" s="35"/>
      <c r="W412" s="35"/>
      <c r="X412" s="39">
        <f t="shared" ref="X412:X423" si="124">SUM(R412:W412)</f>
        <v>1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15</v>
      </c>
      <c r="E413" s="64">
        <v>0.36944444444444446</v>
      </c>
      <c r="F413" s="65">
        <v>108240</v>
      </c>
      <c r="G413" s="64">
        <v>0.40416666666666662</v>
      </c>
      <c r="H413" s="65">
        <v>108264</v>
      </c>
      <c r="I413" s="37">
        <f t="shared" si="122"/>
        <v>3.4722222222222154E-2</v>
      </c>
      <c r="J413" s="38">
        <f t="shared" si="122"/>
        <v>24</v>
      </c>
      <c r="K413" s="35">
        <v>1</v>
      </c>
      <c r="L413" s="35">
        <v>1</v>
      </c>
      <c r="M413" s="35"/>
      <c r="N413" s="35"/>
      <c r="O413" s="35"/>
      <c r="P413" s="35"/>
      <c r="Q413" s="39">
        <f t="shared" si="123"/>
        <v>2</v>
      </c>
      <c r="R413" s="35"/>
      <c r="S413" s="35">
        <v>2</v>
      </c>
      <c r="T413" s="35"/>
      <c r="U413" s="35"/>
      <c r="V413" s="35"/>
      <c r="W413" s="35"/>
      <c r="X413" s="39">
        <f t="shared" si="124"/>
        <v>2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0.41319444444444442</v>
      </c>
      <c r="F414" s="65">
        <v>108264</v>
      </c>
      <c r="G414" s="64">
        <v>0.45694444444444443</v>
      </c>
      <c r="H414" s="65">
        <v>108297</v>
      </c>
      <c r="I414" s="37">
        <f t="shared" si="122"/>
        <v>4.3750000000000011E-2</v>
      </c>
      <c r="J414" s="38">
        <f t="shared" si="122"/>
        <v>33</v>
      </c>
      <c r="K414" s="35"/>
      <c r="L414" s="35">
        <v>2</v>
      </c>
      <c r="M414" s="35"/>
      <c r="N414" s="35"/>
      <c r="O414" s="35"/>
      <c r="P414" s="35"/>
      <c r="Q414" s="39">
        <f t="shared" si="123"/>
        <v>2</v>
      </c>
      <c r="R414" s="35">
        <v>1</v>
      </c>
      <c r="S414" s="35">
        <v>1</v>
      </c>
      <c r="T414" s="35"/>
      <c r="U414" s="35"/>
      <c r="V414" s="35"/>
      <c r="W414" s="35"/>
      <c r="X414" s="39">
        <f t="shared" si="124"/>
        <v>2</v>
      </c>
      <c r="Y414" s="40">
        <f t="shared" si="117"/>
        <v>0</v>
      </c>
    </row>
    <row r="415" spans="1:25" x14ac:dyDescent="0.25">
      <c r="A415" s="30" t="s">
        <v>82</v>
      </c>
      <c r="B415" s="41"/>
      <c r="C415" s="42" t="s">
        <v>34</v>
      </c>
      <c r="D415" s="33">
        <v>15</v>
      </c>
      <c r="E415" s="64">
        <v>0.64583333333333337</v>
      </c>
      <c r="F415" s="65">
        <v>108297</v>
      </c>
      <c r="G415" s="64">
        <v>0.71180555555555547</v>
      </c>
      <c r="H415" s="65">
        <v>108338</v>
      </c>
      <c r="I415" s="37">
        <f t="shared" si="122"/>
        <v>6.5972222222222099E-2</v>
      </c>
      <c r="J415" s="38">
        <f t="shared" si="122"/>
        <v>41</v>
      </c>
      <c r="K415" s="35">
        <v>3</v>
      </c>
      <c r="L415" s="35">
        <v>1</v>
      </c>
      <c r="M415" s="35"/>
      <c r="N415" s="35"/>
      <c r="O415" s="35"/>
      <c r="P415" s="35"/>
      <c r="Q415" s="39">
        <f t="shared" si="123"/>
        <v>4</v>
      </c>
      <c r="R415" s="35">
        <v>1</v>
      </c>
      <c r="S415" s="35"/>
      <c r="T415" s="35"/>
      <c r="U415" s="35"/>
      <c r="V415" s="35"/>
      <c r="W415" s="35">
        <v>3</v>
      </c>
      <c r="X415" s="39">
        <f t="shared" si="124"/>
        <v>4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0.72777777777777775</v>
      </c>
      <c r="F416" s="65">
        <v>108338</v>
      </c>
      <c r="G416" s="64">
        <v>0.78125</v>
      </c>
      <c r="H416" s="65">
        <v>108370</v>
      </c>
      <c r="I416" s="37">
        <f t="shared" si="122"/>
        <v>5.3472222222222254E-2</v>
      </c>
      <c r="J416" s="38">
        <f t="shared" si="122"/>
        <v>32</v>
      </c>
      <c r="K416" s="35">
        <v>2</v>
      </c>
      <c r="L416" s="35">
        <v>3</v>
      </c>
      <c r="M416" s="35"/>
      <c r="N416" s="35"/>
      <c r="O416" s="35"/>
      <c r="P416" s="35"/>
      <c r="Q416" s="39">
        <f t="shared" si="123"/>
        <v>5</v>
      </c>
      <c r="R416" s="35"/>
      <c r="S416" s="35"/>
      <c r="T416" s="35"/>
      <c r="U416" s="35"/>
      <c r="V416" s="35"/>
      <c r="W416" s="35">
        <v>5</v>
      </c>
      <c r="X416" s="39">
        <f t="shared" si="124"/>
        <v>5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0.27916666666666651</v>
      </c>
      <c r="J425" s="38">
        <f>SUM(J411:J424)</f>
        <v>186</v>
      </c>
      <c r="K425" s="38">
        <f t="shared" ref="K425:X425" si="125">SUM(K411:K424)</f>
        <v>6</v>
      </c>
      <c r="L425" s="38">
        <f t="shared" si="125"/>
        <v>8</v>
      </c>
      <c r="M425" s="38">
        <f t="shared" si="125"/>
        <v>0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14</v>
      </c>
      <c r="R425" s="38">
        <f t="shared" si="125"/>
        <v>2</v>
      </c>
      <c r="S425" s="38">
        <f t="shared" si="125"/>
        <v>3</v>
      </c>
      <c r="T425" s="38">
        <f t="shared" si="125"/>
        <v>1</v>
      </c>
      <c r="U425" s="38">
        <f t="shared" si="125"/>
        <v>0</v>
      </c>
      <c r="V425" s="38">
        <f t="shared" si="125"/>
        <v>0</v>
      </c>
      <c r="W425" s="38">
        <f t="shared" si="125"/>
        <v>8</v>
      </c>
      <c r="X425" s="38">
        <f t="shared" si="125"/>
        <v>14</v>
      </c>
      <c r="Y425" s="40">
        <f t="shared" si="117"/>
        <v>0</v>
      </c>
    </row>
    <row r="426" spans="1:25" ht="15.75" thickTop="1" x14ac:dyDescent="0.25">
      <c r="A426" s="30" t="s">
        <v>44</v>
      </c>
      <c r="B426" s="31">
        <v>43523</v>
      </c>
      <c r="C426" s="32" t="s">
        <v>30</v>
      </c>
      <c r="D426" s="33">
        <v>15</v>
      </c>
      <c r="E426" s="64">
        <v>0.27083333333333331</v>
      </c>
      <c r="F426" s="65">
        <v>108370</v>
      </c>
      <c r="G426" s="64">
        <v>0.31041666666666667</v>
      </c>
      <c r="H426" s="65">
        <v>108403</v>
      </c>
      <c r="I426" s="37">
        <f t="shared" ref="I426:J438" si="126">SUM(G426-E426)</f>
        <v>3.9583333333333359E-2</v>
      </c>
      <c r="J426" s="38">
        <f t="shared" si="126"/>
        <v>33</v>
      </c>
      <c r="K426" s="35"/>
      <c r="L426" s="35">
        <v>1</v>
      </c>
      <c r="M426" s="35"/>
      <c r="N426" s="35"/>
      <c r="O426" s="35"/>
      <c r="P426" s="35"/>
      <c r="Q426" s="39">
        <f>SUM(K426:P426)</f>
        <v>1</v>
      </c>
      <c r="R426" s="35"/>
      <c r="S426" s="35">
        <v>1</v>
      </c>
      <c r="T426" s="35"/>
      <c r="U426" s="35"/>
      <c r="V426" s="35"/>
      <c r="W426" s="35"/>
      <c r="X426" s="39">
        <f>SUM(R426:W426)</f>
        <v>1</v>
      </c>
      <c r="Y426" s="40">
        <f t="shared" si="117"/>
        <v>0</v>
      </c>
    </row>
    <row r="427" spans="1:25" x14ac:dyDescent="0.25">
      <c r="A427" s="30" t="s">
        <v>83</v>
      </c>
      <c r="B427" s="41"/>
      <c r="C427" s="42" t="s">
        <v>31</v>
      </c>
      <c r="D427" s="33"/>
      <c r="E427" s="64">
        <v>0.33333333333333331</v>
      </c>
      <c r="F427" s="65">
        <v>108405</v>
      </c>
      <c r="G427" s="64">
        <v>0.36041666666666666</v>
      </c>
      <c r="H427" s="65">
        <v>108426</v>
      </c>
      <c r="I427" s="37">
        <f t="shared" si="126"/>
        <v>2.7083333333333348E-2</v>
      </c>
      <c r="J427" s="38">
        <f t="shared" si="126"/>
        <v>21</v>
      </c>
      <c r="K427" s="35"/>
      <c r="L427" s="35"/>
      <c r="M427" s="35"/>
      <c r="N427" s="35"/>
      <c r="O427" s="35"/>
      <c r="P427" s="35"/>
      <c r="Q427" s="39">
        <f t="shared" ref="Q427:Q438" si="127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8">SUM(R427:W427)</f>
        <v>0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>
        <v>15</v>
      </c>
      <c r="E428" s="64">
        <v>0.36944444444444446</v>
      </c>
      <c r="F428" s="65">
        <v>108426</v>
      </c>
      <c r="G428" s="64">
        <v>0.40347222222222223</v>
      </c>
      <c r="H428" s="65">
        <v>108450</v>
      </c>
      <c r="I428" s="37">
        <f t="shared" si="126"/>
        <v>3.4027777777777768E-2</v>
      </c>
      <c r="J428" s="38">
        <f t="shared" si="126"/>
        <v>24</v>
      </c>
      <c r="K428" s="35"/>
      <c r="L428" s="35">
        <v>1</v>
      </c>
      <c r="M428" s="35">
        <v>1</v>
      </c>
      <c r="N428" s="35"/>
      <c r="O428" s="35"/>
      <c r="P428" s="35"/>
      <c r="Q428" s="39">
        <f t="shared" si="127"/>
        <v>2</v>
      </c>
      <c r="R428" s="35"/>
      <c r="S428" s="35">
        <v>2</v>
      </c>
      <c r="T428" s="35"/>
      <c r="U428" s="35"/>
      <c r="V428" s="35"/>
      <c r="W428" s="35"/>
      <c r="X428" s="39">
        <f t="shared" si="128"/>
        <v>2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>
        <v>0.41319444444444442</v>
      </c>
      <c r="F429" s="65">
        <v>108450</v>
      </c>
      <c r="G429" s="64">
        <v>0.45694444444444443</v>
      </c>
      <c r="H429" s="65">
        <v>108482</v>
      </c>
      <c r="I429" s="37">
        <f t="shared" si="126"/>
        <v>4.3750000000000011E-2</v>
      </c>
      <c r="J429" s="38">
        <f t="shared" si="126"/>
        <v>32</v>
      </c>
      <c r="K429" s="35"/>
      <c r="L429" s="35"/>
      <c r="M429" s="35"/>
      <c r="N429" s="35"/>
      <c r="O429" s="35"/>
      <c r="P429" s="35"/>
      <c r="Q429" s="39">
        <f t="shared" si="127"/>
        <v>0</v>
      </c>
      <c r="R429" s="35"/>
      <c r="S429" s="35"/>
      <c r="T429" s="35"/>
      <c r="U429" s="35"/>
      <c r="V429" s="35"/>
      <c r="W429" s="35"/>
      <c r="X429" s="39">
        <f t="shared" si="128"/>
        <v>0</v>
      </c>
      <c r="Y429" s="40">
        <f t="shared" si="117"/>
        <v>0</v>
      </c>
    </row>
    <row r="430" spans="1:25" x14ac:dyDescent="0.25">
      <c r="A430" s="30" t="s">
        <v>84</v>
      </c>
      <c r="B430" s="41"/>
      <c r="C430" s="42" t="s">
        <v>34</v>
      </c>
      <c r="D430" s="33">
        <v>15</v>
      </c>
      <c r="E430" s="64">
        <v>0.64583333333333337</v>
      </c>
      <c r="F430" s="65">
        <v>108482</v>
      </c>
      <c r="G430" s="64">
        <v>0.68888888888888899</v>
      </c>
      <c r="H430" s="65">
        <v>108516</v>
      </c>
      <c r="I430" s="37">
        <f t="shared" si="126"/>
        <v>4.3055555555555625E-2</v>
      </c>
      <c r="J430" s="38">
        <f t="shared" si="126"/>
        <v>34</v>
      </c>
      <c r="K430" s="35"/>
      <c r="L430" s="35">
        <v>1</v>
      </c>
      <c r="M430" s="35">
        <v>1</v>
      </c>
      <c r="N430" s="35">
        <v>1</v>
      </c>
      <c r="O430" s="35"/>
      <c r="P430" s="35"/>
      <c r="Q430" s="39">
        <f t="shared" si="127"/>
        <v>3</v>
      </c>
      <c r="R430" s="35"/>
      <c r="S430" s="35">
        <v>2</v>
      </c>
      <c r="T430" s="35">
        <v>1</v>
      </c>
      <c r="U430" s="35"/>
      <c r="V430" s="35"/>
      <c r="W430" s="35"/>
      <c r="X430" s="39">
        <f t="shared" si="128"/>
        <v>3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>
        <v>0.72777777777777775</v>
      </c>
      <c r="F431" s="65">
        <v>108516</v>
      </c>
      <c r="G431" s="64">
        <v>0.78819444444444453</v>
      </c>
      <c r="H431" s="65">
        <v>108552</v>
      </c>
      <c r="I431" s="37">
        <f t="shared" si="126"/>
        <v>6.0416666666666785E-2</v>
      </c>
      <c r="J431" s="38">
        <f t="shared" si="126"/>
        <v>36</v>
      </c>
      <c r="K431" s="35"/>
      <c r="L431" s="35">
        <v>3</v>
      </c>
      <c r="M431" s="35">
        <v>1</v>
      </c>
      <c r="N431" s="35"/>
      <c r="O431" s="35"/>
      <c r="P431" s="35"/>
      <c r="Q431" s="39">
        <f t="shared" si="127"/>
        <v>4</v>
      </c>
      <c r="R431" s="35"/>
      <c r="S431" s="35">
        <v>4</v>
      </c>
      <c r="T431" s="35"/>
      <c r="U431" s="35"/>
      <c r="V431" s="35"/>
      <c r="W431" s="35"/>
      <c r="X431" s="39">
        <f t="shared" si="128"/>
        <v>4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0.2479166666666669</v>
      </c>
      <c r="J440" s="38">
        <f>SUM(J426:J439)</f>
        <v>180</v>
      </c>
      <c r="K440" s="38">
        <f t="shared" ref="K440:X440" si="129">SUM(K426:K439)</f>
        <v>0</v>
      </c>
      <c r="L440" s="38">
        <f t="shared" si="129"/>
        <v>6</v>
      </c>
      <c r="M440" s="38">
        <f t="shared" si="129"/>
        <v>3</v>
      </c>
      <c r="N440" s="38">
        <f t="shared" si="129"/>
        <v>1</v>
      </c>
      <c r="O440" s="38">
        <f t="shared" si="129"/>
        <v>0</v>
      </c>
      <c r="P440" s="38">
        <f t="shared" si="129"/>
        <v>0</v>
      </c>
      <c r="Q440" s="38">
        <f t="shared" si="129"/>
        <v>10</v>
      </c>
      <c r="R440" s="38">
        <f t="shared" si="129"/>
        <v>0</v>
      </c>
      <c r="S440" s="38">
        <f t="shared" si="129"/>
        <v>9</v>
      </c>
      <c r="T440" s="38">
        <f t="shared" si="129"/>
        <v>1</v>
      </c>
      <c r="U440" s="38">
        <f t="shared" si="129"/>
        <v>0</v>
      </c>
      <c r="V440" s="38">
        <f t="shared" si="129"/>
        <v>0</v>
      </c>
      <c r="W440" s="38">
        <f t="shared" si="129"/>
        <v>0</v>
      </c>
      <c r="X440" s="38">
        <f t="shared" si="129"/>
        <v>10</v>
      </c>
      <c r="Y440" s="40">
        <f t="shared" si="117"/>
        <v>0</v>
      </c>
    </row>
    <row r="441" spans="1:25" ht="15.75" thickTop="1" x14ac:dyDescent="0.25">
      <c r="A441" s="30" t="s">
        <v>45</v>
      </c>
      <c r="B441" s="31">
        <v>43524</v>
      </c>
      <c r="C441" s="32" t="s">
        <v>30</v>
      </c>
      <c r="D441" s="33">
        <v>15</v>
      </c>
      <c r="E441" s="64">
        <v>0.27083333333333331</v>
      </c>
      <c r="F441" s="65">
        <v>108552</v>
      </c>
      <c r="G441" s="64">
        <v>0.31597222222222221</v>
      </c>
      <c r="H441" s="65">
        <v>108585</v>
      </c>
      <c r="I441" s="37">
        <f t="shared" ref="I441:J453" si="130">SUM(G441-E441)</f>
        <v>4.5138888888888895E-2</v>
      </c>
      <c r="J441" s="38">
        <f t="shared" si="130"/>
        <v>33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30" t="s">
        <v>89</v>
      </c>
      <c r="B442" s="41"/>
      <c r="C442" s="42" t="s">
        <v>31</v>
      </c>
      <c r="D442" s="33"/>
      <c r="E442" s="64">
        <v>0.32291666666666669</v>
      </c>
      <c r="F442" s="65">
        <v>108585</v>
      </c>
      <c r="G442" s="64">
        <v>0.3611111111111111</v>
      </c>
      <c r="H442" s="65">
        <v>108609</v>
      </c>
      <c r="I442" s="37">
        <f t="shared" si="130"/>
        <v>3.819444444444442E-2</v>
      </c>
      <c r="J442" s="38">
        <f t="shared" si="130"/>
        <v>24</v>
      </c>
      <c r="K442" s="35">
        <v>1</v>
      </c>
      <c r="L442" s="35"/>
      <c r="M442" s="35"/>
      <c r="N442" s="35"/>
      <c r="O442" s="35"/>
      <c r="P442" s="35"/>
      <c r="Q442" s="39">
        <f t="shared" ref="Q442:Q453" si="131">SUM(K442:P442)</f>
        <v>1</v>
      </c>
      <c r="R442" s="35"/>
      <c r="S442" s="35">
        <v>1</v>
      </c>
      <c r="T442" s="35"/>
      <c r="U442" s="35"/>
      <c r="V442" s="35"/>
      <c r="W442" s="35"/>
      <c r="X442" s="39">
        <f t="shared" ref="X442:X453" si="132">SUM(R442:W442)</f>
        <v>1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>
        <v>15</v>
      </c>
      <c r="E443" s="64">
        <v>0.36944444444444446</v>
      </c>
      <c r="F443" s="65">
        <v>108609</v>
      </c>
      <c r="G443" s="64">
        <v>0.4145833333333333</v>
      </c>
      <c r="H443" s="65">
        <v>108637</v>
      </c>
      <c r="I443" s="37">
        <f t="shared" si="130"/>
        <v>4.513888888888884E-2</v>
      </c>
      <c r="J443" s="38">
        <f t="shared" si="130"/>
        <v>28</v>
      </c>
      <c r="K443" s="35">
        <v>1</v>
      </c>
      <c r="L443" s="35">
        <v>1</v>
      </c>
      <c r="M443" s="35"/>
      <c r="N443" s="35"/>
      <c r="O443" s="35"/>
      <c r="P443" s="35"/>
      <c r="Q443" s="39">
        <f t="shared" si="131"/>
        <v>2</v>
      </c>
      <c r="R443" s="35"/>
      <c r="S443" s="35"/>
      <c r="T443" s="35">
        <v>1</v>
      </c>
      <c r="U443" s="35"/>
      <c r="V443" s="35">
        <v>1</v>
      </c>
      <c r="W443" s="35"/>
      <c r="X443" s="39">
        <f t="shared" si="132"/>
        <v>2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>
        <v>0.4152777777777778</v>
      </c>
      <c r="F444" s="65">
        <v>108637</v>
      </c>
      <c r="G444" s="64">
        <v>0.46875</v>
      </c>
      <c r="H444" s="65">
        <v>108668</v>
      </c>
      <c r="I444" s="37">
        <f t="shared" si="130"/>
        <v>5.3472222222222199E-2</v>
      </c>
      <c r="J444" s="38">
        <f t="shared" si="130"/>
        <v>31</v>
      </c>
      <c r="K444" s="35">
        <v>4</v>
      </c>
      <c r="L444" s="35"/>
      <c r="M444" s="35">
        <v>4</v>
      </c>
      <c r="N444" s="35"/>
      <c r="O444" s="35"/>
      <c r="P444" s="35"/>
      <c r="Q444" s="39">
        <f t="shared" si="131"/>
        <v>8</v>
      </c>
      <c r="R444" s="35"/>
      <c r="S444" s="35">
        <v>2</v>
      </c>
      <c r="T444" s="35">
        <v>6</v>
      </c>
      <c r="U444" s="35"/>
      <c r="V444" s="35"/>
      <c r="W444" s="35"/>
      <c r="X444" s="39">
        <f t="shared" si="132"/>
        <v>8</v>
      </c>
      <c r="Y444" s="40">
        <f t="shared" si="117"/>
        <v>0</v>
      </c>
    </row>
    <row r="445" spans="1:25" x14ac:dyDescent="0.25">
      <c r="A445" s="30" t="s">
        <v>84</v>
      </c>
      <c r="B445" s="41"/>
      <c r="C445" s="42" t="s">
        <v>34</v>
      </c>
      <c r="D445" s="33">
        <v>15</v>
      </c>
      <c r="E445" s="64">
        <v>0.64583333333333337</v>
      </c>
      <c r="F445" s="65">
        <v>108668</v>
      </c>
      <c r="G445" s="64">
        <v>0.69791666666666663</v>
      </c>
      <c r="H445" s="65">
        <v>108702</v>
      </c>
      <c r="I445" s="37">
        <f t="shared" si="130"/>
        <v>5.2083333333333259E-2</v>
      </c>
      <c r="J445" s="38">
        <f t="shared" si="130"/>
        <v>34</v>
      </c>
      <c r="K445" s="35"/>
      <c r="L445" s="35">
        <v>3</v>
      </c>
      <c r="M445" s="35"/>
      <c r="N445" s="35"/>
      <c r="O445" s="35"/>
      <c r="P445" s="35"/>
      <c r="Q445" s="39">
        <f t="shared" si="131"/>
        <v>3</v>
      </c>
      <c r="R445" s="35"/>
      <c r="S445" s="35">
        <v>3</v>
      </c>
      <c r="T445" s="35"/>
      <c r="U445" s="35"/>
      <c r="V445" s="35"/>
      <c r="W445" s="35"/>
      <c r="X445" s="39">
        <f t="shared" si="132"/>
        <v>3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>
        <v>0.72777777777777775</v>
      </c>
      <c r="F446" s="65">
        <v>108702</v>
      </c>
      <c r="G446" s="64">
        <v>0.78194444444444444</v>
      </c>
      <c r="H446" s="65">
        <v>108737</v>
      </c>
      <c r="I446" s="37">
        <f t="shared" si="130"/>
        <v>5.4166666666666696E-2</v>
      </c>
      <c r="J446" s="38">
        <f t="shared" si="130"/>
        <v>35</v>
      </c>
      <c r="K446" s="35"/>
      <c r="L446" s="35">
        <v>3</v>
      </c>
      <c r="M446" s="35">
        <v>1</v>
      </c>
      <c r="N446" s="35"/>
      <c r="O446" s="35"/>
      <c r="P446" s="35"/>
      <c r="Q446" s="39">
        <f t="shared" si="131"/>
        <v>4</v>
      </c>
      <c r="R446" s="35"/>
      <c r="S446" s="35">
        <v>3</v>
      </c>
      <c r="T446" s="35">
        <v>1</v>
      </c>
      <c r="U446" s="35"/>
      <c r="V446" s="35"/>
      <c r="W446" s="35"/>
      <c r="X446" s="39">
        <f t="shared" si="132"/>
        <v>4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0.28819444444444431</v>
      </c>
      <c r="J455" s="38">
        <f>SUM(J441:J454)</f>
        <v>185</v>
      </c>
      <c r="K455" s="38">
        <f t="shared" ref="K455:X455" si="133">SUM(K441:K454)</f>
        <v>6</v>
      </c>
      <c r="L455" s="38">
        <f t="shared" si="133"/>
        <v>7</v>
      </c>
      <c r="M455" s="38">
        <f t="shared" si="133"/>
        <v>5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18</v>
      </c>
      <c r="R455" s="38">
        <f t="shared" si="133"/>
        <v>0</v>
      </c>
      <c r="S455" s="38">
        <f t="shared" si="133"/>
        <v>9</v>
      </c>
      <c r="T455" s="38">
        <f t="shared" si="133"/>
        <v>8</v>
      </c>
      <c r="U455" s="38">
        <f t="shared" si="133"/>
        <v>0</v>
      </c>
      <c r="V455" s="38">
        <f t="shared" si="133"/>
        <v>1</v>
      </c>
      <c r="W455" s="38">
        <f t="shared" si="133"/>
        <v>0</v>
      </c>
      <c r="X455" s="38">
        <f t="shared" si="133"/>
        <v>18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" si="142">I15+I30+I45+I60+I75+I90+I100+I110+I125+I140+I155+I170+I185+I195+I205+I220+I235+I250+I265+I280+I290+I300+I315+I330+I345+I360+I375+I385+I395+I410+I425+I440+I455+I470+I480</f>
        <v>5.0673611111111114</v>
      </c>
      <c r="J486" s="121">
        <f>J90+J125+J140+J155+J170+J185+J220+J235+J250+J265+J280+J315+J330+J345+J360+J375+J410+J425+J440+J455</f>
        <v>3009</v>
      </c>
      <c r="K486" s="121">
        <f t="shared" ref="K486:P486" si="143">K90+K125+K140+K155+K170+K185+K220+K235+K250+K265+K280+K315+K330+K345+K360+K375+K410+K425+K440+K455</f>
        <v>51</v>
      </c>
      <c r="L486" s="121">
        <f t="shared" si="143"/>
        <v>76</v>
      </c>
      <c r="M486" s="121">
        <f t="shared" si="143"/>
        <v>23</v>
      </c>
      <c r="N486" s="121">
        <f t="shared" si="143"/>
        <v>5</v>
      </c>
      <c r="O486" s="121">
        <f t="shared" si="143"/>
        <v>0</v>
      </c>
      <c r="P486" s="121">
        <f t="shared" si="143"/>
        <v>0</v>
      </c>
      <c r="Q486" s="121">
        <f>SUM(K486:P486)</f>
        <v>155</v>
      </c>
      <c r="R486" s="121">
        <f>R90+R125+R140+R155+R170+R185+R220+R235+R250+R265+R280+R315+R330+R345+R360+R375+R410+R425+R440+R455</f>
        <v>6</v>
      </c>
      <c r="S486" s="121">
        <f t="shared" ref="S486:W486" si="144">S90+S125+S140+S155+S170+S185+S220+S235+S250+S265+S280+S315+S330+S345+S360+S375+S410+S425+S440+S455</f>
        <v>94</v>
      </c>
      <c r="T486" s="121">
        <f t="shared" si="144"/>
        <v>21</v>
      </c>
      <c r="U486" s="121">
        <f t="shared" si="144"/>
        <v>0</v>
      </c>
      <c r="V486" s="121">
        <f t="shared" si="144"/>
        <v>3</v>
      </c>
      <c r="W486" s="121">
        <f t="shared" si="144"/>
        <v>31</v>
      </c>
      <c r="X486" s="121">
        <f>SUM(R486:W486)</f>
        <v>155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>Q76+Q111+Q126+Q141+Q156+Q171+Q206+Q221+Q236+Q251+Q266+Q301+Q316+Q331+Q346+Q361+Q411+Q426+Q441</f>
        <v>10</v>
      </c>
      <c r="R487" s="2"/>
      <c r="S487" s="2"/>
      <c r="T487" s="2"/>
      <c r="U487" s="2"/>
      <c r="V487" s="2"/>
      <c r="W487" s="123" t="s">
        <v>30</v>
      </c>
      <c r="X487" s="124">
        <f>X76+X111+X126+X141+X156+X171+X206+X221+X236+X251+X266+X301+X316+X331+X346+X361+X411+X426+X441</f>
        <v>10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>Q77+Q112+Q127+Q142+Q157+Q172+Q207+Q222+Q237+Q252+Q267+Q302+Q317+Q332+Q347+Q362+Q412+Q427+Q442</f>
        <v>14</v>
      </c>
      <c r="R488" s="125"/>
      <c r="S488" s="125"/>
      <c r="T488" s="125"/>
      <c r="U488" s="125"/>
      <c r="V488" s="125"/>
      <c r="W488" s="123" t="s">
        <v>31</v>
      </c>
      <c r="X488" s="124">
        <f>X77+X112+X127+X142+X157+X172+X207+X222+X237+X252+X267+X302+X317+X332+X347+X362+X412+X427+X442</f>
        <v>14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ref="Q489:Q492" si="145">Q78+Q113+Q128+Q143+Q158+Q173+Q208+Q223+Q238+Q253+Q268+Q303+Q318+Q333+Q348+Q363+Q413+Q428+Q443</f>
        <v>24</v>
      </c>
      <c r="R489" s="125"/>
      <c r="S489" s="125"/>
      <c r="T489" s="125"/>
      <c r="U489" s="125"/>
      <c r="V489" s="125"/>
      <c r="W489" s="123" t="s">
        <v>32</v>
      </c>
      <c r="X489" s="124">
        <f t="shared" ref="X489:X492" si="146">X78+X113+X128+X143+X158+X173+X208+X223+X238+X253+X268+X303+X318+X333+X348+X363+X413+X428+X443</f>
        <v>24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5"/>
        <v>18</v>
      </c>
      <c r="R490" s="125"/>
      <c r="S490" s="125"/>
      <c r="T490" s="125"/>
      <c r="U490" s="125"/>
      <c r="V490" s="125"/>
      <c r="W490" s="123" t="s">
        <v>33</v>
      </c>
      <c r="X490" s="124">
        <f t="shared" si="146"/>
        <v>18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5"/>
        <v>28</v>
      </c>
      <c r="R491" s="125"/>
      <c r="S491" s="125"/>
      <c r="T491" s="125"/>
      <c r="U491" s="125"/>
      <c r="V491" s="125"/>
      <c r="W491" s="123" t="s">
        <v>34</v>
      </c>
      <c r="X491" s="124">
        <f t="shared" si="146"/>
        <v>28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5"/>
        <v>50</v>
      </c>
      <c r="R492" s="125"/>
      <c r="S492" s="125"/>
      <c r="T492" s="125"/>
      <c r="U492" s="125"/>
      <c r="V492" s="125"/>
      <c r="W492" s="123" t="s">
        <v>35</v>
      </c>
      <c r="X492" s="124">
        <f t="shared" si="146"/>
        <v>50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/>
      <c r="R493" s="125"/>
      <c r="S493" s="125"/>
      <c r="T493" s="125"/>
      <c r="U493" s="125"/>
      <c r="V493" s="125"/>
      <c r="W493" s="123" t="s">
        <v>36</v>
      </c>
      <c r="X493" s="124"/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/>
      <c r="R494" s="125"/>
      <c r="S494" s="125"/>
      <c r="T494" s="125"/>
      <c r="U494" s="125"/>
      <c r="V494" s="125"/>
      <c r="W494" s="123" t="s">
        <v>37</v>
      </c>
      <c r="X494" s="124"/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SUM(Q487:Q492)</f>
        <v>144</v>
      </c>
      <c r="R497" s="125"/>
      <c r="S497" s="125"/>
      <c r="T497" s="125"/>
      <c r="U497" s="125"/>
      <c r="V497" s="125"/>
      <c r="W497" s="123" t="s">
        <v>7</v>
      </c>
      <c r="X497" s="124">
        <f>SUM(X487:X492)</f>
        <v>144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10</v>
      </c>
      <c r="K504" s="142">
        <f>Q488</f>
        <v>14</v>
      </c>
      <c r="L504" s="140">
        <f>J504+K504</f>
        <v>24</v>
      </c>
      <c r="M504" s="143">
        <f>Q489</f>
        <v>24</v>
      </c>
      <c r="N504" s="141">
        <f>Q490</f>
        <v>18</v>
      </c>
      <c r="O504" s="141">
        <f>M504+N504</f>
        <v>42</v>
      </c>
      <c r="P504" s="141">
        <f>Q491</f>
        <v>28</v>
      </c>
      <c r="Q504" s="141">
        <f>Q492</f>
        <v>50</v>
      </c>
      <c r="R504" s="141">
        <f>P504+Q504</f>
        <v>78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144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  <ignoredErrors>
    <ignoredError sqref="J486 Q48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44"/>
  <sheetViews>
    <sheetView workbookViewId="0">
      <pane ySplit="5" topLeftCell="A315" activePane="bottomLeft" state="frozen"/>
      <selection pane="bottomLeft" activeCell="I326" sqref="I326"/>
    </sheetView>
  </sheetViews>
  <sheetFormatPr defaultRowHeight="15" x14ac:dyDescent="0.25"/>
  <cols>
    <col min="2" max="2" width="10.85546875" bestFit="1" customWidth="1"/>
  </cols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62">
        <v>43525</v>
      </c>
      <c r="C3" s="26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113</v>
      </c>
      <c r="U5" s="25" t="s">
        <v>111</v>
      </c>
      <c r="V5" s="25" t="s">
        <v>101</v>
      </c>
      <c r="W5" s="25" t="s">
        <v>112</v>
      </c>
      <c r="X5" s="28" t="s">
        <v>7</v>
      </c>
      <c r="Y5" s="29" t="s">
        <v>28</v>
      </c>
    </row>
    <row r="6" spans="1:25" x14ac:dyDescent="0.25">
      <c r="A6" s="30" t="s">
        <v>46</v>
      </c>
      <c r="B6" s="31">
        <v>43525</v>
      </c>
      <c r="C6" s="32" t="s">
        <v>30</v>
      </c>
      <c r="D6" s="33">
        <v>15</v>
      </c>
      <c r="E6" s="34">
        <v>0.27083333333333331</v>
      </c>
      <c r="F6" s="35">
        <v>108737</v>
      </c>
      <c r="G6" s="36">
        <v>0.31041666666666667</v>
      </c>
      <c r="H6" s="35">
        <v>108770</v>
      </c>
      <c r="I6" s="37">
        <f>SUM(G6-E6)</f>
        <v>3.9583333333333359E-2</v>
      </c>
      <c r="J6" s="38">
        <f>SUM(H6-F6)</f>
        <v>33</v>
      </c>
      <c r="K6" s="35">
        <v>1</v>
      </c>
      <c r="L6" s="35"/>
      <c r="M6" s="35"/>
      <c r="N6" s="35"/>
      <c r="O6" s="35"/>
      <c r="P6" s="35"/>
      <c r="Q6" s="39">
        <f>SUM(K6:P6)</f>
        <v>1</v>
      </c>
      <c r="R6" s="35"/>
      <c r="S6" s="35">
        <v>1</v>
      </c>
      <c r="T6" s="35"/>
      <c r="U6" s="35"/>
      <c r="V6" s="35"/>
      <c r="W6" s="35"/>
      <c r="X6" s="39">
        <f>SUM(R6:W6)</f>
        <v>1</v>
      </c>
      <c r="Y6" s="40">
        <f t="shared" ref="Y6:Y12" si="0">SUM(Q6-X6)</f>
        <v>0</v>
      </c>
    </row>
    <row r="7" spans="1:25" x14ac:dyDescent="0.25">
      <c r="A7" s="30" t="s">
        <v>84</v>
      </c>
      <c r="B7" s="41"/>
      <c r="C7" s="42" t="s">
        <v>31</v>
      </c>
      <c r="D7" s="33"/>
      <c r="E7" s="34">
        <v>0.33333333333333331</v>
      </c>
      <c r="F7" s="35">
        <v>108770</v>
      </c>
      <c r="G7" s="34">
        <v>0.35902777777777778</v>
      </c>
      <c r="H7" s="35">
        <v>108794</v>
      </c>
      <c r="I7" s="37">
        <f t="shared" ref="I7:J13" si="1">SUM(G7-E7)</f>
        <v>2.5694444444444464E-2</v>
      </c>
      <c r="J7" s="38">
        <f t="shared" si="1"/>
        <v>24</v>
      </c>
      <c r="K7" s="35"/>
      <c r="L7" s="35">
        <v>2</v>
      </c>
      <c r="M7" s="35"/>
      <c r="N7" s="35"/>
      <c r="O7" s="35"/>
      <c r="P7" s="35"/>
      <c r="Q7" s="39">
        <f t="shared" ref="Q7:Q13" si="2">SUM(K7:P7)</f>
        <v>2</v>
      </c>
      <c r="R7" s="35"/>
      <c r="S7" s="35">
        <v>2</v>
      </c>
      <c r="T7" s="35"/>
      <c r="U7" s="35"/>
      <c r="V7" s="35"/>
      <c r="W7" s="35"/>
      <c r="X7" s="39">
        <f t="shared" ref="X7:X13" si="3">SUM(R7:W7)</f>
        <v>2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>
        <v>15</v>
      </c>
      <c r="E8" s="34">
        <v>0.36944444444444446</v>
      </c>
      <c r="F8" s="35">
        <v>108794</v>
      </c>
      <c r="G8" s="34">
        <v>0.40138888888888885</v>
      </c>
      <c r="H8" s="35">
        <v>108820</v>
      </c>
      <c r="I8" s="37">
        <f t="shared" si="1"/>
        <v>3.1944444444444386E-2</v>
      </c>
      <c r="J8" s="38">
        <f t="shared" si="1"/>
        <v>26</v>
      </c>
      <c r="K8" s="35"/>
      <c r="L8" s="35">
        <v>1</v>
      </c>
      <c r="M8" s="35">
        <v>1</v>
      </c>
      <c r="N8" s="35"/>
      <c r="O8" s="35"/>
      <c r="P8" s="35"/>
      <c r="Q8" s="39">
        <f t="shared" si="2"/>
        <v>2</v>
      </c>
      <c r="R8" s="35"/>
      <c r="S8" s="35">
        <v>2</v>
      </c>
      <c r="T8" s="35"/>
      <c r="U8" s="35"/>
      <c r="V8" s="35"/>
      <c r="W8" s="35"/>
      <c r="X8" s="39">
        <f t="shared" si="3"/>
        <v>2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>
        <v>0.41319444444444442</v>
      </c>
      <c r="F9" s="35">
        <v>108820</v>
      </c>
      <c r="G9" s="34">
        <v>0.4548611111111111</v>
      </c>
      <c r="H9" s="35">
        <v>108852</v>
      </c>
      <c r="I9" s="37">
        <f t="shared" si="1"/>
        <v>4.1666666666666685E-2</v>
      </c>
      <c r="J9" s="38">
        <f t="shared" si="1"/>
        <v>32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 t="s">
        <v>84</v>
      </c>
      <c r="B10" s="41"/>
      <c r="C10" s="42" t="s">
        <v>34</v>
      </c>
      <c r="D10" s="33">
        <v>15</v>
      </c>
      <c r="E10" s="34">
        <v>0.64583333333333337</v>
      </c>
      <c r="F10" s="35">
        <v>108852</v>
      </c>
      <c r="G10" s="34">
        <v>0.69513888888888886</v>
      </c>
      <c r="H10" s="35">
        <v>108889</v>
      </c>
      <c r="I10" s="37">
        <f t="shared" si="1"/>
        <v>4.9305555555555491E-2</v>
      </c>
      <c r="J10" s="38">
        <f t="shared" si="1"/>
        <v>37</v>
      </c>
      <c r="K10" s="35"/>
      <c r="L10" s="35">
        <v>4</v>
      </c>
      <c r="M10" s="35"/>
      <c r="N10" s="35"/>
      <c r="O10" s="35"/>
      <c r="P10" s="35"/>
      <c r="Q10" s="39">
        <f t="shared" si="2"/>
        <v>4</v>
      </c>
      <c r="R10" s="35"/>
      <c r="S10" s="35">
        <v>4</v>
      </c>
      <c r="T10" s="35"/>
      <c r="U10" s="35"/>
      <c r="V10" s="35"/>
      <c r="W10" s="35"/>
      <c r="X10" s="39">
        <f t="shared" si="3"/>
        <v>4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>
        <v>0.72777777777777775</v>
      </c>
      <c r="F11" s="35">
        <v>108889</v>
      </c>
      <c r="G11" s="34">
        <v>0.78472222222222221</v>
      </c>
      <c r="H11" s="35">
        <v>108925</v>
      </c>
      <c r="I11" s="37">
        <f t="shared" si="1"/>
        <v>5.6944444444444464E-2</v>
      </c>
      <c r="J11" s="38">
        <f t="shared" si="1"/>
        <v>36</v>
      </c>
      <c r="K11" s="35"/>
      <c r="L11" s="35">
        <v>3</v>
      </c>
      <c r="M11" s="35">
        <v>1</v>
      </c>
      <c r="N11" s="35"/>
      <c r="O11" s="35"/>
      <c r="P11" s="35"/>
      <c r="Q11" s="39">
        <f t="shared" si="2"/>
        <v>4</v>
      </c>
      <c r="R11" s="35"/>
      <c r="S11" s="35">
        <v>2</v>
      </c>
      <c r="T11" s="35">
        <v>2</v>
      </c>
      <c r="U11" s="35"/>
      <c r="V11" s="35"/>
      <c r="W11" s="35"/>
      <c r="X11" s="39">
        <f t="shared" si="3"/>
        <v>4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ht="15.75" thickBot="1" x14ac:dyDescent="0.3">
      <c r="A14" s="49"/>
      <c r="B14" s="50"/>
      <c r="C14" s="51" t="s">
        <v>38</v>
      </c>
      <c r="D14" s="52"/>
      <c r="E14" s="53"/>
      <c r="F14" s="54"/>
      <c r="G14" s="55"/>
      <c r="H14" s="56" t="s">
        <v>39</v>
      </c>
      <c r="I14" s="37">
        <f t="shared" ref="I14:P14" si="4">SUM(I6:I13)</f>
        <v>0.24513888888888885</v>
      </c>
      <c r="J14" s="57">
        <f t="shared" si="4"/>
        <v>188</v>
      </c>
      <c r="K14" s="57">
        <f t="shared" si="4"/>
        <v>1</v>
      </c>
      <c r="L14" s="57">
        <f t="shared" si="4"/>
        <v>10</v>
      </c>
      <c r="M14" s="57">
        <f t="shared" si="4"/>
        <v>2</v>
      </c>
      <c r="N14" s="57">
        <f t="shared" si="4"/>
        <v>0</v>
      </c>
      <c r="O14" s="57">
        <f t="shared" si="4"/>
        <v>0</v>
      </c>
      <c r="P14" s="57">
        <f t="shared" si="4"/>
        <v>0</v>
      </c>
      <c r="Q14" s="57">
        <f>SUM(K14:P14)</f>
        <v>13</v>
      </c>
      <c r="R14" s="57">
        <f t="shared" ref="R14:W14" si="5">SUM(R6:R13)</f>
        <v>0</v>
      </c>
      <c r="S14" s="57">
        <f t="shared" si="5"/>
        <v>11</v>
      </c>
      <c r="T14" s="57">
        <f t="shared" si="5"/>
        <v>2</v>
      </c>
      <c r="U14" s="57">
        <f t="shared" si="5"/>
        <v>0</v>
      </c>
      <c r="V14" s="57">
        <f t="shared" si="5"/>
        <v>0</v>
      </c>
      <c r="W14" s="57">
        <f t="shared" si="5"/>
        <v>0</v>
      </c>
      <c r="X14" s="57">
        <f>SUM(R14:W14)</f>
        <v>13</v>
      </c>
      <c r="Y14" s="40">
        <f t="shared" ref="Y14:Y22" si="6">SUM(Q14-X14)</f>
        <v>0</v>
      </c>
    </row>
    <row r="15" spans="1:25" ht="15.75" thickTop="1" x14ac:dyDescent="0.25">
      <c r="A15" s="30" t="s">
        <v>47</v>
      </c>
      <c r="B15" s="31">
        <v>43526</v>
      </c>
      <c r="C15" s="32" t="s">
        <v>30</v>
      </c>
      <c r="D15" s="33"/>
      <c r="E15" s="34"/>
      <c r="F15" s="35"/>
      <c r="G15" s="34"/>
      <c r="H15" s="35"/>
      <c r="I15" s="37">
        <f>SUM(G15-E15)</f>
        <v>0</v>
      </c>
      <c r="J15" s="38">
        <f>SUM(H15-F15)</f>
        <v>0</v>
      </c>
      <c r="K15" s="35"/>
      <c r="L15" s="35"/>
      <c r="M15" s="35"/>
      <c r="N15" s="35"/>
      <c r="O15" s="35"/>
      <c r="P15" s="35"/>
      <c r="Q15" s="39">
        <f>SUM(K15:P15)</f>
        <v>0</v>
      </c>
      <c r="R15" s="35"/>
      <c r="S15" s="35"/>
      <c r="T15" s="35"/>
      <c r="U15" s="35"/>
      <c r="V15" s="35"/>
      <c r="W15" s="35"/>
      <c r="X15" s="39">
        <f>SUM(R15:W15)</f>
        <v>0</v>
      </c>
      <c r="Y15" s="40">
        <f t="shared" si="6"/>
        <v>0</v>
      </c>
    </row>
    <row r="16" spans="1:25" x14ac:dyDescent="0.25">
      <c r="A16" s="30"/>
      <c r="B16" s="41"/>
      <c r="C16" s="42" t="s">
        <v>31</v>
      </c>
      <c r="D16" s="33"/>
      <c r="E16" s="34"/>
      <c r="F16" s="35"/>
      <c r="G16" s="34"/>
      <c r="H16" s="35"/>
      <c r="I16" s="37">
        <f t="shared" ref="I16:J22" si="7">SUM(G16-E16)</f>
        <v>0</v>
      </c>
      <c r="J16" s="38">
        <f t="shared" si="7"/>
        <v>0</v>
      </c>
      <c r="K16" s="35"/>
      <c r="L16" s="35"/>
      <c r="M16" s="35"/>
      <c r="N16" s="35"/>
      <c r="O16" s="35"/>
      <c r="P16" s="35"/>
      <c r="Q16" s="39">
        <f t="shared" ref="Q16:Q22" si="8">SUM(K16:P16)</f>
        <v>0</v>
      </c>
      <c r="R16" s="35"/>
      <c r="S16" s="35"/>
      <c r="T16" s="35"/>
      <c r="U16" s="35"/>
      <c r="V16" s="35"/>
      <c r="W16" s="35"/>
      <c r="X16" s="39">
        <f t="shared" ref="X16:X22" si="9"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32</v>
      </c>
      <c r="D17" s="33"/>
      <c r="E17" s="34"/>
      <c r="F17" s="35"/>
      <c r="G17" s="34"/>
      <c r="H17" s="35"/>
      <c r="I17" s="37">
        <f t="shared" si="7"/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si="8"/>
        <v>0</v>
      </c>
      <c r="R17" s="35"/>
      <c r="S17" s="35"/>
      <c r="T17" s="35"/>
      <c r="U17" s="35"/>
      <c r="V17" s="35"/>
      <c r="W17" s="35"/>
      <c r="X17" s="39">
        <f t="shared" si="9"/>
        <v>0</v>
      </c>
      <c r="Y17" s="40">
        <f t="shared" si="6"/>
        <v>0</v>
      </c>
    </row>
    <row r="18" spans="1:25" x14ac:dyDescent="0.25">
      <c r="A18" s="30"/>
      <c r="B18" s="41"/>
      <c r="C18" s="42" t="s">
        <v>33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34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35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36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37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ht="15.75" thickBot="1" x14ac:dyDescent="0.3">
      <c r="A23" s="49"/>
      <c r="B23" s="50"/>
      <c r="C23" s="51" t="s">
        <v>38</v>
      </c>
      <c r="D23" s="52"/>
      <c r="E23" s="53"/>
      <c r="F23" s="54"/>
      <c r="G23" s="55"/>
      <c r="H23" s="56" t="s">
        <v>39</v>
      </c>
      <c r="I23" s="37">
        <f t="shared" ref="I23:W23" si="10">SUM(I15:I22)</f>
        <v>0</v>
      </c>
      <c r="J23" s="57">
        <f t="shared" si="10"/>
        <v>0</v>
      </c>
      <c r="K23" s="57">
        <f t="shared" si="10"/>
        <v>0</v>
      </c>
      <c r="L23" s="57">
        <f t="shared" si="10"/>
        <v>0</v>
      </c>
      <c r="M23" s="57">
        <f t="shared" si="10"/>
        <v>0</v>
      </c>
      <c r="N23" s="57">
        <f t="shared" si="10"/>
        <v>0</v>
      </c>
      <c r="O23" s="57">
        <f t="shared" si="10"/>
        <v>0</v>
      </c>
      <c r="P23" s="57">
        <f t="shared" si="10"/>
        <v>0</v>
      </c>
      <c r="Q23" s="57">
        <f t="shared" si="10"/>
        <v>0</v>
      </c>
      <c r="R23" s="57">
        <f t="shared" si="10"/>
        <v>0</v>
      </c>
      <c r="S23" s="57">
        <f t="shared" si="10"/>
        <v>0</v>
      </c>
      <c r="T23" s="57">
        <f t="shared" si="10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>SUM(R23:W23)</f>
        <v>0</v>
      </c>
      <c r="Y23" s="40">
        <f t="shared" ref="Y23:Y77" si="11">SUM(Q23-X23)</f>
        <v>0</v>
      </c>
    </row>
    <row r="24" spans="1:25" ht="15.75" thickTop="1" x14ac:dyDescent="0.25">
      <c r="A24" s="30" t="s">
        <v>29</v>
      </c>
      <c r="B24" s="31">
        <v>43527</v>
      </c>
      <c r="C24" s="32" t="s">
        <v>30</v>
      </c>
      <c r="D24" s="33"/>
      <c r="E24" s="34"/>
      <c r="F24" s="35"/>
      <c r="G24" s="34"/>
      <c r="H24" s="35"/>
      <c r="I24" s="37">
        <f>SUM(G24-E24)</f>
        <v>0</v>
      </c>
      <c r="J24" s="38">
        <f>SUM(H24-F24)</f>
        <v>0</v>
      </c>
      <c r="K24" s="35"/>
      <c r="L24" s="35"/>
      <c r="M24" s="35"/>
      <c r="N24" s="35"/>
      <c r="O24" s="35"/>
      <c r="P24" s="35"/>
      <c r="Q24" s="39">
        <f>SUM(K24:P24)</f>
        <v>0</v>
      </c>
      <c r="R24" s="35"/>
      <c r="S24" s="35"/>
      <c r="T24" s="35"/>
      <c r="U24" s="35"/>
      <c r="V24" s="35"/>
      <c r="W24" s="35"/>
      <c r="X24" s="39">
        <f>SUM(R24:W24)</f>
        <v>0</v>
      </c>
      <c r="Y24" s="40">
        <f t="shared" si="11"/>
        <v>0</v>
      </c>
    </row>
    <row r="25" spans="1:25" x14ac:dyDescent="0.25">
      <c r="A25" s="30"/>
      <c r="B25" s="41"/>
      <c r="C25" s="42" t="s">
        <v>31</v>
      </c>
      <c r="D25" s="33"/>
      <c r="E25" s="34"/>
      <c r="F25" s="35"/>
      <c r="G25" s="34"/>
      <c r="H25" s="35"/>
      <c r="I25" s="37">
        <f t="shared" ref="I25:J31" si="12">SUM(G25-E25)</f>
        <v>0</v>
      </c>
      <c r="J25" s="38">
        <f t="shared" si="12"/>
        <v>0</v>
      </c>
      <c r="K25" s="35"/>
      <c r="L25" s="35"/>
      <c r="M25" s="35"/>
      <c r="N25" s="35"/>
      <c r="O25" s="35"/>
      <c r="P25" s="35"/>
      <c r="Q25" s="39">
        <f t="shared" ref="Q25:Q31" si="13">SUM(K25:P25)</f>
        <v>0</v>
      </c>
      <c r="R25" s="35"/>
      <c r="S25" s="35"/>
      <c r="T25" s="35"/>
      <c r="U25" s="35"/>
      <c r="V25" s="35"/>
      <c r="W25" s="35"/>
      <c r="X25" s="39">
        <f t="shared" ref="X25:X29" si="14">SUM(R25:W25)</f>
        <v>0</v>
      </c>
      <c r="Y25" s="40">
        <f t="shared" si="11"/>
        <v>0</v>
      </c>
    </row>
    <row r="26" spans="1:25" x14ac:dyDescent="0.25">
      <c r="A26" s="30"/>
      <c r="B26" s="41"/>
      <c r="C26" s="42" t="s">
        <v>32</v>
      </c>
      <c r="D26" s="33"/>
      <c r="E26" s="34"/>
      <c r="F26" s="35"/>
      <c r="G26" s="34"/>
      <c r="H26" s="35"/>
      <c r="I26" s="37">
        <f t="shared" si="12"/>
        <v>0</v>
      </c>
      <c r="J26" s="38">
        <f t="shared" si="12"/>
        <v>0</v>
      </c>
      <c r="K26" s="35"/>
      <c r="L26" s="35"/>
      <c r="M26" s="35"/>
      <c r="N26" s="35"/>
      <c r="O26" s="35"/>
      <c r="P26" s="35"/>
      <c r="Q26" s="39">
        <f t="shared" si="13"/>
        <v>0</v>
      </c>
      <c r="R26" s="35"/>
      <c r="S26" s="35"/>
      <c r="T26" s="35"/>
      <c r="U26" s="35"/>
      <c r="V26" s="35"/>
      <c r="W26" s="35"/>
      <c r="X26" s="39">
        <f t="shared" si="14"/>
        <v>0</v>
      </c>
      <c r="Y26" s="40">
        <f t="shared" si="11"/>
        <v>0</v>
      </c>
    </row>
    <row r="27" spans="1:25" x14ac:dyDescent="0.25">
      <c r="A27" s="30"/>
      <c r="B27" s="41"/>
      <c r="C27" s="42" t="s">
        <v>33</v>
      </c>
      <c r="D27" s="33"/>
      <c r="E27" s="34"/>
      <c r="F27" s="35"/>
      <c r="G27" s="34"/>
      <c r="H27" s="35"/>
      <c r="I27" s="37">
        <f t="shared" si="12"/>
        <v>0</v>
      </c>
      <c r="J27" s="38">
        <f t="shared" si="12"/>
        <v>0</v>
      </c>
      <c r="K27" s="35"/>
      <c r="L27" s="35"/>
      <c r="M27" s="35"/>
      <c r="N27" s="35"/>
      <c r="O27" s="35"/>
      <c r="P27" s="35"/>
      <c r="Q27" s="39">
        <f t="shared" si="13"/>
        <v>0</v>
      </c>
      <c r="R27" s="35"/>
      <c r="S27" s="35"/>
      <c r="T27" s="35"/>
      <c r="U27" s="35"/>
      <c r="V27" s="35"/>
      <c r="W27" s="35"/>
      <c r="X27" s="39">
        <f t="shared" si="14"/>
        <v>0</v>
      </c>
      <c r="Y27" s="40">
        <f t="shared" si="11"/>
        <v>0</v>
      </c>
    </row>
    <row r="28" spans="1:25" x14ac:dyDescent="0.25">
      <c r="A28" s="30"/>
      <c r="B28" s="41"/>
      <c r="C28" s="42" t="s">
        <v>34</v>
      </c>
      <c r="D28" s="33"/>
      <c r="E28" s="34"/>
      <c r="F28" s="35"/>
      <c r="G28" s="34"/>
      <c r="H28" s="35"/>
      <c r="I28" s="37">
        <f t="shared" si="12"/>
        <v>0</v>
      </c>
      <c r="J28" s="38">
        <f t="shared" si="12"/>
        <v>0</v>
      </c>
      <c r="K28" s="35"/>
      <c r="L28" s="35"/>
      <c r="M28" s="35"/>
      <c r="N28" s="35"/>
      <c r="O28" s="35"/>
      <c r="P28" s="35"/>
      <c r="Q28" s="39">
        <f t="shared" si="13"/>
        <v>0</v>
      </c>
      <c r="R28" s="35"/>
      <c r="S28" s="35"/>
      <c r="T28" s="35"/>
      <c r="U28" s="35"/>
      <c r="V28" s="35"/>
      <c r="W28" s="35"/>
      <c r="X28" s="39">
        <f t="shared" si="14"/>
        <v>0</v>
      </c>
      <c r="Y28" s="40">
        <f t="shared" si="11"/>
        <v>0</v>
      </c>
    </row>
    <row r="29" spans="1:25" x14ac:dyDescent="0.25">
      <c r="A29" s="30"/>
      <c r="B29" s="41"/>
      <c r="C29" s="42" t="s">
        <v>35</v>
      </c>
      <c r="D29" s="33"/>
      <c r="E29" s="34"/>
      <c r="F29" s="35"/>
      <c r="G29" s="34"/>
      <c r="H29" s="35"/>
      <c r="I29" s="37">
        <f t="shared" si="12"/>
        <v>0</v>
      </c>
      <c r="J29" s="38">
        <f t="shared" si="12"/>
        <v>0</v>
      </c>
      <c r="K29" s="35"/>
      <c r="L29" s="35"/>
      <c r="M29" s="35"/>
      <c r="N29" s="35"/>
      <c r="O29" s="35"/>
      <c r="P29" s="35"/>
      <c r="Q29" s="39">
        <f t="shared" si="13"/>
        <v>0</v>
      </c>
      <c r="R29" s="35"/>
      <c r="S29" s="35"/>
      <c r="T29" s="35"/>
      <c r="U29" s="35"/>
      <c r="V29" s="35"/>
      <c r="W29" s="35"/>
      <c r="X29" s="39">
        <f t="shared" si="14"/>
        <v>0</v>
      </c>
      <c r="Y29" s="40">
        <f t="shared" si="11"/>
        <v>0</v>
      </c>
    </row>
    <row r="30" spans="1:25" x14ac:dyDescent="0.25">
      <c r="A30" s="30"/>
      <c r="B30" s="41"/>
      <c r="C30" s="42" t="s">
        <v>36</v>
      </c>
      <c r="D30" s="33"/>
      <c r="E30" s="34"/>
      <c r="F30" s="35"/>
      <c r="G30" s="34"/>
      <c r="H30" s="35"/>
      <c r="I30" s="37">
        <f t="shared" si="12"/>
        <v>0</v>
      </c>
      <c r="J30" s="38">
        <f t="shared" si="12"/>
        <v>0</v>
      </c>
      <c r="K30" s="35"/>
      <c r="L30" s="35"/>
      <c r="M30" s="35"/>
      <c r="N30" s="35"/>
      <c r="O30" s="35"/>
      <c r="P30" s="35"/>
      <c r="Q30" s="39">
        <f t="shared" si="13"/>
        <v>0</v>
      </c>
      <c r="R30" s="35"/>
      <c r="S30" s="35"/>
      <c r="T30" s="35"/>
      <c r="U30" s="35"/>
      <c r="V30" s="35"/>
      <c r="W30" s="35"/>
      <c r="X30" s="39">
        <f>SUM(R30:W30)</f>
        <v>0</v>
      </c>
      <c r="Y30" s="40">
        <f t="shared" si="11"/>
        <v>0</v>
      </c>
    </row>
    <row r="31" spans="1:25" x14ac:dyDescent="0.25">
      <c r="A31" s="30"/>
      <c r="B31" s="41"/>
      <c r="C31" s="42" t="s">
        <v>37</v>
      </c>
      <c r="D31" s="33"/>
      <c r="E31" s="34"/>
      <c r="F31" s="35"/>
      <c r="G31" s="34"/>
      <c r="H31" s="35"/>
      <c r="I31" s="37">
        <f t="shared" si="12"/>
        <v>0</v>
      </c>
      <c r="J31" s="38">
        <f t="shared" si="12"/>
        <v>0</v>
      </c>
      <c r="K31" s="35"/>
      <c r="L31" s="35"/>
      <c r="M31" s="35"/>
      <c r="N31" s="35"/>
      <c r="O31" s="35"/>
      <c r="P31" s="35"/>
      <c r="Q31" s="39">
        <f t="shared" si="13"/>
        <v>0</v>
      </c>
      <c r="R31" s="35"/>
      <c r="S31" s="35"/>
      <c r="T31" s="35"/>
      <c r="U31" s="35"/>
      <c r="V31" s="35"/>
      <c r="W31" s="35"/>
      <c r="X31" s="39">
        <f t="shared" ref="X31" si="15">SUM(R31:W31)</f>
        <v>0</v>
      </c>
      <c r="Y31" s="40">
        <f t="shared" si="11"/>
        <v>0</v>
      </c>
    </row>
    <row r="32" spans="1:25" ht="15.75" thickBot="1" x14ac:dyDescent="0.3">
      <c r="A32" s="49"/>
      <c r="B32" s="50"/>
      <c r="C32" s="51" t="s">
        <v>38</v>
      </c>
      <c r="D32" s="52"/>
      <c r="E32" s="53"/>
      <c r="F32" s="54"/>
      <c r="G32" s="55"/>
      <c r="H32" s="56" t="s">
        <v>39</v>
      </c>
      <c r="I32" s="37">
        <f t="shared" ref="I32:W32" si="16">SUM(I24:I31)</f>
        <v>0</v>
      </c>
      <c r="J32" s="57">
        <f t="shared" si="16"/>
        <v>0</v>
      </c>
      <c r="K32" s="57">
        <f t="shared" si="16"/>
        <v>0</v>
      </c>
      <c r="L32" s="57">
        <f t="shared" si="16"/>
        <v>0</v>
      </c>
      <c r="M32" s="57">
        <f t="shared" si="16"/>
        <v>0</v>
      </c>
      <c r="N32" s="57">
        <f t="shared" si="16"/>
        <v>0</v>
      </c>
      <c r="O32" s="57">
        <f t="shared" si="16"/>
        <v>0</v>
      </c>
      <c r="P32" s="57">
        <f t="shared" si="16"/>
        <v>0</v>
      </c>
      <c r="Q32" s="57">
        <f t="shared" si="16"/>
        <v>0</v>
      </c>
      <c r="R32" s="57">
        <f t="shared" si="16"/>
        <v>0</v>
      </c>
      <c r="S32" s="57">
        <f t="shared" si="16"/>
        <v>0</v>
      </c>
      <c r="T32" s="57">
        <f t="shared" si="16"/>
        <v>0</v>
      </c>
      <c r="U32" s="57">
        <f t="shared" si="16"/>
        <v>0</v>
      </c>
      <c r="V32" s="57">
        <f t="shared" si="16"/>
        <v>0</v>
      </c>
      <c r="W32" s="57">
        <f t="shared" si="16"/>
        <v>0</v>
      </c>
      <c r="X32" s="57">
        <f>SUM(R32:W32)</f>
        <v>0</v>
      </c>
      <c r="Y32" s="40">
        <f t="shared" si="11"/>
        <v>0</v>
      </c>
    </row>
    <row r="33" spans="1:25" ht="15.75" thickTop="1" x14ac:dyDescent="0.25">
      <c r="A33" s="30" t="s">
        <v>40</v>
      </c>
      <c r="B33" s="31">
        <v>43528</v>
      </c>
      <c r="C33" s="32" t="s">
        <v>30</v>
      </c>
      <c r="D33" s="144">
        <v>15</v>
      </c>
      <c r="E33" s="34">
        <v>0.27083333333333331</v>
      </c>
      <c r="F33" s="35">
        <v>108925</v>
      </c>
      <c r="G33" s="34">
        <v>0.31041666666666667</v>
      </c>
      <c r="H33" s="35">
        <v>108958</v>
      </c>
      <c r="I33" s="37">
        <f>SUM(G33-E33)</f>
        <v>3.9583333333333359E-2</v>
      </c>
      <c r="J33" s="38">
        <f>SUM(H33-F33)</f>
        <v>33</v>
      </c>
      <c r="K33" s="35"/>
      <c r="L33" s="35"/>
      <c r="M33" s="35"/>
      <c r="N33" s="35"/>
      <c r="O33" s="35"/>
      <c r="P33" s="35"/>
      <c r="Q33" s="39">
        <f>SUM(K33:P33)</f>
        <v>0</v>
      </c>
      <c r="R33" s="35"/>
      <c r="S33" s="35"/>
      <c r="T33" s="35"/>
      <c r="U33" s="35"/>
      <c r="V33" s="35"/>
      <c r="W33" s="35"/>
      <c r="X33" s="39">
        <f>SUM(R33:W33)</f>
        <v>0</v>
      </c>
      <c r="Y33" s="40">
        <f t="shared" si="11"/>
        <v>0</v>
      </c>
    </row>
    <row r="34" spans="1:25" x14ac:dyDescent="0.25">
      <c r="A34" s="30" t="s">
        <v>97</v>
      </c>
      <c r="B34" s="41"/>
      <c r="C34" s="42" t="s">
        <v>31</v>
      </c>
      <c r="D34" s="33"/>
      <c r="E34" s="34">
        <v>0.32291666666666669</v>
      </c>
      <c r="F34" s="35">
        <v>108958</v>
      </c>
      <c r="G34" s="34">
        <v>0.36249999999999999</v>
      </c>
      <c r="H34" s="35">
        <v>108981</v>
      </c>
      <c r="I34" s="37">
        <f t="shared" ref="I34:J40" si="17">SUM(G34-E34)</f>
        <v>3.9583333333333304E-2</v>
      </c>
      <c r="J34" s="38">
        <f t="shared" si="17"/>
        <v>23</v>
      </c>
      <c r="K34" s="35"/>
      <c r="L34" s="35">
        <v>1</v>
      </c>
      <c r="M34" s="35"/>
      <c r="N34" s="35"/>
      <c r="O34" s="35"/>
      <c r="P34" s="35"/>
      <c r="Q34" s="39">
        <f t="shared" ref="Q34:Q40" si="18">SUM(K34:P34)</f>
        <v>1</v>
      </c>
      <c r="R34" s="35"/>
      <c r="S34" s="35">
        <v>1</v>
      </c>
      <c r="T34" s="35"/>
      <c r="U34" s="35"/>
      <c r="V34" s="35"/>
      <c r="W34" s="35"/>
      <c r="X34" s="39">
        <f t="shared" ref="X34:X40" si="19">SUM(R34:W34)</f>
        <v>1</v>
      </c>
      <c r="Y34" s="40">
        <f t="shared" si="11"/>
        <v>0</v>
      </c>
    </row>
    <row r="35" spans="1:25" x14ac:dyDescent="0.25">
      <c r="A35" s="30"/>
      <c r="B35" s="41"/>
      <c r="C35" s="42" t="s">
        <v>32</v>
      </c>
      <c r="D35" s="33">
        <v>15</v>
      </c>
      <c r="E35" s="34">
        <v>0.36944444444444446</v>
      </c>
      <c r="F35" s="35">
        <v>108981</v>
      </c>
      <c r="G35" s="34">
        <v>0.39930555555555558</v>
      </c>
      <c r="H35" s="35">
        <v>109004</v>
      </c>
      <c r="I35" s="37">
        <f t="shared" si="17"/>
        <v>2.9861111111111116E-2</v>
      </c>
      <c r="J35" s="38">
        <f t="shared" si="17"/>
        <v>23</v>
      </c>
      <c r="K35" s="35"/>
      <c r="L35" s="35"/>
      <c r="M35" s="35"/>
      <c r="N35" s="35"/>
      <c r="O35" s="35"/>
      <c r="P35" s="35"/>
      <c r="Q35" s="39">
        <f t="shared" si="18"/>
        <v>0</v>
      </c>
      <c r="R35" s="35"/>
      <c r="S35" s="35"/>
      <c r="T35" s="35"/>
      <c r="U35" s="35"/>
      <c r="V35" s="35"/>
      <c r="W35" s="35"/>
      <c r="X35" s="39">
        <f t="shared" si="19"/>
        <v>0</v>
      </c>
      <c r="Y35" s="40">
        <f t="shared" si="11"/>
        <v>0</v>
      </c>
    </row>
    <row r="36" spans="1:25" x14ac:dyDescent="0.25">
      <c r="A36" s="30"/>
      <c r="B36" s="41"/>
      <c r="C36" s="42" t="s">
        <v>33</v>
      </c>
      <c r="D36" s="33"/>
      <c r="E36" s="34">
        <v>0.41319444444444442</v>
      </c>
      <c r="F36" s="35">
        <v>109004</v>
      </c>
      <c r="G36" s="34">
        <v>0.45277777777777778</v>
      </c>
      <c r="H36" s="35">
        <v>109036</v>
      </c>
      <c r="I36" s="37">
        <f t="shared" si="17"/>
        <v>3.9583333333333359E-2</v>
      </c>
      <c r="J36" s="38">
        <f t="shared" si="17"/>
        <v>32</v>
      </c>
      <c r="K36" s="35"/>
      <c r="L36" s="35"/>
      <c r="M36" s="35"/>
      <c r="N36" s="35"/>
      <c r="O36" s="35"/>
      <c r="P36" s="35"/>
      <c r="Q36" s="39">
        <f t="shared" si="18"/>
        <v>0</v>
      </c>
      <c r="R36" s="35"/>
      <c r="S36" s="35"/>
      <c r="T36" s="35"/>
      <c r="U36" s="35"/>
      <c r="V36" s="35"/>
      <c r="W36" s="35"/>
      <c r="X36" s="39">
        <f t="shared" si="19"/>
        <v>0</v>
      </c>
      <c r="Y36" s="40">
        <f t="shared" si="11"/>
        <v>0</v>
      </c>
    </row>
    <row r="37" spans="1:25" x14ac:dyDescent="0.25">
      <c r="A37" s="30" t="s">
        <v>82</v>
      </c>
      <c r="B37" s="41"/>
      <c r="C37" s="42" t="s">
        <v>34</v>
      </c>
      <c r="D37" s="33">
        <v>15</v>
      </c>
      <c r="E37" s="34">
        <v>0.64583333333333337</v>
      </c>
      <c r="F37" s="35">
        <v>109036</v>
      </c>
      <c r="G37" s="34">
        <v>0.71180555555555547</v>
      </c>
      <c r="H37" s="35">
        <v>109073</v>
      </c>
      <c r="I37" s="37">
        <f t="shared" si="17"/>
        <v>6.5972222222222099E-2</v>
      </c>
      <c r="J37" s="38">
        <f t="shared" si="17"/>
        <v>37</v>
      </c>
      <c r="K37" s="35"/>
      <c r="L37" s="35">
        <v>1</v>
      </c>
      <c r="M37" s="35"/>
      <c r="N37" s="35"/>
      <c r="O37" s="35"/>
      <c r="P37" s="35"/>
      <c r="Q37" s="39">
        <f t="shared" si="18"/>
        <v>1</v>
      </c>
      <c r="R37" s="35"/>
      <c r="S37" s="35"/>
      <c r="T37" s="35"/>
      <c r="U37" s="35"/>
      <c r="V37" s="35"/>
      <c r="W37" s="35">
        <v>1</v>
      </c>
      <c r="X37" s="39">
        <f t="shared" si="19"/>
        <v>1</v>
      </c>
      <c r="Y37" s="40">
        <f t="shared" si="11"/>
        <v>0</v>
      </c>
    </row>
    <row r="38" spans="1:25" x14ac:dyDescent="0.25">
      <c r="A38" s="30"/>
      <c r="B38" s="41"/>
      <c r="C38" s="42" t="s">
        <v>35</v>
      </c>
      <c r="D38" s="33"/>
      <c r="E38" s="34">
        <v>0.72777777777777775</v>
      </c>
      <c r="F38" s="35">
        <v>109073</v>
      </c>
      <c r="G38" s="34">
        <v>0.77777777777777779</v>
      </c>
      <c r="H38" s="35">
        <v>109105</v>
      </c>
      <c r="I38" s="37">
        <f t="shared" si="17"/>
        <v>5.0000000000000044E-2</v>
      </c>
      <c r="J38" s="38">
        <f t="shared" si="17"/>
        <v>32</v>
      </c>
      <c r="K38" s="35">
        <v>2</v>
      </c>
      <c r="L38" s="35">
        <v>1</v>
      </c>
      <c r="M38" s="35"/>
      <c r="N38" s="35"/>
      <c r="O38" s="35"/>
      <c r="P38" s="35"/>
      <c r="Q38" s="39">
        <f t="shared" si="18"/>
        <v>3</v>
      </c>
      <c r="R38" s="35">
        <v>2</v>
      </c>
      <c r="S38" s="35"/>
      <c r="T38" s="35"/>
      <c r="U38" s="35"/>
      <c r="V38" s="35"/>
      <c r="W38" s="35">
        <v>1</v>
      </c>
      <c r="X38" s="39">
        <f t="shared" si="19"/>
        <v>3</v>
      </c>
      <c r="Y38" s="40">
        <f t="shared" si="11"/>
        <v>0</v>
      </c>
    </row>
    <row r="39" spans="1:25" x14ac:dyDescent="0.25">
      <c r="A39" s="30"/>
      <c r="B39" s="41"/>
      <c r="C39" s="42" t="s">
        <v>36</v>
      </c>
      <c r="D39" s="33"/>
      <c r="E39" s="34"/>
      <c r="F39" s="35"/>
      <c r="G39" s="34"/>
      <c r="H39" s="35"/>
      <c r="I39" s="37">
        <f t="shared" si="17"/>
        <v>0</v>
      </c>
      <c r="J39" s="38">
        <f t="shared" si="17"/>
        <v>0</v>
      </c>
      <c r="K39" s="35"/>
      <c r="L39" s="35"/>
      <c r="M39" s="35"/>
      <c r="N39" s="35"/>
      <c r="O39" s="35"/>
      <c r="P39" s="35"/>
      <c r="Q39" s="39">
        <f t="shared" si="18"/>
        <v>0</v>
      </c>
      <c r="R39" s="35"/>
      <c r="S39" s="35"/>
      <c r="T39" s="35"/>
      <c r="U39" s="35"/>
      <c r="V39" s="35"/>
      <c r="W39" s="35"/>
      <c r="X39" s="39">
        <f t="shared" si="19"/>
        <v>0</v>
      </c>
      <c r="Y39" s="40">
        <f t="shared" si="11"/>
        <v>0</v>
      </c>
    </row>
    <row r="40" spans="1:25" x14ac:dyDescent="0.25">
      <c r="A40" s="30"/>
      <c r="B40" s="41"/>
      <c r="C40" s="42" t="s">
        <v>37</v>
      </c>
      <c r="D40" s="33"/>
      <c r="E40" s="34"/>
      <c r="F40" s="35"/>
      <c r="G40" s="34"/>
      <c r="H40" s="35"/>
      <c r="I40" s="37">
        <f t="shared" si="17"/>
        <v>0</v>
      </c>
      <c r="J40" s="38">
        <f t="shared" si="17"/>
        <v>0</v>
      </c>
      <c r="K40" s="35"/>
      <c r="L40" s="35"/>
      <c r="M40" s="35"/>
      <c r="N40" s="35"/>
      <c r="O40" s="35"/>
      <c r="P40" s="35"/>
      <c r="Q40" s="39">
        <f t="shared" si="18"/>
        <v>0</v>
      </c>
      <c r="R40" s="35"/>
      <c r="S40" s="35"/>
      <c r="T40" s="35"/>
      <c r="U40" s="35"/>
      <c r="V40" s="35"/>
      <c r="W40" s="35"/>
      <c r="X40" s="39">
        <f t="shared" si="19"/>
        <v>0</v>
      </c>
      <c r="Y40" s="40">
        <f t="shared" si="11"/>
        <v>0</v>
      </c>
    </row>
    <row r="41" spans="1:25" ht="15.75" thickBot="1" x14ac:dyDescent="0.3">
      <c r="A41" s="49"/>
      <c r="B41" s="50"/>
      <c r="C41" s="51" t="s">
        <v>38</v>
      </c>
      <c r="D41" s="52"/>
      <c r="E41" s="53"/>
      <c r="F41" s="54"/>
      <c r="G41" s="55"/>
      <c r="H41" s="56" t="s">
        <v>39</v>
      </c>
      <c r="I41" s="37">
        <f t="shared" ref="I41:W41" si="20">SUM(I33:I40)</f>
        <v>0.26458333333333328</v>
      </c>
      <c r="J41" s="57">
        <f t="shared" si="20"/>
        <v>180</v>
      </c>
      <c r="K41" s="57">
        <f t="shared" si="20"/>
        <v>2</v>
      </c>
      <c r="L41" s="57">
        <f t="shared" si="20"/>
        <v>3</v>
      </c>
      <c r="M41" s="57">
        <f t="shared" si="20"/>
        <v>0</v>
      </c>
      <c r="N41" s="57">
        <f t="shared" si="20"/>
        <v>0</v>
      </c>
      <c r="O41" s="57">
        <f t="shared" si="20"/>
        <v>0</v>
      </c>
      <c r="P41" s="57">
        <f t="shared" si="20"/>
        <v>0</v>
      </c>
      <c r="Q41" s="57">
        <f t="shared" si="20"/>
        <v>5</v>
      </c>
      <c r="R41" s="57">
        <f t="shared" si="20"/>
        <v>2</v>
      </c>
      <c r="S41" s="57">
        <f t="shared" si="20"/>
        <v>1</v>
      </c>
      <c r="T41" s="57">
        <f t="shared" si="20"/>
        <v>0</v>
      </c>
      <c r="U41" s="57">
        <f t="shared" si="20"/>
        <v>0</v>
      </c>
      <c r="V41" s="57">
        <f t="shared" si="20"/>
        <v>0</v>
      </c>
      <c r="W41" s="57">
        <f t="shared" si="20"/>
        <v>2</v>
      </c>
      <c r="X41" s="57">
        <f>SUM(R41:W41)</f>
        <v>5</v>
      </c>
      <c r="Y41" s="40">
        <f t="shared" si="11"/>
        <v>0</v>
      </c>
    </row>
    <row r="42" spans="1:25" ht="15.75" thickTop="1" x14ac:dyDescent="0.25">
      <c r="A42" s="30" t="s">
        <v>43</v>
      </c>
      <c r="B42" s="31">
        <v>43529</v>
      </c>
      <c r="C42" s="32" t="s">
        <v>30</v>
      </c>
      <c r="D42" s="33">
        <v>15</v>
      </c>
      <c r="E42" s="34">
        <v>0.27083333333333331</v>
      </c>
      <c r="F42" s="35">
        <v>109105</v>
      </c>
      <c r="G42" s="34">
        <v>0.31041666666666667</v>
      </c>
      <c r="H42" s="35">
        <v>109137</v>
      </c>
      <c r="I42" s="37">
        <f>SUM(G42-E42)</f>
        <v>3.9583333333333359E-2</v>
      </c>
      <c r="J42" s="38">
        <f>SUM(H42-F42)</f>
        <v>32</v>
      </c>
      <c r="K42" s="35"/>
      <c r="L42" s="35"/>
      <c r="M42" s="35"/>
      <c r="N42" s="35"/>
      <c r="O42" s="35"/>
      <c r="P42" s="35"/>
      <c r="Q42" s="39">
        <f>SUM(K42:P42)</f>
        <v>0</v>
      </c>
      <c r="R42" s="35"/>
      <c r="S42" s="35"/>
      <c r="T42" s="35"/>
      <c r="U42" s="35"/>
      <c r="V42" s="35"/>
      <c r="W42" s="35"/>
      <c r="X42" s="39">
        <f>SUM(R42:W42)</f>
        <v>0</v>
      </c>
      <c r="Y42" s="40">
        <f>SUM(Q42-X42)</f>
        <v>0</v>
      </c>
    </row>
    <row r="43" spans="1:25" x14ac:dyDescent="0.25">
      <c r="A43" s="30" t="s">
        <v>97</v>
      </c>
      <c r="B43" s="41"/>
      <c r="C43" s="42" t="s">
        <v>31</v>
      </c>
      <c r="D43" s="33"/>
      <c r="E43" s="34">
        <v>0.32291666666666669</v>
      </c>
      <c r="F43" s="35">
        <v>109137</v>
      </c>
      <c r="G43" s="34">
        <v>0.36180555555555555</v>
      </c>
      <c r="H43" s="35">
        <v>109161</v>
      </c>
      <c r="I43" s="37">
        <f t="shared" ref="I43:J49" si="21">SUM(G43-E43)</f>
        <v>3.8888888888888862E-2</v>
      </c>
      <c r="J43" s="38">
        <f t="shared" si="21"/>
        <v>24</v>
      </c>
      <c r="K43" s="35"/>
      <c r="L43" s="35">
        <v>1</v>
      </c>
      <c r="M43" s="35"/>
      <c r="N43" s="35"/>
      <c r="O43" s="35"/>
      <c r="P43" s="35"/>
      <c r="Q43" s="39">
        <f t="shared" ref="Q43:Q49" si="22">SUM(K43:P43)</f>
        <v>1</v>
      </c>
      <c r="R43" s="35"/>
      <c r="S43" s="35">
        <v>1</v>
      </c>
      <c r="T43" s="35"/>
      <c r="U43" s="35"/>
      <c r="V43" s="35"/>
      <c r="W43" s="35"/>
      <c r="X43" s="39">
        <f t="shared" ref="X43:X49" si="23">SUM(R43:W43)</f>
        <v>1</v>
      </c>
      <c r="Y43" s="40">
        <f t="shared" si="11"/>
        <v>0</v>
      </c>
    </row>
    <row r="44" spans="1:25" x14ac:dyDescent="0.25">
      <c r="A44" s="30"/>
      <c r="B44" s="41"/>
      <c r="C44" s="42" t="s">
        <v>32</v>
      </c>
      <c r="D44" s="33">
        <v>15</v>
      </c>
      <c r="E44" s="34">
        <v>0.36944444444444446</v>
      </c>
      <c r="F44" s="35">
        <v>109161</v>
      </c>
      <c r="G44" s="34">
        <v>0.39999999999999997</v>
      </c>
      <c r="H44" s="35">
        <v>109185</v>
      </c>
      <c r="I44" s="37">
        <f t="shared" si="21"/>
        <v>3.0555555555555503E-2</v>
      </c>
      <c r="J44" s="38">
        <f t="shared" si="21"/>
        <v>24</v>
      </c>
      <c r="K44" s="35">
        <v>3</v>
      </c>
      <c r="L44" s="35">
        <v>1</v>
      </c>
      <c r="M44" s="35"/>
      <c r="N44" s="35">
        <v>1</v>
      </c>
      <c r="O44" s="35"/>
      <c r="P44" s="35"/>
      <c r="Q44" s="39">
        <f t="shared" si="22"/>
        <v>5</v>
      </c>
      <c r="R44" s="35"/>
      <c r="S44" s="35">
        <v>3</v>
      </c>
      <c r="T44" s="35">
        <v>2</v>
      </c>
      <c r="U44" s="35"/>
      <c r="V44" s="35"/>
      <c r="W44" s="35"/>
      <c r="X44" s="39">
        <f t="shared" si="23"/>
        <v>5</v>
      </c>
      <c r="Y44" s="40">
        <f t="shared" si="11"/>
        <v>0</v>
      </c>
    </row>
    <row r="45" spans="1:25" x14ac:dyDescent="0.25">
      <c r="A45" s="30"/>
      <c r="B45" s="41"/>
      <c r="C45" s="42" t="s">
        <v>33</v>
      </c>
      <c r="D45" s="33"/>
      <c r="E45" s="34">
        <v>0.41319444444444442</v>
      </c>
      <c r="F45" s="35">
        <v>109185</v>
      </c>
      <c r="G45" s="34">
        <v>0.45624999999999999</v>
      </c>
      <c r="H45" s="35">
        <v>109217</v>
      </c>
      <c r="I45" s="37">
        <f t="shared" si="21"/>
        <v>4.3055555555555569E-2</v>
      </c>
      <c r="J45" s="38">
        <f t="shared" si="21"/>
        <v>32</v>
      </c>
      <c r="K45" s="35"/>
      <c r="L45" s="35">
        <v>1</v>
      </c>
      <c r="M45" s="35"/>
      <c r="N45" s="35"/>
      <c r="O45" s="35"/>
      <c r="P45" s="35"/>
      <c r="Q45" s="39">
        <f t="shared" si="22"/>
        <v>1</v>
      </c>
      <c r="R45" s="35"/>
      <c r="S45" s="35"/>
      <c r="T45" s="35">
        <v>1</v>
      </c>
      <c r="U45" s="35"/>
      <c r="V45" s="35"/>
      <c r="W45" s="35"/>
      <c r="X45" s="39">
        <f t="shared" si="23"/>
        <v>1</v>
      </c>
      <c r="Y45" s="40">
        <f t="shared" si="11"/>
        <v>0</v>
      </c>
    </row>
    <row r="46" spans="1:25" x14ac:dyDescent="0.25">
      <c r="A46" s="30" t="s">
        <v>82</v>
      </c>
      <c r="B46" s="41"/>
      <c r="C46" s="42" t="s">
        <v>34</v>
      </c>
      <c r="D46" s="33">
        <v>15</v>
      </c>
      <c r="E46" s="34">
        <v>0.64583333333333337</v>
      </c>
      <c r="F46" s="35">
        <v>109217</v>
      </c>
      <c r="G46" s="34">
        <v>0.71180555555555547</v>
      </c>
      <c r="H46" s="35">
        <v>109258</v>
      </c>
      <c r="I46" s="37">
        <f t="shared" si="21"/>
        <v>6.5972222222222099E-2</v>
      </c>
      <c r="J46" s="38">
        <f t="shared" si="21"/>
        <v>41</v>
      </c>
      <c r="K46" s="35">
        <v>2</v>
      </c>
      <c r="L46" s="35">
        <v>1</v>
      </c>
      <c r="M46" s="35"/>
      <c r="N46" s="35"/>
      <c r="O46" s="35"/>
      <c r="P46" s="35"/>
      <c r="Q46" s="39">
        <f t="shared" si="22"/>
        <v>3</v>
      </c>
      <c r="R46" s="35"/>
      <c r="S46" s="35"/>
      <c r="T46" s="35"/>
      <c r="U46" s="35"/>
      <c r="V46" s="35"/>
      <c r="W46" s="35">
        <v>3</v>
      </c>
      <c r="X46" s="39">
        <f t="shared" si="23"/>
        <v>3</v>
      </c>
      <c r="Y46" s="40">
        <f t="shared" si="11"/>
        <v>0</v>
      </c>
    </row>
    <row r="47" spans="1:25" x14ac:dyDescent="0.25">
      <c r="A47" s="30"/>
      <c r="B47" s="41"/>
      <c r="C47" s="42" t="s">
        <v>35</v>
      </c>
      <c r="D47" s="33"/>
      <c r="E47" s="34">
        <v>0.72777777777777775</v>
      </c>
      <c r="F47" s="35">
        <v>109258</v>
      </c>
      <c r="G47" s="34">
        <v>0.7729166666666667</v>
      </c>
      <c r="H47" s="35">
        <v>109291</v>
      </c>
      <c r="I47" s="37">
        <f t="shared" si="21"/>
        <v>4.5138888888888951E-2</v>
      </c>
      <c r="J47" s="38">
        <f t="shared" si="21"/>
        <v>33</v>
      </c>
      <c r="K47" s="35">
        <v>3</v>
      </c>
      <c r="L47" s="35">
        <v>1</v>
      </c>
      <c r="M47" s="35"/>
      <c r="N47" s="35"/>
      <c r="O47" s="35"/>
      <c r="P47" s="35"/>
      <c r="Q47" s="39">
        <f t="shared" si="22"/>
        <v>4</v>
      </c>
      <c r="R47" s="35"/>
      <c r="S47" s="35"/>
      <c r="T47" s="35"/>
      <c r="U47" s="35"/>
      <c r="V47" s="35"/>
      <c r="W47" s="35">
        <v>4</v>
      </c>
      <c r="X47" s="39">
        <f t="shared" si="23"/>
        <v>4</v>
      </c>
      <c r="Y47" s="40">
        <f t="shared" si="11"/>
        <v>0</v>
      </c>
    </row>
    <row r="48" spans="1:25" x14ac:dyDescent="0.25">
      <c r="A48" s="30"/>
      <c r="B48" s="41"/>
      <c r="C48" s="42" t="s">
        <v>36</v>
      </c>
      <c r="D48" s="33"/>
      <c r="E48" s="34"/>
      <c r="F48" s="35"/>
      <c r="G48" s="34"/>
      <c r="H48" s="35"/>
      <c r="I48" s="37">
        <f t="shared" si="21"/>
        <v>0</v>
      </c>
      <c r="J48" s="38">
        <f t="shared" si="21"/>
        <v>0</v>
      </c>
      <c r="K48" s="35"/>
      <c r="L48" s="35"/>
      <c r="M48" s="35"/>
      <c r="N48" s="35"/>
      <c r="O48" s="35"/>
      <c r="P48" s="35"/>
      <c r="Q48" s="39">
        <f t="shared" si="22"/>
        <v>0</v>
      </c>
      <c r="R48" s="35"/>
      <c r="S48" s="35"/>
      <c r="T48" s="35"/>
      <c r="U48" s="35"/>
      <c r="V48" s="35"/>
      <c r="W48" s="35"/>
      <c r="X48" s="39">
        <f t="shared" si="23"/>
        <v>0</v>
      </c>
      <c r="Y48" s="40">
        <f t="shared" si="11"/>
        <v>0</v>
      </c>
    </row>
    <row r="49" spans="1:25" x14ac:dyDescent="0.25">
      <c r="A49" s="30"/>
      <c r="B49" s="41"/>
      <c r="C49" s="42" t="s">
        <v>37</v>
      </c>
      <c r="D49" s="33"/>
      <c r="E49" s="34"/>
      <c r="F49" s="35"/>
      <c r="G49" s="34"/>
      <c r="H49" s="35"/>
      <c r="I49" s="37">
        <f t="shared" si="21"/>
        <v>0</v>
      </c>
      <c r="J49" s="38">
        <f t="shared" si="21"/>
        <v>0</v>
      </c>
      <c r="K49" s="35"/>
      <c r="L49" s="35"/>
      <c r="M49" s="35"/>
      <c r="N49" s="35"/>
      <c r="O49" s="35"/>
      <c r="P49" s="35"/>
      <c r="Q49" s="39">
        <f t="shared" si="22"/>
        <v>0</v>
      </c>
      <c r="R49" s="35"/>
      <c r="S49" s="35"/>
      <c r="T49" s="35"/>
      <c r="U49" s="35"/>
      <c r="V49" s="35"/>
      <c r="W49" s="35"/>
      <c r="X49" s="39">
        <f t="shared" si="23"/>
        <v>0</v>
      </c>
      <c r="Y49" s="40">
        <f t="shared" si="11"/>
        <v>0</v>
      </c>
    </row>
    <row r="50" spans="1:25" ht="15.75" thickBot="1" x14ac:dyDescent="0.3">
      <c r="A50" s="49"/>
      <c r="B50" s="50"/>
      <c r="C50" s="51" t="s">
        <v>38</v>
      </c>
      <c r="D50" s="52"/>
      <c r="E50" s="53"/>
      <c r="F50" s="54"/>
      <c r="G50" s="55"/>
      <c r="H50" s="56" t="s">
        <v>39</v>
      </c>
      <c r="I50" s="37">
        <f t="shared" ref="I50:W50" si="24">SUM(I42:I49)</f>
        <v>0.26319444444444434</v>
      </c>
      <c r="J50" s="57">
        <f t="shared" si="24"/>
        <v>186</v>
      </c>
      <c r="K50" s="57">
        <f t="shared" si="24"/>
        <v>8</v>
      </c>
      <c r="L50" s="57">
        <f t="shared" si="24"/>
        <v>5</v>
      </c>
      <c r="M50" s="57">
        <f t="shared" si="24"/>
        <v>0</v>
      </c>
      <c r="N50" s="57">
        <f t="shared" si="24"/>
        <v>1</v>
      </c>
      <c r="O50" s="57">
        <f t="shared" si="24"/>
        <v>0</v>
      </c>
      <c r="P50" s="57">
        <f t="shared" si="24"/>
        <v>0</v>
      </c>
      <c r="Q50" s="57">
        <f t="shared" si="24"/>
        <v>14</v>
      </c>
      <c r="R50" s="57">
        <f t="shared" si="24"/>
        <v>0</v>
      </c>
      <c r="S50" s="57">
        <f t="shared" si="24"/>
        <v>4</v>
      </c>
      <c r="T50" s="57">
        <f t="shared" si="24"/>
        <v>3</v>
      </c>
      <c r="U50" s="57">
        <f t="shared" si="24"/>
        <v>0</v>
      </c>
      <c r="V50" s="57">
        <f t="shared" si="24"/>
        <v>0</v>
      </c>
      <c r="W50" s="57">
        <f t="shared" si="24"/>
        <v>7</v>
      </c>
      <c r="X50" s="57">
        <f>SUM(R50:W50)</f>
        <v>14</v>
      </c>
      <c r="Y50" s="40">
        <f t="shared" si="11"/>
        <v>0</v>
      </c>
    </row>
    <row r="51" spans="1:25" ht="15.75" thickTop="1" x14ac:dyDescent="0.25">
      <c r="A51" s="30" t="s">
        <v>108</v>
      </c>
      <c r="B51" s="31">
        <v>43530</v>
      </c>
      <c r="C51" s="32" t="s">
        <v>30</v>
      </c>
      <c r="D51" s="33">
        <v>15</v>
      </c>
      <c r="E51" s="34">
        <v>0.27083333333333331</v>
      </c>
      <c r="F51" s="35">
        <v>109291</v>
      </c>
      <c r="G51" s="34">
        <v>0.31041666666666667</v>
      </c>
      <c r="H51" s="35">
        <v>109324</v>
      </c>
      <c r="I51" s="37">
        <f>SUM(G51-E51)</f>
        <v>3.9583333333333359E-2</v>
      </c>
      <c r="J51" s="38">
        <f>SUM(H51-F51)</f>
        <v>33</v>
      </c>
      <c r="K51" s="35">
        <v>1</v>
      </c>
      <c r="L51" s="35"/>
      <c r="M51" s="35"/>
      <c r="N51" s="35"/>
      <c r="O51" s="35"/>
      <c r="P51" s="35"/>
      <c r="Q51" s="39">
        <f>SUM(K51:P51)</f>
        <v>1</v>
      </c>
      <c r="R51" s="35"/>
      <c r="S51" s="35">
        <v>1</v>
      </c>
      <c r="T51" s="35"/>
      <c r="U51" s="35"/>
      <c r="V51" s="35"/>
      <c r="W51" s="35"/>
      <c r="X51" s="39">
        <f>SUM(R51:W51)</f>
        <v>1</v>
      </c>
      <c r="Y51" s="40">
        <f>SUM(Q51-X51)</f>
        <v>0</v>
      </c>
    </row>
    <row r="52" spans="1:25" x14ac:dyDescent="0.25">
      <c r="A52" s="30" t="s">
        <v>97</v>
      </c>
      <c r="B52" s="62"/>
      <c r="C52" s="42" t="s">
        <v>31</v>
      </c>
      <c r="D52" s="33"/>
      <c r="E52" s="34">
        <v>0.33333333333333331</v>
      </c>
      <c r="F52" s="35">
        <v>109324</v>
      </c>
      <c r="G52" s="34">
        <v>0.36458333333333331</v>
      </c>
      <c r="H52" s="35">
        <v>109347</v>
      </c>
      <c r="I52" s="37">
        <f t="shared" ref="I52:J58" si="25">SUM(G52-E52)</f>
        <v>3.125E-2</v>
      </c>
      <c r="J52" s="38">
        <f t="shared" si="25"/>
        <v>23</v>
      </c>
      <c r="K52" s="35"/>
      <c r="L52" s="35"/>
      <c r="M52" s="35"/>
      <c r="N52" s="35"/>
      <c r="O52" s="35"/>
      <c r="P52" s="35"/>
      <c r="Q52" s="39">
        <f t="shared" ref="Q52:Q58" si="26">SUM(K52:P52)</f>
        <v>0</v>
      </c>
      <c r="R52" s="35"/>
      <c r="S52" s="35"/>
      <c r="T52" s="35"/>
      <c r="U52" s="35"/>
      <c r="V52" s="35"/>
      <c r="W52" s="35"/>
      <c r="X52" s="39">
        <f t="shared" ref="X52:X58" si="27">SUM(R52:W52)</f>
        <v>0</v>
      </c>
      <c r="Y52" s="40">
        <f t="shared" si="11"/>
        <v>0</v>
      </c>
    </row>
    <row r="53" spans="1:25" x14ac:dyDescent="0.25">
      <c r="A53" s="30"/>
      <c r="B53" s="63"/>
      <c r="C53" s="42" t="s">
        <v>32</v>
      </c>
      <c r="D53" s="33">
        <v>15</v>
      </c>
      <c r="E53" s="34">
        <v>0.36944444444444446</v>
      </c>
      <c r="F53" s="35">
        <v>109347</v>
      </c>
      <c r="G53" s="34">
        <v>0.39999999999999997</v>
      </c>
      <c r="H53" s="35">
        <v>109370</v>
      </c>
      <c r="I53" s="37">
        <f t="shared" si="25"/>
        <v>3.0555555555555503E-2</v>
      </c>
      <c r="J53" s="38">
        <f t="shared" si="25"/>
        <v>23</v>
      </c>
      <c r="K53" s="35"/>
      <c r="L53" s="35">
        <v>1</v>
      </c>
      <c r="M53" s="35">
        <v>1</v>
      </c>
      <c r="N53" s="35"/>
      <c r="O53" s="35"/>
      <c r="P53" s="35"/>
      <c r="Q53" s="39">
        <f t="shared" si="26"/>
        <v>2</v>
      </c>
      <c r="R53" s="35"/>
      <c r="S53" s="35">
        <v>1</v>
      </c>
      <c r="T53" s="35"/>
      <c r="U53" s="35"/>
      <c r="V53" s="35">
        <v>1</v>
      </c>
      <c r="W53" s="35"/>
      <c r="X53" s="39">
        <f t="shared" si="27"/>
        <v>2</v>
      </c>
      <c r="Y53" s="40">
        <f t="shared" si="11"/>
        <v>0</v>
      </c>
    </row>
    <row r="54" spans="1:25" x14ac:dyDescent="0.25">
      <c r="A54" s="30"/>
      <c r="B54" s="63"/>
      <c r="C54" s="42" t="s">
        <v>33</v>
      </c>
      <c r="D54" s="33"/>
      <c r="E54" s="34">
        <v>0.41319444444444442</v>
      </c>
      <c r="F54" s="35">
        <v>109370</v>
      </c>
      <c r="G54" s="34">
        <v>0.45763888888888887</v>
      </c>
      <c r="H54" s="35">
        <v>109403</v>
      </c>
      <c r="I54" s="37">
        <f t="shared" si="25"/>
        <v>4.4444444444444453E-2</v>
      </c>
      <c r="J54" s="38">
        <f t="shared" si="25"/>
        <v>33</v>
      </c>
      <c r="K54" s="35"/>
      <c r="L54" s="35"/>
      <c r="M54" s="35"/>
      <c r="N54" s="35"/>
      <c r="O54" s="35"/>
      <c r="P54" s="35"/>
      <c r="Q54" s="39">
        <f t="shared" si="26"/>
        <v>0</v>
      </c>
      <c r="R54" s="35"/>
      <c r="S54" s="35"/>
      <c r="T54" s="35"/>
      <c r="U54" s="35"/>
      <c r="V54" s="35"/>
      <c r="W54" s="35"/>
      <c r="X54" s="39">
        <f t="shared" si="27"/>
        <v>0</v>
      </c>
      <c r="Y54" s="40">
        <f t="shared" si="11"/>
        <v>0</v>
      </c>
    </row>
    <row r="55" spans="1:25" x14ac:dyDescent="0.25">
      <c r="A55" s="30" t="s">
        <v>84</v>
      </c>
      <c r="B55" s="62"/>
      <c r="C55" s="42" t="s">
        <v>34</v>
      </c>
      <c r="D55" s="33">
        <v>15</v>
      </c>
      <c r="E55" s="34">
        <v>0.64583333333333337</v>
      </c>
      <c r="F55" s="35">
        <v>109403</v>
      </c>
      <c r="G55" s="34">
        <v>0.69097222222222221</v>
      </c>
      <c r="H55" s="35">
        <v>109436</v>
      </c>
      <c r="I55" s="37">
        <f t="shared" si="25"/>
        <v>4.513888888888884E-2</v>
      </c>
      <c r="J55" s="38">
        <f t="shared" si="25"/>
        <v>33</v>
      </c>
      <c r="K55" s="35"/>
      <c r="L55" s="35">
        <v>1</v>
      </c>
      <c r="M55" s="35"/>
      <c r="N55" s="35"/>
      <c r="O55" s="35"/>
      <c r="P55" s="35"/>
      <c r="Q55" s="39">
        <f t="shared" si="26"/>
        <v>1</v>
      </c>
      <c r="R55" s="35"/>
      <c r="S55" s="35">
        <v>1</v>
      </c>
      <c r="T55" s="35"/>
      <c r="U55" s="35"/>
      <c r="V55" s="35"/>
      <c r="W55" s="35"/>
      <c r="X55" s="39">
        <f t="shared" si="27"/>
        <v>1</v>
      </c>
      <c r="Y55" s="40">
        <f t="shared" si="11"/>
        <v>0</v>
      </c>
    </row>
    <row r="56" spans="1:25" x14ac:dyDescent="0.25">
      <c r="A56" s="30"/>
      <c r="B56" s="62"/>
      <c r="C56" s="42" t="s">
        <v>35</v>
      </c>
      <c r="D56" s="33"/>
      <c r="E56" s="34">
        <v>0.72777777777777775</v>
      </c>
      <c r="F56" s="35">
        <v>109436</v>
      </c>
      <c r="G56" s="34">
        <v>0.77916666666666667</v>
      </c>
      <c r="H56" s="35">
        <v>109472</v>
      </c>
      <c r="I56" s="37">
        <f t="shared" si="25"/>
        <v>5.1388888888888928E-2</v>
      </c>
      <c r="J56" s="38">
        <f t="shared" si="25"/>
        <v>36</v>
      </c>
      <c r="K56" s="35">
        <v>1</v>
      </c>
      <c r="L56" s="35">
        <v>3</v>
      </c>
      <c r="M56" s="35">
        <v>1</v>
      </c>
      <c r="N56" s="35"/>
      <c r="O56" s="35"/>
      <c r="P56" s="35"/>
      <c r="Q56" s="39">
        <f t="shared" si="26"/>
        <v>5</v>
      </c>
      <c r="R56" s="35"/>
      <c r="S56" s="35">
        <v>3</v>
      </c>
      <c r="T56" s="35">
        <v>2</v>
      </c>
      <c r="U56" s="35"/>
      <c r="V56" s="35"/>
      <c r="W56" s="35"/>
      <c r="X56" s="39">
        <f t="shared" si="27"/>
        <v>5</v>
      </c>
      <c r="Y56" s="40">
        <f t="shared" si="11"/>
        <v>0</v>
      </c>
    </row>
    <row r="57" spans="1:25" x14ac:dyDescent="0.25">
      <c r="A57" s="30"/>
      <c r="B57" s="62"/>
      <c r="C57" s="42" t="s">
        <v>36</v>
      </c>
      <c r="D57" s="33"/>
      <c r="E57" s="34"/>
      <c r="F57" s="35"/>
      <c r="G57" s="34"/>
      <c r="H57" s="35"/>
      <c r="I57" s="37">
        <f t="shared" si="25"/>
        <v>0</v>
      </c>
      <c r="J57" s="38">
        <f t="shared" si="25"/>
        <v>0</v>
      </c>
      <c r="K57" s="35"/>
      <c r="L57" s="35"/>
      <c r="M57" s="35"/>
      <c r="N57" s="35"/>
      <c r="O57" s="35"/>
      <c r="P57" s="35"/>
      <c r="Q57" s="39">
        <f t="shared" si="26"/>
        <v>0</v>
      </c>
      <c r="R57" s="35"/>
      <c r="S57" s="35"/>
      <c r="T57" s="35"/>
      <c r="U57" s="35"/>
      <c r="V57" s="35"/>
      <c r="W57" s="35"/>
      <c r="X57" s="39">
        <f t="shared" si="27"/>
        <v>0</v>
      </c>
      <c r="Y57" s="40">
        <f t="shared" si="11"/>
        <v>0</v>
      </c>
    </row>
    <row r="58" spans="1:25" x14ac:dyDescent="0.25">
      <c r="A58" s="30"/>
      <c r="B58" s="62"/>
      <c r="C58" s="42" t="s">
        <v>37</v>
      </c>
      <c r="D58" s="33"/>
      <c r="E58" s="34"/>
      <c r="F58" s="35"/>
      <c r="G58" s="34"/>
      <c r="H58" s="35"/>
      <c r="I58" s="37">
        <f t="shared" si="25"/>
        <v>0</v>
      </c>
      <c r="J58" s="38">
        <f t="shared" si="25"/>
        <v>0</v>
      </c>
      <c r="K58" s="35"/>
      <c r="L58" s="35"/>
      <c r="M58" s="35"/>
      <c r="N58" s="35"/>
      <c r="O58" s="35"/>
      <c r="P58" s="35"/>
      <c r="Q58" s="39">
        <f t="shared" si="26"/>
        <v>0</v>
      </c>
      <c r="R58" s="35"/>
      <c r="S58" s="35"/>
      <c r="T58" s="35"/>
      <c r="U58" s="35"/>
      <c r="V58" s="35"/>
      <c r="W58" s="35"/>
      <c r="X58" s="39">
        <f t="shared" si="27"/>
        <v>0</v>
      </c>
      <c r="Y58" s="40">
        <f t="shared" si="11"/>
        <v>0</v>
      </c>
    </row>
    <row r="59" spans="1:25" ht="15.75" thickBot="1" x14ac:dyDescent="0.3">
      <c r="A59" s="49"/>
      <c r="B59" s="50"/>
      <c r="C59" s="51" t="s">
        <v>38</v>
      </c>
      <c r="D59" s="52"/>
      <c r="E59" s="53"/>
      <c r="F59" s="54"/>
      <c r="G59" s="55"/>
      <c r="H59" s="56" t="s">
        <v>39</v>
      </c>
      <c r="I59" s="37">
        <f t="shared" ref="I59:W59" si="28">SUM(I51:I58)</f>
        <v>0.24236111111111108</v>
      </c>
      <c r="J59" s="57">
        <f t="shared" si="28"/>
        <v>181</v>
      </c>
      <c r="K59" s="57">
        <f t="shared" si="28"/>
        <v>2</v>
      </c>
      <c r="L59" s="57">
        <f t="shared" si="28"/>
        <v>5</v>
      </c>
      <c r="M59" s="57">
        <f t="shared" si="28"/>
        <v>2</v>
      </c>
      <c r="N59" s="57">
        <f t="shared" si="28"/>
        <v>0</v>
      </c>
      <c r="O59" s="57">
        <f t="shared" si="28"/>
        <v>0</v>
      </c>
      <c r="P59" s="57">
        <f t="shared" si="28"/>
        <v>0</v>
      </c>
      <c r="Q59" s="57">
        <f t="shared" si="28"/>
        <v>9</v>
      </c>
      <c r="R59" s="57">
        <f t="shared" si="28"/>
        <v>0</v>
      </c>
      <c r="S59" s="57">
        <f t="shared" si="28"/>
        <v>6</v>
      </c>
      <c r="T59" s="57">
        <f t="shared" si="28"/>
        <v>2</v>
      </c>
      <c r="U59" s="57">
        <f t="shared" si="28"/>
        <v>0</v>
      </c>
      <c r="V59" s="57">
        <f t="shared" si="28"/>
        <v>1</v>
      </c>
      <c r="W59" s="57">
        <f t="shared" si="28"/>
        <v>0</v>
      </c>
      <c r="X59" s="57">
        <f>SUM(R59:W59)</f>
        <v>9</v>
      </c>
      <c r="Y59" s="40">
        <f t="shared" si="11"/>
        <v>0</v>
      </c>
    </row>
    <row r="60" spans="1:25" ht="15.75" thickTop="1" x14ac:dyDescent="0.25">
      <c r="A60" s="30" t="s">
        <v>45</v>
      </c>
      <c r="B60" s="31">
        <v>43531</v>
      </c>
      <c r="C60" s="32" t="s">
        <v>30</v>
      </c>
      <c r="D60" s="33">
        <v>15</v>
      </c>
      <c r="E60" s="34">
        <v>0.27083333333333331</v>
      </c>
      <c r="F60" s="35">
        <v>109472</v>
      </c>
      <c r="G60" s="34">
        <v>0.31111111111111112</v>
      </c>
      <c r="H60" s="35">
        <v>109508</v>
      </c>
      <c r="I60" s="37">
        <f>SUM(G60-E60)</f>
        <v>4.0277777777777801E-2</v>
      </c>
      <c r="J60" s="38">
        <f>SUM(H60-F60)</f>
        <v>36</v>
      </c>
      <c r="K60" s="35"/>
      <c r="L60" s="35"/>
      <c r="M60" s="35"/>
      <c r="N60" s="35"/>
      <c r="O60" s="35"/>
      <c r="P60" s="35"/>
      <c r="Q60" s="39">
        <f>SUM(K60:P60)</f>
        <v>0</v>
      </c>
      <c r="R60" s="35"/>
      <c r="S60" s="35"/>
      <c r="T60" s="35"/>
      <c r="U60" s="35"/>
      <c r="V60" s="35"/>
      <c r="W60" s="35"/>
      <c r="X60" s="39">
        <f>SUM(R60:W60)</f>
        <v>0</v>
      </c>
      <c r="Y60" s="40">
        <f t="shared" si="11"/>
        <v>0</v>
      </c>
    </row>
    <row r="61" spans="1:25" x14ac:dyDescent="0.25">
      <c r="A61" s="30" t="s">
        <v>83</v>
      </c>
      <c r="B61" s="41"/>
      <c r="C61" s="42" t="s">
        <v>31</v>
      </c>
      <c r="D61" s="33"/>
      <c r="E61" s="34">
        <v>0.33333333333333331</v>
      </c>
      <c r="F61" s="35">
        <v>109508</v>
      </c>
      <c r="G61" s="34">
        <v>0.3611111111111111</v>
      </c>
      <c r="H61" s="35">
        <v>109528</v>
      </c>
      <c r="I61" s="37">
        <f t="shared" ref="I61:J67" si="29">SUM(G61-E61)</f>
        <v>2.777777777777779E-2</v>
      </c>
      <c r="J61" s="38">
        <f t="shared" si="29"/>
        <v>20</v>
      </c>
      <c r="K61" s="35">
        <v>2</v>
      </c>
      <c r="L61" s="35"/>
      <c r="M61" s="35"/>
      <c r="N61" s="35"/>
      <c r="O61" s="35"/>
      <c r="P61" s="35"/>
      <c r="Q61" s="39">
        <f t="shared" ref="Q61:Q67" si="30">SUM(K61:P61)</f>
        <v>2</v>
      </c>
      <c r="R61" s="35"/>
      <c r="S61" s="35">
        <v>2</v>
      </c>
      <c r="T61" s="35"/>
      <c r="U61" s="35"/>
      <c r="V61" s="35"/>
      <c r="W61" s="35"/>
      <c r="X61" s="39">
        <f t="shared" ref="X61:X67" si="31">SUM(R61:W61)</f>
        <v>2</v>
      </c>
      <c r="Y61" s="40">
        <f>SUM(Q61-X61)</f>
        <v>0</v>
      </c>
    </row>
    <row r="62" spans="1:25" x14ac:dyDescent="0.25">
      <c r="A62" s="30"/>
      <c r="B62" s="41"/>
      <c r="C62" s="42" t="s">
        <v>32</v>
      </c>
      <c r="D62" s="33">
        <v>15</v>
      </c>
      <c r="E62" s="34">
        <v>0.36944444444444446</v>
      </c>
      <c r="F62" s="35">
        <v>109528</v>
      </c>
      <c r="G62" s="34">
        <v>0.40277777777777773</v>
      </c>
      <c r="H62" s="35">
        <v>109551</v>
      </c>
      <c r="I62" s="37">
        <f t="shared" si="29"/>
        <v>3.333333333333327E-2</v>
      </c>
      <c r="J62" s="38">
        <f t="shared" si="29"/>
        <v>23</v>
      </c>
      <c r="K62" s="35"/>
      <c r="L62" s="35">
        <v>2</v>
      </c>
      <c r="M62" s="35">
        <v>1</v>
      </c>
      <c r="N62" s="35"/>
      <c r="O62" s="35"/>
      <c r="P62" s="35"/>
      <c r="Q62" s="39">
        <f t="shared" si="30"/>
        <v>3</v>
      </c>
      <c r="R62" s="35"/>
      <c r="S62" s="35">
        <v>3</v>
      </c>
      <c r="T62" s="35"/>
      <c r="U62" s="35"/>
      <c r="V62" s="35"/>
      <c r="W62" s="35"/>
      <c r="X62" s="39">
        <f t="shared" si="31"/>
        <v>3</v>
      </c>
      <c r="Y62" s="40">
        <f t="shared" si="11"/>
        <v>0</v>
      </c>
    </row>
    <row r="63" spans="1:25" x14ac:dyDescent="0.25">
      <c r="A63" s="30"/>
      <c r="B63" s="41"/>
      <c r="C63" s="42" t="s">
        <v>33</v>
      </c>
      <c r="D63" s="33"/>
      <c r="E63" s="34">
        <v>0.41319444444444442</v>
      </c>
      <c r="F63" s="35">
        <v>109551</v>
      </c>
      <c r="G63" s="34">
        <v>0.45833333333333331</v>
      </c>
      <c r="H63" s="35">
        <v>109584</v>
      </c>
      <c r="I63" s="37">
        <f t="shared" si="29"/>
        <v>4.5138888888888895E-2</v>
      </c>
      <c r="J63" s="38">
        <f t="shared" si="29"/>
        <v>33</v>
      </c>
      <c r="K63" s="35"/>
      <c r="L63" s="35"/>
      <c r="M63" s="35"/>
      <c r="N63" s="35"/>
      <c r="O63" s="35"/>
      <c r="P63" s="35"/>
      <c r="Q63" s="39">
        <f t="shared" si="30"/>
        <v>0</v>
      </c>
      <c r="R63" s="35"/>
      <c r="S63" s="35"/>
      <c r="T63" s="35"/>
      <c r="U63" s="35"/>
      <c r="V63" s="35"/>
      <c r="W63" s="35"/>
      <c r="X63" s="39">
        <f t="shared" si="31"/>
        <v>0</v>
      </c>
      <c r="Y63" s="40">
        <f t="shared" si="11"/>
        <v>0</v>
      </c>
    </row>
    <row r="64" spans="1:25" x14ac:dyDescent="0.25">
      <c r="A64" s="30" t="s">
        <v>84</v>
      </c>
      <c r="B64" s="41"/>
      <c r="C64" s="42" t="s">
        <v>34</v>
      </c>
      <c r="D64" s="33">
        <v>15</v>
      </c>
      <c r="E64" s="34">
        <v>0.64583333333333337</v>
      </c>
      <c r="F64" s="35">
        <v>109584</v>
      </c>
      <c r="G64" s="34">
        <v>0.69374999999999998</v>
      </c>
      <c r="H64" s="35">
        <v>109618</v>
      </c>
      <c r="I64" s="37">
        <f t="shared" si="29"/>
        <v>4.7916666666666607E-2</v>
      </c>
      <c r="J64" s="38">
        <f t="shared" si="29"/>
        <v>34</v>
      </c>
      <c r="K64" s="35">
        <v>2</v>
      </c>
      <c r="L64" s="35"/>
      <c r="M64" s="35"/>
      <c r="N64" s="35"/>
      <c r="O64" s="35"/>
      <c r="P64" s="35"/>
      <c r="Q64" s="39">
        <f t="shared" si="30"/>
        <v>2</v>
      </c>
      <c r="R64" s="35"/>
      <c r="S64" s="35">
        <v>2</v>
      </c>
      <c r="T64" s="35"/>
      <c r="U64" s="35"/>
      <c r="V64" s="35"/>
      <c r="W64" s="35"/>
      <c r="X64" s="39">
        <f t="shared" si="31"/>
        <v>2</v>
      </c>
      <c r="Y64" s="40">
        <f t="shared" si="11"/>
        <v>0</v>
      </c>
    </row>
    <row r="65" spans="1:25" x14ac:dyDescent="0.25">
      <c r="A65" s="30"/>
      <c r="B65" s="41"/>
      <c r="C65" s="42" t="s">
        <v>35</v>
      </c>
      <c r="D65" s="33"/>
      <c r="E65" s="34">
        <v>0.72777777777777775</v>
      </c>
      <c r="F65" s="35">
        <v>109618</v>
      </c>
      <c r="G65" s="34">
        <v>0.78472222222222221</v>
      </c>
      <c r="H65" s="35">
        <v>109660</v>
      </c>
      <c r="I65" s="37">
        <f t="shared" si="29"/>
        <v>5.6944444444444464E-2</v>
      </c>
      <c r="J65" s="38">
        <f t="shared" si="29"/>
        <v>42</v>
      </c>
      <c r="K65" s="35"/>
      <c r="L65" s="35">
        <v>2</v>
      </c>
      <c r="M65" s="35"/>
      <c r="N65" s="35"/>
      <c r="O65" s="35"/>
      <c r="P65" s="35"/>
      <c r="Q65" s="39">
        <f t="shared" si="30"/>
        <v>2</v>
      </c>
      <c r="R65" s="35"/>
      <c r="S65" s="35">
        <v>2</v>
      </c>
      <c r="T65" s="35"/>
      <c r="U65" s="35"/>
      <c r="V65" s="35"/>
      <c r="W65" s="35"/>
      <c r="X65" s="39">
        <f t="shared" si="31"/>
        <v>2</v>
      </c>
      <c r="Y65" s="40">
        <f t="shared" si="11"/>
        <v>0</v>
      </c>
    </row>
    <row r="66" spans="1:25" x14ac:dyDescent="0.25">
      <c r="A66" s="30"/>
      <c r="B66" s="41"/>
      <c r="C66" s="42" t="s">
        <v>36</v>
      </c>
      <c r="D66" s="33"/>
      <c r="E66" s="34"/>
      <c r="F66" s="35"/>
      <c r="G66" s="34"/>
      <c r="H66" s="35"/>
      <c r="I66" s="37">
        <f t="shared" si="29"/>
        <v>0</v>
      </c>
      <c r="J66" s="38">
        <f t="shared" si="29"/>
        <v>0</v>
      </c>
      <c r="K66" s="35"/>
      <c r="L66" s="35"/>
      <c r="M66" s="35"/>
      <c r="N66" s="35"/>
      <c r="O66" s="35"/>
      <c r="P66" s="35"/>
      <c r="Q66" s="39">
        <f t="shared" si="30"/>
        <v>0</v>
      </c>
      <c r="R66" s="35"/>
      <c r="S66" s="35"/>
      <c r="T66" s="35"/>
      <c r="U66" s="35"/>
      <c r="V66" s="35"/>
      <c r="W66" s="35"/>
      <c r="X66" s="39">
        <f t="shared" si="31"/>
        <v>0</v>
      </c>
      <c r="Y66" s="40">
        <f t="shared" si="11"/>
        <v>0</v>
      </c>
    </row>
    <row r="67" spans="1:25" x14ac:dyDescent="0.25">
      <c r="A67" s="30"/>
      <c r="B67" s="41"/>
      <c r="C67" s="42" t="s">
        <v>37</v>
      </c>
      <c r="D67" s="33"/>
      <c r="E67" s="34"/>
      <c r="F67" s="35"/>
      <c r="G67" s="34"/>
      <c r="H67" s="35"/>
      <c r="I67" s="37">
        <f t="shared" si="29"/>
        <v>0</v>
      </c>
      <c r="J67" s="38">
        <f t="shared" si="29"/>
        <v>0</v>
      </c>
      <c r="K67" s="35"/>
      <c r="L67" s="35"/>
      <c r="M67" s="35"/>
      <c r="N67" s="35"/>
      <c r="O67" s="35"/>
      <c r="P67" s="35"/>
      <c r="Q67" s="39">
        <f t="shared" si="30"/>
        <v>0</v>
      </c>
      <c r="R67" s="35"/>
      <c r="S67" s="35"/>
      <c r="T67" s="35"/>
      <c r="U67" s="35"/>
      <c r="V67" s="35"/>
      <c r="W67" s="35"/>
      <c r="X67" s="39">
        <f t="shared" si="31"/>
        <v>0</v>
      </c>
      <c r="Y67" s="40">
        <f t="shared" si="11"/>
        <v>0</v>
      </c>
    </row>
    <row r="68" spans="1:25" ht="15.75" thickBot="1" x14ac:dyDescent="0.3">
      <c r="A68" s="49"/>
      <c r="B68" s="50"/>
      <c r="C68" s="51" t="s">
        <v>38</v>
      </c>
      <c r="D68" s="52"/>
      <c r="E68" s="53"/>
      <c r="F68" s="54"/>
      <c r="G68" s="55"/>
      <c r="H68" s="56" t="s">
        <v>39</v>
      </c>
      <c r="I68" s="37">
        <f t="shared" ref="I68:X68" si="32">SUM(I60:I67)</f>
        <v>0.25138888888888883</v>
      </c>
      <c r="J68" s="57">
        <f t="shared" si="32"/>
        <v>188</v>
      </c>
      <c r="K68" s="57">
        <f t="shared" si="32"/>
        <v>4</v>
      </c>
      <c r="L68" s="57">
        <f t="shared" si="32"/>
        <v>4</v>
      </c>
      <c r="M68" s="57">
        <f t="shared" si="32"/>
        <v>1</v>
      </c>
      <c r="N68" s="57">
        <f t="shared" si="32"/>
        <v>0</v>
      </c>
      <c r="O68" s="57">
        <f t="shared" si="32"/>
        <v>0</v>
      </c>
      <c r="P68" s="57">
        <f t="shared" si="32"/>
        <v>0</v>
      </c>
      <c r="Q68" s="57">
        <f t="shared" si="32"/>
        <v>9</v>
      </c>
      <c r="R68" s="57">
        <f t="shared" si="32"/>
        <v>0</v>
      </c>
      <c r="S68" s="57">
        <f t="shared" si="32"/>
        <v>9</v>
      </c>
      <c r="T68" s="57">
        <f t="shared" si="32"/>
        <v>0</v>
      </c>
      <c r="U68" s="57">
        <f t="shared" si="32"/>
        <v>0</v>
      </c>
      <c r="V68" s="57">
        <f t="shared" si="32"/>
        <v>0</v>
      </c>
      <c r="W68" s="57">
        <f t="shared" si="32"/>
        <v>0</v>
      </c>
      <c r="X68" s="57">
        <f t="shared" si="32"/>
        <v>9</v>
      </c>
      <c r="Y68" s="40">
        <f t="shared" si="11"/>
        <v>0</v>
      </c>
    </row>
    <row r="69" spans="1:25" ht="15.75" thickTop="1" x14ac:dyDescent="0.25">
      <c r="A69" s="30" t="s">
        <v>46</v>
      </c>
      <c r="B69" s="31">
        <v>43532</v>
      </c>
      <c r="C69" s="32" t="s">
        <v>30</v>
      </c>
      <c r="D69" s="33">
        <v>15</v>
      </c>
      <c r="E69" s="34">
        <v>0.27083333333333331</v>
      </c>
      <c r="F69" s="35">
        <v>109660</v>
      </c>
      <c r="G69" s="36">
        <v>0.31597222222222221</v>
      </c>
      <c r="H69" s="35">
        <v>109694</v>
      </c>
      <c r="I69" s="37">
        <f>SUM(G69-E69)</f>
        <v>4.5138888888888895E-2</v>
      </c>
      <c r="J69" s="38">
        <f>SUM(H69-F69)</f>
        <v>34</v>
      </c>
      <c r="K69" s="35">
        <v>1</v>
      </c>
      <c r="L69" s="35"/>
      <c r="M69" s="35"/>
      <c r="N69" s="35"/>
      <c r="O69" s="35"/>
      <c r="P69" s="35"/>
      <c r="Q69" s="39">
        <f>SUM(K69:P69)</f>
        <v>1</v>
      </c>
      <c r="R69" s="35"/>
      <c r="S69" s="35"/>
      <c r="T69" s="35">
        <v>1</v>
      </c>
      <c r="U69" s="35"/>
      <c r="V69" s="35"/>
      <c r="W69" s="35"/>
      <c r="X69" s="39">
        <f>SUM(R69:W69)</f>
        <v>1</v>
      </c>
      <c r="Y69" s="40">
        <f t="shared" si="11"/>
        <v>0</v>
      </c>
    </row>
    <row r="70" spans="1:25" x14ac:dyDescent="0.25">
      <c r="A70" s="30" t="s">
        <v>84</v>
      </c>
      <c r="B70" s="41"/>
      <c r="C70" s="42" t="s">
        <v>31</v>
      </c>
      <c r="D70" s="33"/>
      <c r="E70" s="34">
        <v>0.33333333333333331</v>
      </c>
      <c r="F70" s="35">
        <v>109694</v>
      </c>
      <c r="G70" s="34">
        <v>0.36180555555555555</v>
      </c>
      <c r="H70" s="35">
        <v>109721</v>
      </c>
      <c r="I70" s="37">
        <f t="shared" ref="I70:J76" si="33">SUM(G70-E70)</f>
        <v>2.8472222222222232E-2</v>
      </c>
      <c r="J70" s="38">
        <f t="shared" si="33"/>
        <v>27</v>
      </c>
      <c r="K70" s="35"/>
      <c r="L70" s="35">
        <v>3</v>
      </c>
      <c r="M70" s="35"/>
      <c r="N70" s="35"/>
      <c r="O70" s="35"/>
      <c r="P70" s="35"/>
      <c r="Q70" s="39">
        <f t="shared" ref="Q70:Q76" si="34">SUM(K70:P70)</f>
        <v>3</v>
      </c>
      <c r="R70" s="35"/>
      <c r="S70" s="35">
        <v>2</v>
      </c>
      <c r="T70" s="35">
        <v>1</v>
      </c>
      <c r="U70" s="35"/>
      <c r="V70" s="35"/>
      <c r="W70" s="35"/>
      <c r="X70" s="39">
        <f t="shared" ref="X70:X76" si="35">SUM(R70:W70)</f>
        <v>3</v>
      </c>
      <c r="Y70" s="40">
        <f t="shared" si="11"/>
        <v>0</v>
      </c>
    </row>
    <row r="71" spans="1:25" x14ac:dyDescent="0.25">
      <c r="A71" s="30"/>
      <c r="B71" s="41"/>
      <c r="C71" s="42" t="s">
        <v>32</v>
      </c>
      <c r="D71" s="33">
        <v>15</v>
      </c>
      <c r="E71" s="34">
        <v>0.36944444444444446</v>
      </c>
      <c r="F71" s="35">
        <v>109721</v>
      </c>
      <c r="G71" s="34">
        <v>0.40069444444444446</v>
      </c>
      <c r="H71" s="35">
        <v>109744</v>
      </c>
      <c r="I71" s="37">
        <f t="shared" si="33"/>
        <v>3.125E-2</v>
      </c>
      <c r="J71" s="38">
        <f t="shared" si="33"/>
        <v>23</v>
      </c>
      <c r="K71" s="35"/>
      <c r="L71" s="35">
        <v>2</v>
      </c>
      <c r="M71" s="35">
        <v>1</v>
      </c>
      <c r="N71" s="35"/>
      <c r="O71" s="35"/>
      <c r="P71" s="35"/>
      <c r="Q71" s="39">
        <f t="shared" si="34"/>
        <v>3</v>
      </c>
      <c r="R71" s="35"/>
      <c r="S71" s="35">
        <v>3</v>
      </c>
      <c r="T71" s="35"/>
      <c r="U71" s="35"/>
      <c r="V71" s="35"/>
      <c r="W71" s="35"/>
      <c r="X71" s="39">
        <f t="shared" si="35"/>
        <v>3</v>
      </c>
      <c r="Y71" s="40">
        <f t="shared" si="11"/>
        <v>0</v>
      </c>
    </row>
    <row r="72" spans="1:25" x14ac:dyDescent="0.25">
      <c r="A72" s="30"/>
      <c r="B72" s="41"/>
      <c r="C72" s="42" t="s">
        <v>33</v>
      </c>
      <c r="D72" s="33"/>
      <c r="E72" s="34">
        <v>0.41319444444444442</v>
      </c>
      <c r="F72" s="35">
        <v>109744</v>
      </c>
      <c r="G72" s="34">
        <v>0.46527777777777773</v>
      </c>
      <c r="H72" s="35">
        <v>109777</v>
      </c>
      <c r="I72" s="37">
        <f t="shared" si="33"/>
        <v>5.2083333333333315E-2</v>
      </c>
      <c r="J72" s="38">
        <f t="shared" si="33"/>
        <v>33</v>
      </c>
      <c r="K72" s="35"/>
      <c r="L72" s="35"/>
      <c r="M72" s="35">
        <v>1</v>
      </c>
      <c r="N72" s="35"/>
      <c r="O72" s="35"/>
      <c r="P72" s="35"/>
      <c r="Q72" s="39">
        <f t="shared" si="34"/>
        <v>1</v>
      </c>
      <c r="R72" s="35"/>
      <c r="S72" s="35"/>
      <c r="T72" s="35">
        <v>1</v>
      </c>
      <c r="U72" s="35"/>
      <c r="V72" s="35"/>
      <c r="W72" s="35"/>
      <c r="X72" s="39">
        <f t="shared" si="35"/>
        <v>1</v>
      </c>
      <c r="Y72" s="40">
        <f t="shared" si="11"/>
        <v>0</v>
      </c>
    </row>
    <row r="73" spans="1:25" x14ac:dyDescent="0.25">
      <c r="A73" s="30"/>
      <c r="B73" s="41"/>
      <c r="C73" s="42" t="s">
        <v>34</v>
      </c>
      <c r="D73" s="33">
        <v>15</v>
      </c>
      <c r="E73" s="34">
        <v>0.64583333333333337</v>
      </c>
      <c r="F73" s="35">
        <v>109777</v>
      </c>
      <c r="G73" s="34">
        <v>0.68819444444444444</v>
      </c>
      <c r="H73" s="35">
        <v>109811</v>
      </c>
      <c r="I73" s="37">
        <f t="shared" si="33"/>
        <v>4.2361111111111072E-2</v>
      </c>
      <c r="J73" s="38">
        <f t="shared" si="33"/>
        <v>34</v>
      </c>
      <c r="K73" s="35">
        <v>1</v>
      </c>
      <c r="L73" s="35">
        <v>2</v>
      </c>
      <c r="M73" s="35"/>
      <c r="N73" s="35"/>
      <c r="O73" s="35"/>
      <c r="P73" s="35"/>
      <c r="Q73" s="39">
        <f t="shared" si="34"/>
        <v>3</v>
      </c>
      <c r="R73" s="35"/>
      <c r="S73" s="35">
        <v>1</v>
      </c>
      <c r="T73" s="35">
        <v>2</v>
      </c>
      <c r="U73" s="35"/>
      <c r="V73" s="35"/>
      <c r="W73" s="35"/>
      <c r="X73" s="39">
        <f t="shared" si="35"/>
        <v>3</v>
      </c>
      <c r="Y73" s="40">
        <f t="shared" si="11"/>
        <v>0</v>
      </c>
    </row>
    <row r="74" spans="1:25" x14ac:dyDescent="0.25">
      <c r="A74" s="30"/>
      <c r="B74" s="41"/>
      <c r="C74" s="42" t="s">
        <v>35</v>
      </c>
      <c r="D74" s="33"/>
      <c r="E74" s="34">
        <v>0.72777777777777775</v>
      </c>
      <c r="F74" s="35">
        <v>109811</v>
      </c>
      <c r="G74" s="34">
        <v>0.78472222222222221</v>
      </c>
      <c r="H74" s="35">
        <v>109846</v>
      </c>
      <c r="I74" s="37">
        <f t="shared" si="33"/>
        <v>5.6944444444444464E-2</v>
      </c>
      <c r="J74" s="38">
        <f t="shared" si="33"/>
        <v>35</v>
      </c>
      <c r="K74" s="35">
        <v>1</v>
      </c>
      <c r="L74" s="35">
        <v>1</v>
      </c>
      <c r="M74" s="35"/>
      <c r="N74" s="35"/>
      <c r="O74" s="35"/>
      <c r="P74" s="35"/>
      <c r="Q74" s="39">
        <f t="shared" si="34"/>
        <v>2</v>
      </c>
      <c r="R74" s="35"/>
      <c r="S74" s="35">
        <v>1</v>
      </c>
      <c r="T74" s="35">
        <v>1</v>
      </c>
      <c r="U74" s="35"/>
      <c r="V74" s="35"/>
      <c r="W74" s="35"/>
      <c r="X74" s="39">
        <f t="shared" si="35"/>
        <v>2</v>
      </c>
      <c r="Y74" s="40">
        <f t="shared" si="11"/>
        <v>0</v>
      </c>
    </row>
    <row r="75" spans="1:25" x14ac:dyDescent="0.25">
      <c r="A75" s="30"/>
      <c r="B75" s="41"/>
      <c r="C75" s="42" t="s">
        <v>36</v>
      </c>
      <c r="D75" s="33"/>
      <c r="E75" s="34"/>
      <c r="F75" s="35"/>
      <c r="G75" s="34"/>
      <c r="H75" s="35"/>
      <c r="I75" s="37">
        <f t="shared" si="33"/>
        <v>0</v>
      </c>
      <c r="J75" s="38">
        <f t="shared" si="33"/>
        <v>0</v>
      </c>
      <c r="K75" s="35"/>
      <c r="L75" s="35"/>
      <c r="M75" s="35"/>
      <c r="N75" s="35"/>
      <c r="O75" s="35"/>
      <c r="P75" s="35"/>
      <c r="Q75" s="39">
        <f t="shared" si="34"/>
        <v>0</v>
      </c>
      <c r="R75" s="35"/>
      <c r="S75" s="35"/>
      <c r="T75" s="35"/>
      <c r="U75" s="35"/>
      <c r="V75" s="35"/>
      <c r="W75" s="35"/>
      <c r="X75" s="39">
        <f t="shared" si="35"/>
        <v>0</v>
      </c>
      <c r="Y75" s="40">
        <f t="shared" si="11"/>
        <v>0</v>
      </c>
    </row>
    <row r="76" spans="1:25" x14ac:dyDescent="0.25">
      <c r="A76" s="30"/>
      <c r="B76" s="41"/>
      <c r="C76" s="42" t="s">
        <v>37</v>
      </c>
      <c r="D76" s="33"/>
      <c r="E76" s="34"/>
      <c r="F76" s="35"/>
      <c r="G76" s="34"/>
      <c r="H76" s="35"/>
      <c r="I76" s="37">
        <f t="shared" si="33"/>
        <v>0</v>
      </c>
      <c r="J76" s="38">
        <f t="shared" si="33"/>
        <v>0</v>
      </c>
      <c r="K76" s="35"/>
      <c r="L76" s="35"/>
      <c r="M76" s="35"/>
      <c r="N76" s="35"/>
      <c r="O76" s="35"/>
      <c r="P76" s="35"/>
      <c r="Q76" s="39">
        <f t="shared" si="34"/>
        <v>0</v>
      </c>
      <c r="R76" s="35"/>
      <c r="S76" s="35"/>
      <c r="T76" s="35"/>
      <c r="U76" s="35"/>
      <c r="V76" s="35"/>
      <c r="W76" s="35"/>
      <c r="X76" s="39">
        <f t="shared" si="35"/>
        <v>0</v>
      </c>
      <c r="Y76" s="40">
        <f>SUM(Q76-X76)</f>
        <v>0</v>
      </c>
    </row>
    <row r="77" spans="1:25" ht="15.75" thickBot="1" x14ac:dyDescent="0.3">
      <c r="A77" s="49"/>
      <c r="B77" s="50"/>
      <c r="C77" s="51" t="s">
        <v>38</v>
      </c>
      <c r="D77" s="52"/>
      <c r="E77" s="53"/>
      <c r="F77" s="54"/>
      <c r="G77" s="55"/>
      <c r="H77" s="56" t="s">
        <v>39</v>
      </c>
      <c r="I77" s="37">
        <f t="shared" ref="I77:X77" si="36">SUM(I69:I76)</f>
        <v>0.25624999999999998</v>
      </c>
      <c r="J77" s="57">
        <f t="shared" si="36"/>
        <v>186</v>
      </c>
      <c r="K77" s="57">
        <f t="shared" si="36"/>
        <v>3</v>
      </c>
      <c r="L77" s="57">
        <f t="shared" si="36"/>
        <v>8</v>
      </c>
      <c r="M77" s="57">
        <f t="shared" si="36"/>
        <v>2</v>
      </c>
      <c r="N77" s="57">
        <f t="shared" si="36"/>
        <v>0</v>
      </c>
      <c r="O77" s="57">
        <f t="shared" si="36"/>
        <v>0</v>
      </c>
      <c r="P77" s="57">
        <f t="shared" si="36"/>
        <v>0</v>
      </c>
      <c r="Q77" s="57">
        <f t="shared" si="36"/>
        <v>13</v>
      </c>
      <c r="R77" s="57">
        <f t="shared" si="36"/>
        <v>0</v>
      </c>
      <c r="S77" s="57">
        <f t="shared" si="36"/>
        <v>7</v>
      </c>
      <c r="T77" s="57">
        <f t="shared" si="36"/>
        <v>6</v>
      </c>
      <c r="U77" s="57">
        <f t="shared" si="36"/>
        <v>0</v>
      </c>
      <c r="V77" s="57">
        <f t="shared" si="36"/>
        <v>0</v>
      </c>
      <c r="W77" s="57">
        <f t="shared" si="36"/>
        <v>0</v>
      </c>
      <c r="X77" s="57">
        <f t="shared" si="36"/>
        <v>13</v>
      </c>
      <c r="Y77" s="40">
        <f t="shared" si="11"/>
        <v>0</v>
      </c>
    </row>
    <row r="78" spans="1:25" ht="15.75" thickTop="1" x14ac:dyDescent="0.25">
      <c r="A78" s="30" t="s">
        <v>47</v>
      </c>
      <c r="B78" s="31">
        <v>43533</v>
      </c>
      <c r="C78" s="32" t="s">
        <v>30</v>
      </c>
      <c r="D78" s="33"/>
      <c r="E78" s="34"/>
      <c r="F78" s="35"/>
      <c r="G78" s="34"/>
      <c r="H78" s="35"/>
      <c r="I78" s="37">
        <f>SUM(G78-E78)</f>
        <v>0</v>
      </c>
      <c r="J78" s="38">
        <f>SUM(H78-F78)</f>
        <v>0</v>
      </c>
      <c r="K78" s="35"/>
      <c r="L78" s="35"/>
      <c r="M78" s="35"/>
      <c r="N78" s="35"/>
      <c r="O78" s="35"/>
      <c r="P78" s="35"/>
      <c r="Q78" s="39">
        <f>SUM(K78:P78)</f>
        <v>0</v>
      </c>
      <c r="R78" s="35"/>
      <c r="S78" s="35"/>
      <c r="T78" s="35"/>
      <c r="U78" s="35"/>
      <c r="V78" s="35"/>
      <c r="W78" s="35"/>
      <c r="X78" s="39">
        <f>SUM(R78:W78)</f>
        <v>0</v>
      </c>
      <c r="Y78" s="40">
        <f>SUM(Q78-X78)</f>
        <v>0</v>
      </c>
    </row>
    <row r="79" spans="1:25" x14ac:dyDescent="0.25">
      <c r="A79" s="30"/>
      <c r="B79" s="41"/>
      <c r="C79" s="42" t="s">
        <v>31</v>
      </c>
      <c r="D79" s="33"/>
      <c r="E79" s="34"/>
      <c r="F79" s="35"/>
      <c r="G79" s="34"/>
      <c r="H79" s="35"/>
      <c r="I79" s="37">
        <f t="shared" ref="I79:J85" si="37">SUM(G79-E79)</f>
        <v>0</v>
      </c>
      <c r="J79" s="38">
        <f t="shared" si="37"/>
        <v>0</v>
      </c>
      <c r="K79" s="35"/>
      <c r="L79" s="35"/>
      <c r="M79" s="35"/>
      <c r="N79" s="35"/>
      <c r="O79" s="35"/>
      <c r="P79" s="35"/>
      <c r="Q79" s="39">
        <f t="shared" ref="Q79:Q85" si="38">SUM(K79:P79)</f>
        <v>0</v>
      </c>
      <c r="R79" s="35"/>
      <c r="S79" s="35"/>
      <c r="T79" s="35"/>
      <c r="U79" s="35"/>
      <c r="V79" s="35"/>
      <c r="W79" s="35"/>
      <c r="X79" s="39">
        <f t="shared" ref="X79:X85" si="39">SUM(R79:W79)</f>
        <v>0</v>
      </c>
      <c r="Y79" s="40">
        <f t="shared" ref="Y79:Y86" si="40">SUM(Q79-X79)</f>
        <v>0</v>
      </c>
    </row>
    <row r="80" spans="1:25" x14ac:dyDescent="0.25">
      <c r="A80" s="30"/>
      <c r="B80" s="41"/>
      <c r="C80" s="42" t="s">
        <v>32</v>
      </c>
      <c r="D80" s="33"/>
      <c r="E80" s="34"/>
      <c r="F80" s="35"/>
      <c r="G80" s="34"/>
      <c r="H80" s="35"/>
      <c r="I80" s="37">
        <f t="shared" si="37"/>
        <v>0</v>
      </c>
      <c r="J80" s="38">
        <f t="shared" si="37"/>
        <v>0</v>
      </c>
      <c r="K80" s="35"/>
      <c r="L80" s="35"/>
      <c r="M80" s="35"/>
      <c r="N80" s="35"/>
      <c r="O80" s="35"/>
      <c r="P80" s="35"/>
      <c r="Q80" s="39">
        <f t="shared" si="38"/>
        <v>0</v>
      </c>
      <c r="R80" s="35"/>
      <c r="S80" s="35"/>
      <c r="T80" s="35"/>
      <c r="U80" s="35"/>
      <c r="V80" s="35"/>
      <c r="W80" s="35"/>
      <c r="X80" s="39">
        <f t="shared" si="39"/>
        <v>0</v>
      </c>
      <c r="Y80" s="40">
        <f t="shared" si="40"/>
        <v>0</v>
      </c>
    </row>
    <row r="81" spans="1:25" x14ac:dyDescent="0.25">
      <c r="A81" s="30"/>
      <c r="B81" s="41"/>
      <c r="C81" s="42" t="s">
        <v>33</v>
      </c>
      <c r="D81" s="33"/>
      <c r="E81" s="34"/>
      <c r="F81" s="35"/>
      <c r="G81" s="34"/>
      <c r="H81" s="35"/>
      <c r="I81" s="37">
        <f t="shared" si="37"/>
        <v>0</v>
      </c>
      <c r="J81" s="38">
        <f t="shared" si="37"/>
        <v>0</v>
      </c>
      <c r="K81" s="35"/>
      <c r="L81" s="35"/>
      <c r="M81" s="35"/>
      <c r="N81" s="35"/>
      <c r="O81" s="35"/>
      <c r="P81" s="35"/>
      <c r="Q81" s="39">
        <f t="shared" si="38"/>
        <v>0</v>
      </c>
      <c r="R81" s="35"/>
      <c r="S81" s="35"/>
      <c r="T81" s="35"/>
      <c r="U81" s="35"/>
      <c r="V81" s="35"/>
      <c r="W81" s="35"/>
      <c r="X81" s="39">
        <f t="shared" si="39"/>
        <v>0</v>
      </c>
      <c r="Y81" s="40">
        <f t="shared" si="40"/>
        <v>0</v>
      </c>
    </row>
    <row r="82" spans="1:25" x14ac:dyDescent="0.25">
      <c r="A82" s="30"/>
      <c r="B82" s="41"/>
      <c r="C82" s="42" t="s">
        <v>34</v>
      </c>
      <c r="D82" s="33"/>
      <c r="E82" s="34"/>
      <c r="F82" s="35"/>
      <c r="G82" s="34"/>
      <c r="H82" s="35"/>
      <c r="I82" s="37">
        <f t="shared" si="37"/>
        <v>0</v>
      </c>
      <c r="J82" s="38">
        <f t="shared" si="37"/>
        <v>0</v>
      </c>
      <c r="K82" s="35"/>
      <c r="L82" s="35"/>
      <c r="M82" s="35"/>
      <c r="N82" s="35"/>
      <c r="O82" s="35"/>
      <c r="P82" s="35"/>
      <c r="Q82" s="39">
        <f t="shared" si="38"/>
        <v>0</v>
      </c>
      <c r="R82" s="35"/>
      <c r="S82" s="35"/>
      <c r="T82" s="35"/>
      <c r="U82" s="35"/>
      <c r="V82" s="35"/>
      <c r="W82" s="35"/>
      <c r="X82" s="39">
        <f t="shared" si="39"/>
        <v>0</v>
      </c>
      <c r="Y82" s="40">
        <f t="shared" si="40"/>
        <v>0</v>
      </c>
    </row>
    <row r="83" spans="1:25" x14ac:dyDescent="0.25">
      <c r="A83" s="30"/>
      <c r="B83" s="41"/>
      <c r="C83" s="42" t="s">
        <v>35</v>
      </c>
      <c r="D83" s="33"/>
      <c r="E83" s="34"/>
      <c r="F83" s="35"/>
      <c r="G83" s="34"/>
      <c r="H83" s="35"/>
      <c r="I83" s="37">
        <f t="shared" si="37"/>
        <v>0</v>
      </c>
      <c r="J83" s="38">
        <f t="shared" si="37"/>
        <v>0</v>
      </c>
      <c r="K83" s="35"/>
      <c r="L83" s="35"/>
      <c r="M83" s="35"/>
      <c r="N83" s="35"/>
      <c r="O83" s="35"/>
      <c r="P83" s="35"/>
      <c r="Q83" s="39">
        <f t="shared" si="38"/>
        <v>0</v>
      </c>
      <c r="R83" s="35"/>
      <c r="S83" s="35"/>
      <c r="T83" s="35"/>
      <c r="U83" s="35"/>
      <c r="V83" s="35"/>
      <c r="W83" s="35"/>
      <c r="X83" s="39">
        <f t="shared" si="39"/>
        <v>0</v>
      </c>
      <c r="Y83" s="40">
        <f t="shared" si="40"/>
        <v>0</v>
      </c>
    </row>
    <row r="84" spans="1:25" x14ac:dyDescent="0.25">
      <c r="A84" s="30"/>
      <c r="B84" s="41"/>
      <c r="C84" s="42" t="s">
        <v>36</v>
      </c>
      <c r="D84" s="33"/>
      <c r="E84" s="34"/>
      <c r="F84" s="35"/>
      <c r="G84" s="34"/>
      <c r="H84" s="35"/>
      <c r="I84" s="37">
        <f t="shared" si="37"/>
        <v>0</v>
      </c>
      <c r="J84" s="38">
        <f t="shared" si="37"/>
        <v>0</v>
      </c>
      <c r="K84" s="35"/>
      <c r="L84" s="35"/>
      <c r="M84" s="35"/>
      <c r="N84" s="35"/>
      <c r="O84" s="35"/>
      <c r="P84" s="35"/>
      <c r="Q84" s="39">
        <f t="shared" si="38"/>
        <v>0</v>
      </c>
      <c r="R84" s="35"/>
      <c r="S84" s="35"/>
      <c r="T84" s="35"/>
      <c r="U84" s="35"/>
      <c r="V84" s="35"/>
      <c r="W84" s="35"/>
      <c r="X84" s="39">
        <f t="shared" si="39"/>
        <v>0</v>
      </c>
      <c r="Y84" s="40">
        <f t="shared" si="40"/>
        <v>0</v>
      </c>
    </row>
    <row r="85" spans="1:25" x14ac:dyDescent="0.25">
      <c r="A85" s="30"/>
      <c r="B85" s="41"/>
      <c r="C85" s="42" t="s">
        <v>37</v>
      </c>
      <c r="D85" s="33"/>
      <c r="E85" s="34"/>
      <c r="F85" s="35"/>
      <c r="G85" s="34"/>
      <c r="H85" s="35"/>
      <c r="I85" s="37">
        <f t="shared" si="37"/>
        <v>0</v>
      </c>
      <c r="J85" s="38">
        <f t="shared" si="37"/>
        <v>0</v>
      </c>
      <c r="K85" s="35"/>
      <c r="L85" s="35"/>
      <c r="M85" s="35"/>
      <c r="N85" s="35"/>
      <c r="O85" s="35"/>
      <c r="P85" s="35"/>
      <c r="Q85" s="39">
        <f t="shared" si="38"/>
        <v>0</v>
      </c>
      <c r="R85" s="35"/>
      <c r="S85" s="35"/>
      <c r="T85" s="35"/>
      <c r="U85" s="35"/>
      <c r="V85" s="35"/>
      <c r="W85" s="35"/>
      <c r="X85" s="39">
        <f t="shared" si="39"/>
        <v>0</v>
      </c>
      <c r="Y85" s="40">
        <f t="shared" si="40"/>
        <v>0</v>
      </c>
    </row>
    <row r="86" spans="1:25" ht="15.75" thickBot="1" x14ac:dyDescent="0.3">
      <c r="A86" s="49"/>
      <c r="B86" s="50"/>
      <c r="C86" s="51" t="s">
        <v>38</v>
      </c>
      <c r="D86" s="52"/>
      <c r="E86" s="53"/>
      <c r="F86" s="54"/>
      <c r="G86" s="55"/>
      <c r="H86" s="56" t="s">
        <v>39</v>
      </c>
      <c r="I86" s="37">
        <f t="shared" ref="I86:W86" si="41">SUM(I78:I85)</f>
        <v>0</v>
      </c>
      <c r="J86" s="57">
        <f t="shared" si="41"/>
        <v>0</v>
      </c>
      <c r="K86" s="57">
        <f t="shared" si="41"/>
        <v>0</v>
      </c>
      <c r="L86" s="57">
        <f t="shared" si="41"/>
        <v>0</v>
      </c>
      <c r="M86" s="57">
        <f t="shared" si="41"/>
        <v>0</v>
      </c>
      <c r="N86" s="57">
        <f t="shared" si="41"/>
        <v>0</v>
      </c>
      <c r="O86" s="57">
        <f t="shared" si="41"/>
        <v>0</v>
      </c>
      <c r="P86" s="57">
        <f t="shared" si="41"/>
        <v>0</v>
      </c>
      <c r="Q86" s="57">
        <f t="shared" si="41"/>
        <v>0</v>
      </c>
      <c r="R86" s="57">
        <f t="shared" si="41"/>
        <v>0</v>
      </c>
      <c r="S86" s="57">
        <f t="shared" si="41"/>
        <v>0</v>
      </c>
      <c r="T86" s="57">
        <f t="shared" si="41"/>
        <v>0</v>
      </c>
      <c r="U86" s="57">
        <f t="shared" si="41"/>
        <v>0</v>
      </c>
      <c r="V86" s="57">
        <f t="shared" si="41"/>
        <v>0</v>
      </c>
      <c r="W86" s="57">
        <f t="shared" si="41"/>
        <v>0</v>
      </c>
      <c r="X86" s="57">
        <f>SUM(R86:W86)</f>
        <v>0</v>
      </c>
      <c r="Y86" s="40">
        <f t="shared" si="40"/>
        <v>0</v>
      </c>
    </row>
    <row r="87" spans="1:25" ht="15.75" thickTop="1" x14ac:dyDescent="0.25">
      <c r="A87" s="30" t="s">
        <v>29</v>
      </c>
      <c r="B87" s="31">
        <v>43534</v>
      </c>
      <c r="C87" s="32" t="s">
        <v>30</v>
      </c>
      <c r="D87" s="33"/>
      <c r="E87" s="34"/>
      <c r="F87" s="35"/>
      <c r="G87" s="34"/>
      <c r="H87" s="35"/>
      <c r="I87" s="37">
        <f>SUM(G87-E87)</f>
        <v>0</v>
      </c>
      <c r="J87" s="38">
        <f>SUM(H87-F87)</f>
        <v>0</v>
      </c>
      <c r="K87" s="35"/>
      <c r="L87" s="35"/>
      <c r="M87" s="35"/>
      <c r="N87" s="35"/>
      <c r="O87" s="35"/>
      <c r="P87" s="35"/>
      <c r="Q87" s="39">
        <f>SUM(K87:P87)</f>
        <v>0</v>
      </c>
      <c r="R87" s="35"/>
      <c r="S87" s="35"/>
      <c r="T87" s="35"/>
      <c r="U87" s="35"/>
      <c r="V87" s="35"/>
      <c r="W87" s="35"/>
      <c r="X87" s="39">
        <f>SUM(R87:W87)</f>
        <v>0</v>
      </c>
      <c r="Y87" s="40">
        <f>SUM(Q87-X87)</f>
        <v>0</v>
      </c>
    </row>
    <row r="88" spans="1:25" x14ac:dyDescent="0.25">
      <c r="A88" s="30"/>
      <c r="B88" s="41"/>
      <c r="C88" s="42" t="s">
        <v>31</v>
      </c>
      <c r="D88" s="33"/>
      <c r="E88" s="34"/>
      <c r="F88" s="35"/>
      <c r="G88" s="34"/>
      <c r="H88" s="35"/>
      <c r="I88" s="37">
        <f t="shared" ref="I88:J94" si="42">SUM(G88-E88)</f>
        <v>0</v>
      </c>
      <c r="J88" s="38">
        <f t="shared" si="42"/>
        <v>0</v>
      </c>
      <c r="K88" s="35"/>
      <c r="L88" s="35"/>
      <c r="M88" s="35"/>
      <c r="N88" s="35"/>
      <c r="O88" s="35"/>
      <c r="P88" s="35"/>
      <c r="Q88" s="39">
        <f t="shared" ref="Q88:Q94" si="43">SUM(K88:P88)</f>
        <v>0</v>
      </c>
      <c r="R88" s="35"/>
      <c r="S88" s="35"/>
      <c r="T88" s="35"/>
      <c r="U88" s="35"/>
      <c r="V88" s="35"/>
      <c r="W88" s="35"/>
      <c r="X88" s="39">
        <f t="shared" ref="X88:X94" si="44">SUM(R88:W88)</f>
        <v>0</v>
      </c>
      <c r="Y88" s="40">
        <f t="shared" ref="Y88:Y145" si="45">SUM(Q88-X88)</f>
        <v>0</v>
      </c>
    </row>
    <row r="89" spans="1:25" x14ac:dyDescent="0.25">
      <c r="A89" s="30"/>
      <c r="B89" s="41"/>
      <c r="C89" s="42" t="s">
        <v>32</v>
      </c>
      <c r="D89" s="33"/>
      <c r="E89" s="34"/>
      <c r="F89" s="35"/>
      <c r="G89" s="34"/>
      <c r="H89" s="35"/>
      <c r="I89" s="37">
        <f t="shared" si="42"/>
        <v>0</v>
      </c>
      <c r="J89" s="38">
        <f t="shared" si="42"/>
        <v>0</v>
      </c>
      <c r="K89" s="35"/>
      <c r="L89" s="35"/>
      <c r="M89" s="35"/>
      <c r="N89" s="35"/>
      <c r="O89" s="35"/>
      <c r="P89" s="35"/>
      <c r="Q89" s="39">
        <f t="shared" si="43"/>
        <v>0</v>
      </c>
      <c r="R89" s="35"/>
      <c r="S89" s="35"/>
      <c r="T89" s="35"/>
      <c r="U89" s="35"/>
      <c r="V89" s="35"/>
      <c r="W89" s="35"/>
      <c r="X89" s="39">
        <f t="shared" si="44"/>
        <v>0</v>
      </c>
      <c r="Y89" s="40">
        <f t="shared" si="45"/>
        <v>0</v>
      </c>
    </row>
    <row r="90" spans="1:25" x14ac:dyDescent="0.25">
      <c r="A90" s="30"/>
      <c r="B90" s="41"/>
      <c r="C90" s="42" t="s">
        <v>33</v>
      </c>
      <c r="D90" s="33"/>
      <c r="E90" s="34"/>
      <c r="F90" s="35"/>
      <c r="G90" s="34"/>
      <c r="H90" s="35"/>
      <c r="I90" s="37">
        <f t="shared" si="42"/>
        <v>0</v>
      </c>
      <c r="J90" s="38">
        <f t="shared" si="42"/>
        <v>0</v>
      </c>
      <c r="K90" s="35"/>
      <c r="L90" s="35"/>
      <c r="M90" s="35"/>
      <c r="N90" s="35"/>
      <c r="O90" s="35"/>
      <c r="P90" s="35"/>
      <c r="Q90" s="39">
        <f t="shared" si="43"/>
        <v>0</v>
      </c>
      <c r="R90" s="35"/>
      <c r="S90" s="35"/>
      <c r="T90" s="35"/>
      <c r="U90" s="35"/>
      <c r="V90" s="35"/>
      <c r="W90" s="35"/>
      <c r="X90" s="39">
        <f t="shared" si="44"/>
        <v>0</v>
      </c>
      <c r="Y90" s="40">
        <f t="shared" si="45"/>
        <v>0</v>
      </c>
    </row>
    <row r="91" spans="1:25" x14ac:dyDescent="0.25">
      <c r="A91" s="30"/>
      <c r="B91" s="41"/>
      <c r="C91" s="42" t="s">
        <v>34</v>
      </c>
      <c r="D91" s="33"/>
      <c r="E91" s="34"/>
      <c r="F91" s="35"/>
      <c r="G91" s="34"/>
      <c r="H91" s="35"/>
      <c r="I91" s="37">
        <f t="shared" si="42"/>
        <v>0</v>
      </c>
      <c r="J91" s="38">
        <f t="shared" si="42"/>
        <v>0</v>
      </c>
      <c r="K91" s="35"/>
      <c r="L91" s="35"/>
      <c r="M91" s="35"/>
      <c r="N91" s="35"/>
      <c r="O91" s="35"/>
      <c r="P91" s="35"/>
      <c r="Q91" s="39">
        <f t="shared" si="43"/>
        <v>0</v>
      </c>
      <c r="R91" s="35"/>
      <c r="S91" s="35"/>
      <c r="T91" s="35"/>
      <c r="U91" s="35"/>
      <c r="V91" s="35"/>
      <c r="W91" s="35"/>
      <c r="X91" s="39">
        <f t="shared" si="44"/>
        <v>0</v>
      </c>
      <c r="Y91" s="40">
        <f t="shared" si="45"/>
        <v>0</v>
      </c>
    </row>
    <row r="92" spans="1:25" x14ac:dyDescent="0.25">
      <c r="A92" s="30"/>
      <c r="B92" s="41"/>
      <c r="C92" s="42" t="s">
        <v>35</v>
      </c>
      <c r="D92" s="33"/>
      <c r="E92" s="34"/>
      <c r="F92" s="35"/>
      <c r="G92" s="34"/>
      <c r="H92" s="35"/>
      <c r="I92" s="37">
        <f t="shared" si="42"/>
        <v>0</v>
      </c>
      <c r="J92" s="38">
        <f t="shared" si="42"/>
        <v>0</v>
      </c>
      <c r="K92" s="35"/>
      <c r="L92" s="35"/>
      <c r="M92" s="35"/>
      <c r="N92" s="35"/>
      <c r="O92" s="35"/>
      <c r="P92" s="35"/>
      <c r="Q92" s="39">
        <f t="shared" si="43"/>
        <v>0</v>
      </c>
      <c r="R92" s="35"/>
      <c r="S92" s="35"/>
      <c r="T92" s="35"/>
      <c r="U92" s="35"/>
      <c r="V92" s="35"/>
      <c r="W92" s="35"/>
      <c r="X92" s="39">
        <f t="shared" si="44"/>
        <v>0</v>
      </c>
      <c r="Y92" s="40">
        <f t="shared" si="45"/>
        <v>0</v>
      </c>
    </row>
    <row r="93" spans="1:25" x14ac:dyDescent="0.25">
      <c r="A93" s="30"/>
      <c r="B93" s="41"/>
      <c r="C93" s="42" t="s">
        <v>36</v>
      </c>
      <c r="D93" s="33"/>
      <c r="E93" s="34"/>
      <c r="F93" s="35"/>
      <c r="G93" s="34"/>
      <c r="H93" s="35"/>
      <c r="I93" s="37">
        <f t="shared" si="42"/>
        <v>0</v>
      </c>
      <c r="J93" s="38">
        <f t="shared" si="42"/>
        <v>0</v>
      </c>
      <c r="K93" s="35"/>
      <c r="L93" s="35"/>
      <c r="M93" s="35"/>
      <c r="N93" s="35"/>
      <c r="O93" s="35"/>
      <c r="P93" s="35"/>
      <c r="Q93" s="39">
        <f t="shared" si="43"/>
        <v>0</v>
      </c>
      <c r="R93" s="35"/>
      <c r="S93" s="35"/>
      <c r="T93" s="35"/>
      <c r="U93" s="35"/>
      <c r="V93" s="35"/>
      <c r="W93" s="35"/>
      <c r="X93" s="39">
        <f t="shared" si="44"/>
        <v>0</v>
      </c>
      <c r="Y93" s="40">
        <f t="shared" si="45"/>
        <v>0</v>
      </c>
    </row>
    <row r="94" spans="1:25" x14ac:dyDescent="0.25">
      <c r="A94" s="30"/>
      <c r="B94" s="41"/>
      <c r="C94" s="42" t="s">
        <v>37</v>
      </c>
      <c r="D94" s="33"/>
      <c r="E94" s="34"/>
      <c r="F94" s="35"/>
      <c r="G94" s="34"/>
      <c r="H94" s="35"/>
      <c r="I94" s="37">
        <f t="shared" si="42"/>
        <v>0</v>
      </c>
      <c r="J94" s="38">
        <f t="shared" si="42"/>
        <v>0</v>
      </c>
      <c r="K94" s="35"/>
      <c r="L94" s="35"/>
      <c r="M94" s="35"/>
      <c r="N94" s="35"/>
      <c r="O94" s="35"/>
      <c r="P94" s="35"/>
      <c r="Q94" s="39">
        <f t="shared" si="43"/>
        <v>0</v>
      </c>
      <c r="R94" s="35"/>
      <c r="S94" s="35"/>
      <c r="T94" s="35"/>
      <c r="U94" s="35"/>
      <c r="V94" s="35"/>
      <c r="W94" s="35"/>
      <c r="X94" s="39">
        <f t="shared" si="44"/>
        <v>0</v>
      </c>
      <c r="Y94" s="40">
        <f t="shared" si="45"/>
        <v>0</v>
      </c>
    </row>
    <row r="95" spans="1:25" ht="15.75" thickBot="1" x14ac:dyDescent="0.3">
      <c r="A95" s="49"/>
      <c r="B95" s="50"/>
      <c r="C95" s="51" t="s">
        <v>38</v>
      </c>
      <c r="D95" s="52"/>
      <c r="E95" s="53"/>
      <c r="F95" s="54"/>
      <c r="G95" s="55"/>
      <c r="H95" s="56" t="s">
        <v>39</v>
      </c>
      <c r="I95" s="37">
        <f t="shared" ref="I95:X95" si="46">SUM(I87:I94)</f>
        <v>0</v>
      </c>
      <c r="J95" s="57">
        <f t="shared" si="46"/>
        <v>0</v>
      </c>
      <c r="K95" s="57">
        <f t="shared" si="46"/>
        <v>0</v>
      </c>
      <c r="L95" s="57">
        <f t="shared" si="46"/>
        <v>0</v>
      </c>
      <c r="M95" s="57">
        <f t="shared" si="46"/>
        <v>0</v>
      </c>
      <c r="N95" s="57">
        <f t="shared" si="46"/>
        <v>0</v>
      </c>
      <c r="O95" s="57">
        <f t="shared" si="46"/>
        <v>0</v>
      </c>
      <c r="P95" s="57">
        <f t="shared" si="46"/>
        <v>0</v>
      </c>
      <c r="Q95" s="57">
        <f t="shared" si="46"/>
        <v>0</v>
      </c>
      <c r="R95" s="57">
        <f t="shared" si="46"/>
        <v>0</v>
      </c>
      <c r="S95" s="57">
        <f t="shared" si="46"/>
        <v>0</v>
      </c>
      <c r="T95" s="57">
        <f t="shared" si="46"/>
        <v>0</v>
      </c>
      <c r="U95" s="57">
        <f t="shared" si="46"/>
        <v>0</v>
      </c>
      <c r="V95" s="57">
        <f t="shared" si="46"/>
        <v>0</v>
      </c>
      <c r="W95" s="57">
        <f t="shared" si="46"/>
        <v>0</v>
      </c>
      <c r="X95" s="57">
        <f t="shared" si="46"/>
        <v>0</v>
      </c>
      <c r="Y95" s="40">
        <f t="shared" si="45"/>
        <v>0</v>
      </c>
    </row>
    <row r="96" spans="1:25" ht="15.75" thickTop="1" x14ac:dyDescent="0.25">
      <c r="A96" s="30" t="s">
        <v>40</v>
      </c>
      <c r="B96" s="31">
        <v>43535</v>
      </c>
      <c r="C96" s="32" t="s">
        <v>30</v>
      </c>
      <c r="D96" s="33">
        <v>15</v>
      </c>
      <c r="E96" s="34">
        <v>0.27083333333333331</v>
      </c>
      <c r="F96" s="35">
        <v>109846</v>
      </c>
      <c r="G96" s="34">
        <v>0.3125</v>
      </c>
      <c r="H96" s="35">
        <v>109879</v>
      </c>
      <c r="I96" s="37">
        <f>SUM(G96-E96)</f>
        <v>4.1666666666666685E-2</v>
      </c>
      <c r="J96" s="38">
        <f>SUM(H96-F96)</f>
        <v>33</v>
      </c>
      <c r="K96" s="35"/>
      <c r="L96" s="35"/>
      <c r="M96" s="35"/>
      <c r="N96" s="35"/>
      <c r="O96" s="35"/>
      <c r="P96" s="35"/>
      <c r="Q96" s="39">
        <f>SUM(K96:P96)</f>
        <v>0</v>
      </c>
      <c r="R96" s="35"/>
      <c r="S96" s="35"/>
      <c r="T96" s="35"/>
      <c r="U96" s="35"/>
      <c r="V96" s="35"/>
      <c r="W96" s="35"/>
      <c r="X96" s="39">
        <f>SUM(R96:W96)</f>
        <v>0</v>
      </c>
      <c r="Y96" s="40">
        <f t="shared" si="45"/>
        <v>0</v>
      </c>
    </row>
    <row r="97" spans="1:25" x14ac:dyDescent="0.25">
      <c r="A97" s="30" t="s">
        <v>97</v>
      </c>
      <c r="B97" s="41"/>
      <c r="C97" s="42" t="s">
        <v>31</v>
      </c>
      <c r="D97" s="33"/>
      <c r="E97" s="34">
        <v>0.32291666666666669</v>
      </c>
      <c r="F97" s="35">
        <v>109879</v>
      </c>
      <c r="G97" s="34">
        <v>0.3666666666666667</v>
      </c>
      <c r="H97" s="35">
        <v>109902</v>
      </c>
      <c r="I97" s="37">
        <f t="shared" ref="I97:J103" si="47">SUM(G97-E97)</f>
        <v>4.3750000000000011E-2</v>
      </c>
      <c r="J97" s="38">
        <f t="shared" si="47"/>
        <v>23</v>
      </c>
      <c r="K97" s="35"/>
      <c r="L97" s="35">
        <v>1</v>
      </c>
      <c r="M97" s="35"/>
      <c r="N97" s="35"/>
      <c r="O97" s="35"/>
      <c r="P97" s="35"/>
      <c r="Q97" s="39">
        <f t="shared" ref="Q97:Q103" si="48">SUM(K97:P97)</f>
        <v>1</v>
      </c>
      <c r="R97" s="35"/>
      <c r="S97" s="35">
        <v>1</v>
      </c>
      <c r="T97" s="35"/>
      <c r="U97" s="35"/>
      <c r="V97" s="35"/>
      <c r="W97" s="35"/>
      <c r="X97" s="39">
        <f t="shared" ref="X97:X103" si="49">SUM(R97:W97)</f>
        <v>1</v>
      </c>
      <c r="Y97" s="40">
        <f t="shared" si="45"/>
        <v>0</v>
      </c>
    </row>
    <row r="98" spans="1:25" x14ac:dyDescent="0.25">
      <c r="A98" s="30"/>
      <c r="B98" s="41"/>
      <c r="C98" s="42" t="s">
        <v>32</v>
      </c>
      <c r="D98" s="33">
        <v>15</v>
      </c>
      <c r="E98" s="34">
        <v>0.36944444444444446</v>
      </c>
      <c r="F98" s="35">
        <v>109902</v>
      </c>
      <c r="G98" s="34">
        <v>0.3972222222222222</v>
      </c>
      <c r="H98" s="35">
        <v>109925</v>
      </c>
      <c r="I98" s="37">
        <f t="shared" si="47"/>
        <v>2.7777777777777735E-2</v>
      </c>
      <c r="J98" s="38">
        <f t="shared" si="47"/>
        <v>23</v>
      </c>
      <c r="K98" s="35"/>
      <c r="L98" s="35"/>
      <c r="M98" s="35"/>
      <c r="N98" s="35"/>
      <c r="O98" s="35"/>
      <c r="P98" s="35"/>
      <c r="Q98" s="39">
        <f t="shared" si="48"/>
        <v>0</v>
      </c>
      <c r="R98" s="35"/>
      <c r="S98" s="35"/>
      <c r="T98" s="35"/>
      <c r="U98" s="35"/>
      <c r="V98" s="35"/>
      <c r="W98" s="35"/>
      <c r="X98" s="39">
        <f t="shared" si="49"/>
        <v>0</v>
      </c>
      <c r="Y98" s="40">
        <f t="shared" si="45"/>
        <v>0</v>
      </c>
    </row>
    <row r="99" spans="1:25" x14ac:dyDescent="0.25">
      <c r="A99" s="30"/>
      <c r="B99" s="41"/>
      <c r="C99" s="42" t="s">
        <v>33</v>
      </c>
      <c r="D99" s="33"/>
      <c r="E99" s="34">
        <v>0.41319444444444442</v>
      </c>
      <c r="F99" s="35">
        <v>109925</v>
      </c>
      <c r="G99" s="34">
        <v>0.45208333333333334</v>
      </c>
      <c r="H99" s="35">
        <v>109957</v>
      </c>
      <c r="I99" s="37">
        <f t="shared" si="47"/>
        <v>3.8888888888888917E-2</v>
      </c>
      <c r="J99" s="38">
        <f t="shared" si="47"/>
        <v>32</v>
      </c>
      <c r="K99" s="35"/>
      <c r="L99" s="35"/>
      <c r="M99" s="35"/>
      <c r="N99" s="35"/>
      <c r="O99" s="35"/>
      <c r="P99" s="35"/>
      <c r="Q99" s="39">
        <f t="shared" si="48"/>
        <v>0</v>
      </c>
      <c r="R99" s="35"/>
      <c r="S99" s="35"/>
      <c r="T99" s="35"/>
      <c r="U99" s="35"/>
      <c r="V99" s="35"/>
      <c r="W99" s="35"/>
      <c r="X99" s="39">
        <f t="shared" si="49"/>
        <v>0</v>
      </c>
      <c r="Y99" s="40">
        <f t="shared" si="45"/>
        <v>0</v>
      </c>
    </row>
    <row r="100" spans="1:25" x14ac:dyDescent="0.25">
      <c r="A100" s="30" t="s">
        <v>82</v>
      </c>
      <c r="B100" s="41"/>
      <c r="C100" s="42" t="s">
        <v>34</v>
      </c>
      <c r="D100" s="33">
        <v>15</v>
      </c>
      <c r="E100" s="34">
        <v>0.64583333333333337</v>
      </c>
      <c r="F100" s="35">
        <v>109957</v>
      </c>
      <c r="G100" s="34">
        <v>0.7090277777777777</v>
      </c>
      <c r="H100" s="35">
        <v>109994</v>
      </c>
      <c r="I100" s="37">
        <f t="shared" si="47"/>
        <v>6.3194444444444331E-2</v>
      </c>
      <c r="J100" s="38">
        <f t="shared" si="47"/>
        <v>37</v>
      </c>
      <c r="K100" s="35">
        <v>1</v>
      </c>
      <c r="L100" s="35">
        <v>3</v>
      </c>
      <c r="M100" s="35"/>
      <c r="N100" s="35"/>
      <c r="O100" s="35"/>
      <c r="P100" s="35"/>
      <c r="Q100" s="39">
        <f t="shared" si="48"/>
        <v>4</v>
      </c>
      <c r="R100" s="35"/>
      <c r="S100" s="35"/>
      <c r="T100" s="35"/>
      <c r="U100" s="35"/>
      <c r="V100" s="35"/>
      <c r="W100" s="35">
        <v>4</v>
      </c>
      <c r="X100" s="39">
        <f t="shared" si="49"/>
        <v>4</v>
      </c>
      <c r="Y100" s="40">
        <f t="shared" si="45"/>
        <v>0</v>
      </c>
    </row>
    <row r="101" spans="1:25" x14ac:dyDescent="0.25">
      <c r="A101" s="30"/>
      <c r="B101" s="41"/>
      <c r="C101" s="42" t="s">
        <v>35</v>
      </c>
      <c r="D101" s="33"/>
      <c r="E101" s="34">
        <v>0.72777777777777775</v>
      </c>
      <c r="F101" s="187">
        <v>109994</v>
      </c>
      <c r="G101" s="34">
        <v>0.77777777777777779</v>
      </c>
      <c r="H101" s="35">
        <v>110026</v>
      </c>
      <c r="I101" s="37">
        <f t="shared" si="47"/>
        <v>5.0000000000000044E-2</v>
      </c>
      <c r="J101" s="38">
        <f t="shared" si="47"/>
        <v>32</v>
      </c>
      <c r="K101" s="35">
        <v>1</v>
      </c>
      <c r="L101" s="35"/>
      <c r="M101" s="35"/>
      <c r="N101" s="35"/>
      <c r="O101" s="35"/>
      <c r="P101" s="35"/>
      <c r="Q101" s="39">
        <f t="shared" si="48"/>
        <v>1</v>
      </c>
      <c r="R101" s="35"/>
      <c r="S101" s="35"/>
      <c r="T101" s="35"/>
      <c r="U101" s="35"/>
      <c r="V101" s="35"/>
      <c r="W101" s="35">
        <v>1</v>
      </c>
      <c r="X101" s="39">
        <f t="shared" si="49"/>
        <v>1</v>
      </c>
      <c r="Y101" s="40">
        <f t="shared" si="45"/>
        <v>0</v>
      </c>
    </row>
    <row r="102" spans="1:25" x14ac:dyDescent="0.25">
      <c r="A102" s="30"/>
      <c r="B102" s="41"/>
      <c r="C102" s="42" t="s">
        <v>36</v>
      </c>
      <c r="D102" s="33"/>
      <c r="E102" s="34"/>
      <c r="F102" s="35"/>
      <c r="G102" s="34"/>
      <c r="H102" s="35"/>
      <c r="I102" s="37">
        <f t="shared" si="47"/>
        <v>0</v>
      </c>
      <c r="J102" s="38">
        <f t="shared" si="47"/>
        <v>0</v>
      </c>
      <c r="K102" s="35"/>
      <c r="L102" s="35"/>
      <c r="M102" s="35"/>
      <c r="N102" s="35"/>
      <c r="O102" s="35"/>
      <c r="P102" s="35"/>
      <c r="Q102" s="39">
        <f t="shared" si="48"/>
        <v>0</v>
      </c>
      <c r="R102" s="35"/>
      <c r="S102" s="35"/>
      <c r="T102" s="35"/>
      <c r="U102" s="35"/>
      <c r="V102" s="35"/>
      <c r="W102" s="35"/>
      <c r="X102" s="39">
        <f t="shared" si="49"/>
        <v>0</v>
      </c>
      <c r="Y102" s="40">
        <f t="shared" si="45"/>
        <v>0</v>
      </c>
    </row>
    <row r="103" spans="1:25" x14ac:dyDescent="0.25">
      <c r="A103" s="30"/>
      <c r="B103" s="41"/>
      <c r="C103" s="42" t="s">
        <v>37</v>
      </c>
      <c r="D103" s="33"/>
      <c r="E103" s="34"/>
      <c r="F103" s="35"/>
      <c r="G103" s="34"/>
      <c r="H103" s="35"/>
      <c r="I103" s="37">
        <f t="shared" si="47"/>
        <v>0</v>
      </c>
      <c r="J103" s="38">
        <f t="shared" si="47"/>
        <v>0</v>
      </c>
      <c r="K103" s="35"/>
      <c r="L103" s="35"/>
      <c r="M103" s="35"/>
      <c r="N103" s="35"/>
      <c r="O103" s="35"/>
      <c r="P103" s="35"/>
      <c r="Q103" s="39">
        <f t="shared" si="48"/>
        <v>0</v>
      </c>
      <c r="R103" s="35"/>
      <c r="S103" s="35"/>
      <c r="T103" s="35"/>
      <c r="U103" s="35"/>
      <c r="V103" s="35"/>
      <c r="W103" s="35"/>
      <c r="X103" s="39">
        <f t="shared" si="49"/>
        <v>0</v>
      </c>
      <c r="Y103" s="40">
        <f t="shared" si="45"/>
        <v>0</v>
      </c>
    </row>
    <row r="104" spans="1:25" ht="15.75" thickBot="1" x14ac:dyDescent="0.3">
      <c r="A104" s="49"/>
      <c r="B104" s="50"/>
      <c r="C104" s="51" t="s">
        <v>38</v>
      </c>
      <c r="D104" s="52"/>
      <c r="E104" s="53"/>
      <c r="F104" s="54"/>
      <c r="G104" s="55"/>
      <c r="H104" s="56" t="s">
        <v>39</v>
      </c>
      <c r="I104" s="37">
        <f t="shared" ref="I104:X104" si="50">SUM(I96:I103)</f>
        <v>0.26527777777777772</v>
      </c>
      <c r="J104" s="38">
        <f t="shared" si="50"/>
        <v>180</v>
      </c>
      <c r="K104" s="38">
        <f t="shared" si="50"/>
        <v>2</v>
      </c>
      <c r="L104" s="38">
        <f t="shared" si="50"/>
        <v>4</v>
      </c>
      <c r="M104" s="38">
        <f t="shared" si="50"/>
        <v>0</v>
      </c>
      <c r="N104" s="38">
        <f t="shared" si="50"/>
        <v>0</v>
      </c>
      <c r="O104" s="38">
        <f t="shared" si="50"/>
        <v>0</v>
      </c>
      <c r="P104" s="38">
        <f t="shared" si="50"/>
        <v>0</v>
      </c>
      <c r="Q104" s="38">
        <f t="shared" si="50"/>
        <v>6</v>
      </c>
      <c r="R104" s="38">
        <f t="shared" si="50"/>
        <v>0</v>
      </c>
      <c r="S104" s="38">
        <f t="shared" si="50"/>
        <v>1</v>
      </c>
      <c r="T104" s="38">
        <f t="shared" si="50"/>
        <v>0</v>
      </c>
      <c r="U104" s="38">
        <f t="shared" si="50"/>
        <v>0</v>
      </c>
      <c r="V104" s="38">
        <f t="shared" si="50"/>
        <v>0</v>
      </c>
      <c r="W104" s="38">
        <f t="shared" si="50"/>
        <v>5</v>
      </c>
      <c r="X104" s="38">
        <f t="shared" si="50"/>
        <v>6</v>
      </c>
      <c r="Y104" s="40">
        <f t="shared" si="45"/>
        <v>0</v>
      </c>
    </row>
    <row r="105" spans="1:25" ht="15.75" thickTop="1" x14ac:dyDescent="0.25">
      <c r="A105" s="30" t="s">
        <v>43</v>
      </c>
      <c r="B105" s="31">
        <v>43536</v>
      </c>
      <c r="C105" s="32" t="s">
        <v>30</v>
      </c>
      <c r="D105" s="33">
        <v>15</v>
      </c>
      <c r="E105" s="34">
        <v>0.27083333333333331</v>
      </c>
      <c r="F105" s="35">
        <v>110026</v>
      </c>
      <c r="G105" s="34">
        <v>0.31527777777777777</v>
      </c>
      <c r="H105" s="35">
        <v>110059</v>
      </c>
      <c r="I105" s="37">
        <f>SUM(G105-E105)</f>
        <v>4.4444444444444453E-2</v>
      </c>
      <c r="J105" s="38">
        <f>SUM(H105-F105)</f>
        <v>33</v>
      </c>
      <c r="K105" s="35"/>
      <c r="L105" s="35">
        <v>1</v>
      </c>
      <c r="M105" s="35"/>
      <c r="N105" s="35"/>
      <c r="O105" s="35"/>
      <c r="P105" s="35"/>
      <c r="Q105" s="39">
        <f>SUM(K105:P105)</f>
        <v>1</v>
      </c>
      <c r="R105" s="35"/>
      <c r="S105" s="35"/>
      <c r="T105" s="35">
        <v>1</v>
      </c>
      <c r="U105" s="35"/>
      <c r="V105" s="35"/>
      <c r="W105" s="35"/>
      <c r="X105" s="39">
        <f>SUM(R105:W105)</f>
        <v>1</v>
      </c>
      <c r="Y105" s="40">
        <f t="shared" si="45"/>
        <v>0</v>
      </c>
    </row>
    <row r="106" spans="1:25" x14ac:dyDescent="0.25">
      <c r="A106" s="30" t="s">
        <v>97</v>
      </c>
      <c r="B106" s="62"/>
      <c r="C106" s="42" t="s">
        <v>31</v>
      </c>
      <c r="D106" s="33"/>
      <c r="E106" s="34">
        <v>0.32291666666666669</v>
      </c>
      <c r="F106" s="35">
        <v>110059</v>
      </c>
      <c r="G106" s="34">
        <v>0.3611111111111111</v>
      </c>
      <c r="H106" s="35">
        <v>110082</v>
      </c>
      <c r="I106" s="37">
        <f t="shared" ref="I106:J112" si="51">SUM(G106-E106)</f>
        <v>3.819444444444442E-2</v>
      </c>
      <c r="J106" s="38">
        <f t="shared" si="51"/>
        <v>23</v>
      </c>
      <c r="K106" s="35"/>
      <c r="L106" s="35">
        <v>1</v>
      </c>
      <c r="M106" s="35"/>
      <c r="N106" s="35"/>
      <c r="O106" s="35"/>
      <c r="P106" s="35"/>
      <c r="Q106" s="39">
        <f t="shared" ref="Q106:Q112" si="52">SUM(K106:P106)</f>
        <v>1</v>
      </c>
      <c r="R106" s="35"/>
      <c r="S106" s="35">
        <v>1</v>
      </c>
      <c r="T106" s="35"/>
      <c r="U106" s="35"/>
      <c r="V106" s="35"/>
      <c r="W106" s="35"/>
      <c r="X106" s="39">
        <f t="shared" ref="X106:X112" si="53">SUM(R106:W106)</f>
        <v>1</v>
      </c>
      <c r="Y106" s="40">
        <f t="shared" si="45"/>
        <v>0</v>
      </c>
    </row>
    <row r="107" spans="1:25" x14ac:dyDescent="0.25">
      <c r="A107" s="30"/>
      <c r="B107" s="63"/>
      <c r="C107" s="42" t="s">
        <v>32</v>
      </c>
      <c r="D107" s="33">
        <v>15</v>
      </c>
      <c r="E107" s="34">
        <v>0.36944444444444446</v>
      </c>
      <c r="F107" s="35">
        <v>110082</v>
      </c>
      <c r="G107" s="34">
        <v>0.40138888888888885</v>
      </c>
      <c r="H107" s="35">
        <v>110105</v>
      </c>
      <c r="I107" s="37">
        <f t="shared" si="51"/>
        <v>3.1944444444444386E-2</v>
      </c>
      <c r="J107" s="38">
        <f t="shared" si="51"/>
        <v>23</v>
      </c>
      <c r="K107" s="35">
        <v>2</v>
      </c>
      <c r="L107" s="35"/>
      <c r="M107" s="35">
        <v>1</v>
      </c>
      <c r="N107" s="35"/>
      <c r="O107" s="35"/>
      <c r="P107" s="35"/>
      <c r="Q107" s="39">
        <f t="shared" si="52"/>
        <v>3</v>
      </c>
      <c r="R107" s="35"/>
      <c r="S107" s="35">
        <v>3</v>
      </c>
      <c r="T107" s="35"/>
      <c r="U107" s="35"/>
      <c r="V107" s="35"/>
      <c r="W107" s="35"/>
      <c r="X107" s="39">
        <f t="shared" si="53"/>
        <v>3</v>
      </c>
      <c r="Y107" s="40">
        <f t="shared" si="45"/>
        <v>0</v>
      </c>
    </row>
    <row r="108" spans="1:25" x14ac:dyDescent="0.25">
      <c r="A108" s="30"/>
      <c r="B108" s="63"/>
      <c r="C108" s="42" t="s">
        <v>33</v>
      </c>
      <c r="D108" s="33"/>
      <c r="E108" s="34">
        <v>0.41319444444444442</v>
      </c>
      <c r="F108" s="35">
        <v>110105</v>
      </c>
      <c r="G108" s="34">
        <v>0.46319444444444446</v>
      </c>
      <c r="H108" s="35">
        <v>110138</v>
      </c>
      <c r="I108" s="37">
        <f t="shared" si="51"/>
        <v>5.0000000000000044E-2</v>
      </c>
      <c r="J108" s="38">
        <f t="shared" si="51"/>
        <v>33</v>
      </c>
      <c r="K108" s="35"/>
      <c r="L108" s="35">
        <v>1</v>
      </c>
      <c r="M108" s="35"/>
      <c r="N108" s="35"/>
      <c r="O108" s="35"/>
      <c r="P108" s="35"/>
      <c r="Q108" s="39">
        <f t="shared" si="52"/>
        <v>1</v>
      </c>
      <c r="R108" s="35"/>
      <c r="S108" s="35"/>
      <c r="T108" s="35"/>
      <c r="U108" s="35"/>
      <c r="V108" s="35"/>
      <c r="W108" s="35">
        <v>1</v>
      </c>
      <c r="X108" s="39">
        <f t="shared" si="53"/>
        <v>1</v>
      </c>
      <c r="Y108" s="40">
        <f t="shared" si="45"/>
        <v>0</v>
      </c>
    </row>
    <row r="109" spans="1:25" x14ac:dyDescent="0.25">
      <c r="A109" s="30" t="s">
        <v>82</v>
      </c>
      <c r="B109" s="62"/>
      <c r="C109" s="42" t="s">
        <v>34</v>
      </c>
      <c r="D109" s="33">
        <v>15</v>
      </c>
      <c r="E109" s="34">
        <v>0.64583333333333337</v>
      </c>
      <c r="F109" s="35">
        <v>110138</v>
      </c>
      <c r="G109" s="34">
        <v>0.71180555555555547</v>
      </c>
      <c r="H109" s="35">
        <v>110174</v>
      </c>
      <c r="I109" s="37">
        <f t="shared" si="51"/>
        <v>6.5972222222222099E-2</v>
      </c>
      <c r="J109" s="38">
        <f t="shared" si="51"/>
        <v>36</v>
      </c>
      <c r="K109" s="35">
        <v>1</v>
      </c>
      <c r="L109" s="35">
        <v>3</v>
      </c>
      <c r="M109" s="35"/>
      <c r="N109" s="35"/>
      <c r="O109" s="35"/>
      <c r="P109" s="35"/>
      <c r="Q109" s="39">
        <f t="shared" si="52"/>
        <v>4</v>
      </c>
      <c r="R109" s="35"/>
      <c r="S109" s="35"/>
      <c r="T109" s="35"/>
      <c r="U109" s="35"/>
      <c r="V109" s="35"/>
      <c r="W109" s="35">
        <v>4</v>
      </c>
      <c r="X109" s="39">
        <f t="shared" si="53"/>
        <v>4</v>
      </c>
      <c r="Y109" s="40">
        <f t="shared" si="45"/>
        <v>0</v>
      </c>
    </row>
    <row r="110" spans="1:25" x14ac:dyDescent="0.25">
      <c r="A110" s="30"/>
      <c r="B110" s="62"/>
      <c r="C110" s="42" t="s">
        <v>35</v>
      </c>
      <c r="D110" s="33"/>
      <c r="E110" s="34">
        <v>0.72777777777777775</v>
      </c>
      <c r="F110" s="35">
        <v>110174</v>
      </c>
      <c r="G110" s="34">
        <v>0.77777777777777779</v>
      </c>
      <c r="H110" s="35">
        <v>110210</v>
      </c>
      <c r="I110" s="37">
        <f t="shared" si="51"/>
        <v>5.0000000000000044E-2</v>
      </c>
      <c r="J110" s="38">
        <f t="shared" si="51"/>
        <v>36</v>
      </c>
      <c r="K110" s="35">
        <v>3</v>
      </c>
      <c r="L110" s="35">
        <v>1</v>
      </c>
      <c r="M110" s="35"/>
      <c r="N110" s="35"/>
      <c r="O110" s="35"/>
      <c r="P110" s="35"/>
      <c r="Q110" s="39">
        <f t="shared" si="52"/>
        <v>4</v>
      </c>
      <c r="R110" s="35"/>
      <c r="S110" s="35"/>
      <c r="T110" s="35"/>
      <c r="U110" s="35"/>
      <c r="V110" s="35"/>
      <c r="W110" s="35">
        <v>4</v>
      </c>
      <c r="X110" s="39">
        <f t="shared" si="53"/>
        <v>4</v>
      </c>
      <c r="Y110" s="40">
        <f t="shared" si="45"/>
        <v>0</v>
      </c>
    </row>
    <row r="111" spans="1:25" x14ac:dyDescent="0.25">
      <c r="A111" s="30"/>
      <c r="B111" s="62"/>
      <c r="C111" s="42" t="s">
        <v>36</v>
      </c>
      <c r="D111" s="33"/>
      <c r="E111" s="34"/>
      <c r="F111" s="35"/>
      <c r="G111" s="34"/>
      <c r="H111" s="35"/>
      <c r="I111" s="37">
        <f t="shared" si="51"/>
        <v>0</v>
      </c>
      <c r="J111" s="38">
        <f t="shared" si="51"/>
        <v>0</v>
      </c>
      <c r="K111" s="35"/>
      <c r="L111" s="35"/>
      <c r="M111" s="35"/>
      <c r="N111" s="35"/>
      <c r="O111" s="35"/>
      <c r="P111" s="35"/>
      <c r="Q111" s="39">
        <f t="shared" si="52"/>
        <v>0</v>
      </c>
      <c r="R111" s="35"/>
      <c r="S111" s="35"/>
      <c r="T111" s="35"/>
      <c r="U111" s="35"/>
      <c r="V111" s="35"/>
      <c r="W111" s="35"/>
      <c r="X111" s="39">
        <f t="shared" si="53"/>
        <v>0</v>
      </c>
      <c r="Y111" s="40">
        <f t="shared" si="45"/>
        <v>0</v>
      </c>
    </row>
    <row r="112" spans="1:25" x14ac:dyDescent="0.25">
      <c r="A112" s="30"/>
      <c r="B112" s="62"/>
      <c r="C112" s="42" t="s">
        <v>37</v>
      </c>
      <c r="D112" s="33"/>
      <c r="E112" s="34"/>
      <c r="F112" s="35"/>
      <c r="G112" s="34"/>
      <c r="H112" s="35"/>
      <c r="I112" s="37">
        <f t="shared" si="51"/>
        <v>0</v>
      </c>
      <c r="J112" s="38">
        <f t="shared" si="51"/>
        <v>0</v>
      </c>
      <c r="K112" s="35"/>
      <c r="L112" s="35"/>
      <c r="M112" s="35"/>
      <c r="N112" s="35"/>
      <c r="O112" s="35"/>
      <c r="P112" s="35"/>
      <c r="Q112" s="39">
        <f t="shared" si="52"/>
        <v>0</v>
      </c>
      <c r="R112" s="35"/>
      <c r="S112" s="35"/>
      <c r="T112" s="35"/>
      <c r="U112" s="35"/>
      <c r="V112" s="35"/>
      <c r="W112" s="35"/>
      <c r="X112" s="39">
        <f t="shared" si="53"/>
        <v>0</v>
      </c>
      <c r="Y112" s="40">
        <f t="shared" si="45"/>
        <v>0</v>
      </c>
    </row>
    <row r="113" spans="1:25" ht="15.75" thickBot="1" x14ac:dyDescent="0.3">
      <c r="A113" s="49"/>
      <c r="B113" s="50"/>
      <c r="C113" s="51" t="s">
        <v>38</v>
      </c>
      <c r="D113" s="52"/>
      <c r="E113" s="53"/>
      <c r="F113" s="54"/>
      <c r="G113" s="55"/>
      <c r="H113" s="56" t="s">
        <v>39</v>
      </c>
      <c r="I113" s="37">
        <f t="shared" ref="I113:W113" si="54">SUM(I105:I112)</f>
        <v>0.28055555555555545</v>
      </c>
      <c r="J113" s="57">
        <f t="shared" si="54"/>
        <v>184</v>
      </c>
      <c r="K113" s="57">
        <f t="shared" si="54"/>
        <v>6</v>
      </c>
      <c r="L113" s="57">
        <f t="shared" si="54"/>
        <v>7</v>
      </c>
      <c r="M113" s="57">
        <f t="shared" si="54"/>
        <v>1</v>
      </c>
      <c r="N113" s="57">
        <f t="shared" si="54"/>
        <v>0</v>
      </c>
      <c r="O113" s="57">
        <f t="shared" si="54"/>
        <v>0</v>
      </c>
      <c r="P113" s="57">
        <f t="shared" si="54"/>
        <v>0</v>
      </c>
      <c r="Q113" s="57">
        <f t="shared" si="54"/>
        <v>14</v>
      </c>
      <c r="R113" s="57">
        <f t="shared" si="54"/>
        <v>0</v>
      </c>
      <c r="S113" s="57">
        <f t="shared" si="54"/>
        <v>4</v>
      </c>
      <c r="T113" s="57">
        <f t="shared" si="54"/>
        <v>1</v>
      </c>
      <c r="U113" s="57">
        <f t="shared" si="54"/>
        <v>0</v>
      </c>
      <c r="V113" s="57">
        <f t="shared" si="54"/>
        <v>0</v>
      </c>
      <c r="W113" s="57">
        <f t="shared" si="54"/>
        <v>9</v>
      </c>
      <c r="X113" s="57">
        <f>SUM(R113:W113)</f>
        <v>14</v>
      </c>
      <c r="Y113" s="40">
        <f t="shared" si="45"/>
        <v>0</v>
      </c>
    </row>
    <row r="114" spans="1:25" ht="15.75" thickTop="1" x14ac:dyDescent="0.25">
      <c r="A114" s="30" t="s">
        <v>108</v>
      </c>
      <c r="B114" s="31">
        <v>43537</v>
      </c>
      <c r="C114" s="32" t="s">
        <v>30</v>
      </c>
      <c r="D114" s="33">
        <v>15</v>
      </c>
      <c r="E114" s="36">
        <v>0.27083333333333331</v>
      </c>
      <c r="F114" s="35">
        <v>110210</v>
      </c>
      <c r="G114" s="34">
        <v>0.3215277777777778</v>
      </c>
      <c r="H114" s="35">
        <v>110243</v>
      </c>
      <c r="I114" s="37">
        <f>SUM(G114-E114)</f>
        <v>5.0694444444444486E-2</v>
      </c>
      <c r="J114" s="38">
        <f>SUM(H114-F114)</f>
        <v>33</v>
      </c>
      <c r="K114" s="35">
        <v>1</v>
      </c>
      <c r="L114" s="35"/>
      <c r="M114" s="35"/>
      <c r="N114" s="35"/>
      <c r="O114" s="35"/>
      <c r="P114" s="35"/>
      <c r="Q114" s="39">
        <f>SUM(K114:P114)</f>
        <v>1</v>
      </c>
      <c r="R114" s="35"/>
      <c r="S114" s="35">
        <v>1</v>
      </c>
      <c r="T114" s="35"/>
      <c r="U114" s="35"/>
      <c r="V114" s="35"/>
      <c r="W114" s="35"/>
      <c r="X114" s="39">
        <f>SUM(R114:W114)</f>
        <v>1</v>
      </c>
      <c r="Y114" s="40">
        <f t="shared" si="45"/>
        <v>0</v>
      </c>
    </row>
    <row r="115" spans="1:25" x14ac:dyDescent="0.25">
      <c r="A115" s="30" t="s">
        <v>97</v>
      </c>
      <c r="B115" s="41"/>
      <c r="C115" s="42" t="s">
        <v>31</v>
      </c>
      <c r="D115" s="33"/>
      <c r="E115" s="34">
        <v>0.32291666666666669</v>
      </c>
      <c r="F115" s="35">
        <v>110243</v>
      </c>
      <c r="G115" s="34">
        <v>0.33333333333333331</v>
      </c>
      <c r="H115" s="35">
        <v>110275</v>
      </c>
      <c r="I115" s="37">
        <f t="shared" ref="I115:J157" si="55">SUM(G115-E115)</f>
        <v>1.041666666666663E-2</v>
      </c>
      <c r="J115" s="38">
        <f t="shared" si="55"/>
        <v>32</v>
      </c>
      <c r="K115" s="35"/>
      <c r="L115" s="35"/>
      <c r="M115" s="35">
        <v>1</v>
      </c>
      <c r="N115" s="35"/>
      <c r="O115" s="35"/>
      <c r="P115" s="35"/>
      <c r="Q115" s="39">
        <f t="shared" ref="Q115:Q121" si="56">SUM(K115:P115)</f>
        <v>1</v>
      </c>
      <c r="R115" s="35"/>
      <c r="S115" s="35">
        <v>1</v>
      </c>
      <c r="T115" s="35"/>
      <c r="U115" s="35"/>
      <c r="V115" s="35"/>
      <c r="W115" s="35"/>
      <c r="X115" s="39">
        <f t="shared" ref="X115:X121" si="57">SUM(R115:W115)</f>
        <v>1</v>
      </c>
      <c r="Y115" s="40">
        <f t="shared" si="45"/>
        <v>0</v>
      </c>
    </row>
    <row r="116" spans="1:25" x14ac:dyDescent="0.25">
      <c r="A116" s="188" t="s">
        <v>114</v>
      </c>
      <c r="B116" s="192"/>
      <c r="C116" s="42" t="s">
        <v>32</v>
      </c>
      <c r="D116" s="33"/>
      <c r="E116" s="34"/>
      <c r="F116" s="35"/>
      <c r="G116" s="34"/>
      <c r="H116" s="35"/>
      <c r="I116" s="37">
        <f t="shared" si="55"/>
        <v>0</v>
      </c>
      <c r="J116" s="38">
        <f t="shared" si="55"/>
        <v>0</v>
      </c>
      <c r="K116" s="35"/>
      <c r="L116" s="35"/>
      <c r="M116" s="35"/>
      <c r="N116" s="35"/>
      <c r="O116" s="35"/>
      <c r="P116" s="35"/>
      <c r="Q116" s="39">
        <f t="shared" si="56"/>
        <v>0</v>
      </c>
      <c r="R116" s="35"/>
      <c r="S116" s="35"/>
      <c r="T116" s="35"/>
      <c r="U116" s="35"/>
      <c r="V116" s="35"/>
      <c r="W116" s="35"/>
      <c r="X116" s="39">
        <f t="shared" si="57"/>
        <v>0</v>
      </c>
      <c r="Y116" s="40">
        <f t="shared" si="45"/>
        <v>0</v>
      </c>
    </row>
    <row r="117" spans="1:25" x14ac:dyDescent="0.25">
      <c r="A117" s="188" t="s">
        <v>115</v>
      </c>
      <c r="B117" s="192"/>
      <c r="C117" s="42" t="s">
        <v>33</v>
      </c>
      <c r="D117" s="33"/>
      <c r="E117" s="34"/>
      <c r="F117" s="35"/>
      <c r="G117" s="34"/>
      <c r="H117" s="35"/>
      <c r="I117" s="37">
        <f t="shared" si="55"/>
        <v>0</v>
      </c>
      <c r="J117" s="38">
        <f t="shared" si="55"/>
        <v>0</v>
      </c>
      <c r="K117" s="35"/>
      <c r="L117" s="35"/>
      <c r="M117" s="35"/>
      <c r="N117" s="35"/>
      <c r="O117" s="35"/>
      <c r="P117" s="35"/>
      <c r="Q117" s="39">
        <f t="shared" si="56"/>
        <v>0</v>
      </c>
      <c r="R117" s="35"/>
      <c r="S117" s="35"/>
      <c r="T117" s="35"/>
      <c r="U117" s="35"/>
      <c r="V117" s="35"/>
      <c r="W117" s="35"/>
      <c r="X117" s="39">
        <f t="shared" si="57"/>
        <v>0</v>
      </c>
      <c r="Y117" s="40">
        <f t="shared" si="45"/>
        <v>0</v>
      </c>
    </row>
    <row r="118" spans="1:25" x14ac:dyDescent="0.25">
      <c r="A118" s="30"/>
      <c r="B118" s="41"/>
      <c r="C118" s="42" t="s">
        <v>34</v>
      </c>
      <c r="D118" s="33">
        <v>15</v>
      </c>
      <c r="E118" s="34">
        <v>0.64583333333333337</v>
      </c>
      <c r="F118" s="35">
        <v>110275</v>
      </c>
      <c r="G118" s="34">
        <v>0.68611111111111101</v>
      </c>
      <c r="H118" s="35">
        <v>110308</v>
      </c>
      <c r="I118" s="37">
        <f t="shared" si="55"/>
        <v>4.0277777777777635E-2</v>
      </c>
      <c r="J118" s="38">
        <f t="shared" si="55"/>
        <v>33</v>
      </c>
      <c r="K118" s="35"/>
      <c r="L118" s="35">
        <v>3</v>
      </c>
      <c r="M118" s="35"/>
      <c r="N118" s="35"/>
      <c r="O118" s="35"/>
      <c r="P118" s="35"/>
      <c r="Q118" s="39">
        <f t="shared" si="56"/>
        <v>3</v>
      </c>
      <c r="R118" s="35"/>
      <c r="S118" s="35"/>
      <c r="T118" s="35">
        <v>3</v>
      </c>
      <c r="U118" s="35"/>
      <c r="V118" s="35"/>
      <c r="W118" s="35"/>
      <c r="X118" s="39">
        <f t="shared" si="57"/>
        <v>3</v>
      </c>
      <c r="Y118" s="40">
        <f t="shared" si="45"/>
        <v>0</v>
      </c>
    </row>
    <row r="119" spans="1:25" x14ac:dyDescent="0.25">
      <c r="A119" s="30"/>
      <c r="B119" s="41"/>
      <c r="C119" s="42" t="s">
        <v>35</v>
      </c>
      <c r="D119" s="33"/>
      <c r="E119" s="34">
        <v>0.72777777777777775</v>
      </c>
      <c r="F119" s="35">
        <v>110308</v>
      </c>
      <c r="G119" s="34">
        <v>0.78194444444444444</v>
      </c>
      <c r="H119" s="35">
        <v>110345</v>
      </c>
      <c r="I119" s="37">
        <f t="shared" si="55"/>
        <v>5.4166666666666696E-2</v>
      </c>
      <c r="J119" s="38">
        <f t="shared" si="55"/>
        <v>37</v>
      </c>
      <c r="K119" s="35"/>
      <c r="L119" s="35"/>
      <c r="M119" s="35"/>
      <c r="N119" s="35"/>
      <c r="O119" s="35"/>
      <c r="P119" s="35"/>
      <c r="Q119" s="39">
        <f t="shared" si="56"/>
        <v>0</v>
      </c>
      <c r="R119" s="35"/>
      <c r="S119" s="35"/>
      <c r="T119" s="35"/>
      <c r="U119" s="35"/>
      <c r="V119" s="35"/>
      <c r="W119" s="35"/>
      <c r="X119" s="39">
        <f t="shared" si="57"/>
        <v>0</v>
      </c>
      <c r="Y119" s="40">
        <f t="shared" si="45"/>
        <v>0</v>
      </c>
    </row>
    <row r="120" spans="1:25" x14ac:dyDescent="0.25">
      <c r="A120" s="30"/>
      <c r="B120" s="41"/>
      <c r="C120" s="42" t="s">
        <v>36</v>
      </c>
      <c r="D120" s="33"/>
      <c r="E120" s="34"/>
      <c r="F120" s="35"/>
      <c r="G120" s="34"/>
      <c r="H120" s="35"/>
      <c r="I120" s="37">
        <f t="shared" si="55"/>
        <v>0</v>
      </c>
      <c r="J120" s="38">
        <f t="shared" si="55"/>
        <v>0</v>
      </c>
      <c r="K120" s="35"/>
      <c r="L120" s="35"/>
      <c r="M120" s="35"/>
      <c r="N120" s="35"/>
      <c r="O120" s="35"/>
      <c r="P120" s="35"/>
      <c r="Q120" s="39">
        <f t="shared" si="56"/>
        <v>0</v>
      </c>
      <c r="R120" s="35"/>
      <c r="S120" s="35"/>
      <c r="T120" s="35"/>
      <c r="U120" s="35"/>
      <c r="V120" s="35"/>
      <c r="W120" s="35"/>
      <c r="X120" s="39">
        <f t="shared" si="57"/>
        <v>0</v>
      </c>
      <c r="Y120" s="40">
        <f t="shared" si="45"/>
        <v>0</v>
      </c>
    </row>
    <row r="121" spans="1:25" x14ac:dyDescent="0.25">
      <c r="A121" s="30"/>
      <c r="B121" s="41"/>
      <c r="C121" s="42" t="s">
        <v>37</v>
      </c>
      <c r="D121" s="33"/>
      <c r="E121" s="34"/>
      <c r="F121" s="35"/>
      <c r="G121" s="34"/>
      <c r="H121" s="35"/>
      <c r="I121" s="37">
        <f t="shared" si="55"/>
        <v>0</v>
      </c>
      <c r="J121" s="38">
        <f t="shared" si="55"/>
        <v>0</v>
      </c>
      <c r="K121" s="35"/>
      <c r="L121" s="35"/>
      <c r="M121" s="35"/>
      <c r="N121" s="35"/>
      <c r="O121" s="35"/>
      <c r="P121" s="35"/>
      <c r="Q121" s="39">
        <f t="shared" si="56"/>
        <v>0</v>
      </c>
      <c r="R121" s="35"/>
      <c r="S121" s="35"/>
      <c r="T121" s="35"/>
      <c r="U121" s="35"/>
      <c r="V121" s="35"/>
      <c r="W121" s="35"/>
      <c r="X121" s="39">
        <f t="shared" si="57"/>
        <v>0</v>
      </c>
      <c r="Y121" s="40">
        <f t="shared" si="45"/>
        <v>0</v>
      </c>
    </row>
    <row r="122" spans="1:25" ht="15.75" thickBot="1" x14ac:dyDescent="0.3">
      <c r="A122" s="49"/>
      <c r="B122" s="50"/>
      <c r="C122" s="51" t="s">
        <v>38</v>
      </c>
      <c r="D122" s="52"/>
      <c r="E122" s="53"/>
      <c r="F122" s="54"/>
      <c r="G122" s="55"/>
      <c r="H122" s="56" t="s">
        <v>39</v>
      </c>
      <c r="I122" s="37">
        <f t="shared" ref="I122:X122" si="58">SUM(I114:I121)</f>
        <v>0.15555555555555545</v>
      </c>
      <c r="J122" s="57">
        <f t="shared" si="58"/>
        <v>135</v>
      </c>
      <c r="K122" s="57">
        <f t="shared" si="58"/>
        <v>1</v>
      </c>
      <c r="L122" s="57">
        <f t="shared" si="58"/>
        <v>3</v>
      </c>
      <c r="M122" s="57">
        <f t="shared" si="58"/>
        <v>1</v>
      </c>
      <c r="N122" s="57">
        <f t="shared" si="58"/>
        <v>0</v>
      </c>
      <c r="O122" s="57">
        <f t="shared" si="58"/>
        <v>0</v>
      </c>
      <c r="P122" s="57">
        <f t="shared" si="58"/>
        <v>0</v>
      </c>
      <c r="Q122" s="57">
        <f t="shared" si="58"/>
        <v>5</v>
      </c>
      <c r="R122" s="57">
        <f t="shared" si="58"/>
        <v>0</v>
      </c>
      <c r="S122" s="57">
        <f t="shared" si="58"/>
        <v>2</v>
      </c>
      <c r="T122" s="57">
        <f t="shared" si="58"/>
        <v>3</v>
      </c>
      <c r="U122" s="57">
        <f t="shared" si="58"/>
        <v>0</v>
      </c>
      <c r="V122" s="57">
        <f t="shared" si="58"/>
        <v>0</v>
      </c>
      <c r="W122" s="57">
        <f t="shared" si="58"/>
        <v>0</v>
      </c>
      <c r="X122" s="57">
        <f t="shared" si="58"/>
        <v>5</v>
      </c>
      <c r="Y122" s="40">
        <f t="shared" si="45"/>
        <v>0</v>
      </c>
    </row>
    <row r="123" spans="1:25" ht="15.75" thickTop="1" x14ac:dyDescent="0.25">
      <c r="A123" s="30" t="s">
        <v>45</v>
      </c>
      <c r="B123" s="31">
        <v>43538</v>
      </c>
      <c r="C123" s="32" t="s">
        <v>30</v>
      </c>
      <c r="D123" s="33">
        <v>18</v>
      </c>
      <c r="E123" s="34">
        <v>0.27083333333333331</v>
      </c>
      <c r="F123" s="35">
        <v>3820</v>
      </c>
      <c r="G123" s="34">
        <v>0.31597222222222221</v>
      </c>
      <c r="H123" s="35">
        <v>3853</v>
      </c>
      <c r="I123" s="37">
        <f t="shared" si="55"/>
        <v>4.5138888888888895E-2</v>
      </c>
      <c r="J123" s="38">
        <f t="shared" si="55"/>
        <v>33</v>
      </c>
      <c r="K123" s="35"/>
      <c r="L123" s="35"/>
      <c r="M123" s="35"/>
      <c r="N123" s="35"/>
      <c r="O123" s="35"/>
      <c r="P123" s="35"/>
      <c r="Q123" s="57">
        <f>SUM(K123:P123)</f>
        <v>0</v>
      </c>
      <c r="R123" s="35"/>
      <c r="S123" s="35"/>
      <c r="T123" s="35"/>
      <c r="U123" s="35"/>
      <c r="V123" s="35"/>
      <c r="W123" s="35"/>
      <c r="X123" s="57">
        <f>SUM(R123:W123)</f>
        <v>0</v>
      </c>
      <c r="Y123" s="40">
        <f t="shared" si="45"/>
        <v>0</v>
      </c>
    </row>
    <row r="124" spans="1:25" x14ac:dyDescent="0.25">
      <c r="A124" s="30" t="s">
        <v>116</v>
      </c>
      <c r="B124" s="41"/>
      <c r="C124" s="42" t="s">
        <v>31</v>
      </c>
      <c r="D124" s="33"/>
      <c r="E124" s="34">
        <v>0.33333333333333331</v>
      </c>
      <c r="F124" s="35">
        <v>3853</v>
      </c>
      <c r="G124" s="34">
        <v>0.36458333333333331</v>
      </c>
      <c r="H124" s="35">
        <v>3877</v>
      </c>
      <c r="I124" s="37">
        <f t="shared" si="55"/>
        <v>3.125E-2</v>
      </c>
      <c r="J124" s="38">
        <f t="shared" si="55"/>
        <v>24</v>
      </c>
      <c r="K124" s="35"/>
      <c r="L124" s="35"/>
      <c r="M124" s="35"/>
      <c r="N124" s="35"/>
      <c r="O124" s="35"/>
      <c r="P124" s="35"/>
      <c r="Q124" s="57">
        <f t="shared" ref="Q124:Q130" si="59">SUM(K124:P124)</f>
        <v>0</v>
      </c>
      <c r="R124" s="35"/>
      <c r="S124" s="35"/>
      <c r="T124" s="35"/>
      <c r="U124" s="35"/>
      <c r="V124" s="35"/>
      <c r="W124" s="35"/>
      <c r="X124" s="57">
        <f t="shared" ref="X124:X130" si="60">SUM(R124:W124)</f>
        <v>0</v>
      </c>
      <c r="Y124" s="40">
        <f t="shared" si="45"/>
        <v>0</v>
      </c>
    </row>
    <row r="125" spans="1:25" x14ac:dyDescent="0.25">
      <c r="A125" s="30"/>
      <c r="B125" s="41"/>
      <c r="C125" s="42" t="s">
        <v>32</v>
      </c>
      <c r="D125" s="33">
        <v>18</v>
      </c>
      <c r="E125" s="34">
        <v>0.36944444444444446</v>
      </c>
      <c r="F125" s="35">
        <v>3877</v>
      </c>
      <c r="G125" s="34">
        <v>0.40416666666666662</v>
      </c>
      <c r="H125" s="35">
        <v>3902</v>
      </c>
      <c r="I125" s="37">
        <f t="shared" si="55"/>
        <v>3.4722222222222154E-2</v>
      </c>
      <c r="J125" s="38">
        <f t="shared" si="55"/>
        <v>25</v>
      </c>
      <c r="K125" s="35"/>
      <c r="L125" s="35"/>
      <c r="M125" s="35"/>
      <c r="N125" s="35"/>
      <c r="O125" s="35"/>
      <c r="P125" s="35"/>
      <c r="Q125" s="57">
        <f t="shared" si="59"/>
        <v>0</v>
      </c>
      <c r="R125" s="35"/>
      <c r="S125" s="35"/>
      <c r="T125" s="35"/>
      <c r="U125" s="35"/>
      <c r="V125" s="35"/>
      <c r="W125" s="35"/>
      <c r="X125" s="57">
        <f t="shared" si="60"/>
        <v>0</v>
      </c>
      <c r="Y125" s="40">
        <f t="shared" si="45"/>
        <v>0</v>
      </c>
    </row>
    <row r="126" spans="1:25" x14ac:dyDescent="0.25">
      <c r="A126" s="30"/>
      <c r="B126" s="41"/>
      <c r="C126" s="42" t="s">
        <v>33</v>
      </c>
      <c r="D126" s="33"/>
      <c r="E126" s="34">
        <v>0.41319444444444442</v>
      </c>
      <c r="F126" s="35">
        <v>3902</v>
      </c>
      <c r="G126" s="34">
        <v>0.46180555555555558</v>
      </c>
      <c r="H126" s="35">
        <v>3935</v>
      </c>
      <c r="I126" s="37">
        <f t="shared" si="55"/>
        <v>4.861111111111116E-2</v>
      </c>
      <c r="J126" s="38">
        <f t="shared" si="55"/>
        <v>33</v>
      </c>
      <c r="K126" s="35">
        <v>1</v>
      </c>
      <c r="L126" s="35"/>
      <c r="M126" s="35"/>
      <c r="N126" s="35">
        <v>1</v>
      </c>
      <c r="O126" s="35"/>
      <c r="P126" s="35"/>
      <c r="Q126" s="57">
        <f t="shared" si="59"/>
        <v>2</v>
      </c>
      <c r="R126" s="35"/>
      <c r="S126" s="35">
        <v>2</v>
      </c>
      <c r="T126" s="35"/>
      <c r="U126" s="35"/>
      <c r="V126" s="35"/>
      <c r="W126" s="35"/>
      <c r="X126" s="57">
        <f t="shared" si="60"/>
        <v>2</v>
      </c>
      <c r="Y126" s="40">
        <f t="shared" si="45"/>
        <v>0</v>
      </c>
    </row>
    <row r="127" spans="1:25" x14ac:dyDescent="0.25">
      <c r="A127" s="30" t="s">
        <v>84</v>
      </c>
      <c r="B127" s="41"/>
      <c r="C127" s="42" t="s">
        <v>34</v>
      </c>
      <c r="D127" s="33">
        <v>15</v>
      </c>
      <c r="E127" s="34">
        <v>0.64583333333333337</v>
      </c>
      <c r="F127" s="35">
        <v>110345</v>
      </c>
      <c r="G127" s="34">
        <v>0.6958333333333333</v>
      </c>
      <c r="H127" s="35">
        <v>110380</v>
      </c>
      <c r="I127" s="37">
        <f t="shared" si="55"/>
        <v>4.9999999999999933E-2</v>
      </c>
      <c r="J127" s="38">
        <f t="shared" si="55"/>
        <v>35</v>
      </c>
      <c r="K127" s="35">
        <v>1</v>
      </c>
      <c r="L127" s="35"/>
      <c r="M127" s="35">
        <v>1</v>
      </c>
      <c r="N127" s="35"/>
      <c r="O127" s="35"/>
      <c r="P127" s="35"/>
      <c r="Q127" s="57">
        <f t="shared" si="59"/>
        <v>2</v>
      </c>
      <c r="R127" s="35"/>
      <c r="S127" s="35">
        <v>1</v>
      </c>
      <c r="T127" s="35">
        <v>1</v>
      </c>
      <c r="U127" s="35"/>
      <c r="V127" s="35"/>
      <c r="W127" s="35"/>
      <c r="X127" s="57">
        <f t="shared" si="60"/>
        <v>2</v>
      </c>
      <c r="Y127" s="40">
        <f t="shared" si="45"/>
        <v>0</v>
      </c>
    </row>
    <row r="128" spans="1:25" x14ac:dyDescent="0.25">
      <c r="A128" s="30"/>
      <c r="B128" s="41"/>
      <c r="C128" s="42" t="s">
        <v>35</v>
      </c>
      <c r="D128" s="33"/>
      <c r="E128" s="34">
        <v>0.72777777777777775</v>
      </c>
      <c r="F128" s="35">
        <v>110380</v>
      </c>
      <c r="G128" s="34">
        <v>0.79166666666666663</v>
      </c>
      <c r="H128" s="35">
        <v>110416</v>
      </c>
      <c r="I128" s="37">
        <f t="shared" si="55"/>
        <v>6.3888888888888884E-2</v>
      </c>
      <c r="J128" s="38">
        <f t="shared" si="55"/>
        <v>36</v>
      </c>
      <c r="K128" s="35">
        <v>1</v>
      </c>
      <c r="L128" s="35"/>
      <c r="M128" s="35">
        <v>1</v>
      </c>
      <c r="N128" s="35"/>
      <c r="O128" s="35"/>
      <c r="P128" s="35"/>
      <c r="Q128" s="57">
        <f t="shared" si="59"/>
        <v>2</v>
      </c>
      <c r="R128" s="35"/>
      <c r="S128" s="35">
        <v>1</v>
      </c>
      <c r="T128" s="35">
        <v>1</v>
      </c>
      <c r="U128" s="35"/>
      <c r="V128" s="35"/>
      <c r="W128" s="35"/>
      <c r="X128" s="57">
        <f t="shared" si="60"/>
        <v>2</v>
      </c>
      <c r="Y128" s="40">
        <f t="shared" si="45"/>
        <v>0</v>
      </c>
    </row>
    <row r="129" spans="1:25" x14ac:dyDescent="0.25">
      <c r="A129" s="30"/>
      <c r="B129" s="41"/>
      <c r="C129" s="42" t="s">
        <v>36</v>
      </c>
      <c r="D129" s="33"/>
      <c r="E129" s="34"/>
      <c r="F129" s="35"/>
      <c r="G129" s="34"/>
      <c r="H129" s="35"/>
      <c r="I129" s="37">
        <f t="shared" si="55"/>
        <v>0</v>
      </c>
      <c r="J129" s="38">
        <f t="shared" si="55"/>
        <v>0</v>
      </c>
      <c r="K129" s="35"/>
      <c r="L129" s="35"/>
      <c r="M129" s="35"/>
      <c r="N129" s="35"/>
      <c r="O129" s="35"/>
      <c r="P129" s="35"/>
      <c r="Q129" s="57">
        <f t="shared" si="59"/>
        <v>0</v>
      </c>
      <c r="R129" s="35"/>
      <c r="S129" s="35"/>
      <c r="T129" s="35"/>
      <c r="U129" s="35"/>
      <c r="V129" s="35"/>
      <c r="W129" s="35"/>
      <c r="X129" s="57">
        <f t="shared" si="60"/>
        <v>0</v>
      </c>
      <c r="Y129" s="40">
        <f t="shared" si="45"/>
        <v>0</v>
      </c>
    </row>
    <row r="130" spans="1:25" x14ac:dyDescent="0.25">
      <c r="A130" s="30"/>
      <c r="B130" s="41"/>
      <c r="C130" s="42" t="s">
        <v>37</v>
      </c>
      <c r="D130" s="33"/>
      <c r="E130" s="34"/>
      <c r="F130" s="35"/>
      <c r="G130" s="34"/>
      <c r="H130" s="35"/>
      <c r="I130" s="37">
        <f t="shared" si="55"/>
        <v>0</v>
      </c>
      <c r="J130" s="38">
        <f t="shared" si="55"/>
        <v>0</v>
      </c>
      <c r="K130" s="35"/>
      <c r="L130" s="35"/>
      <c r="M130" s="35"/>
      <c r="N130" s="35"/>
      <c r="O130" s="35"/>
      <c r="P130" s="35"/>
      <c r="Q130" s="57">
        <f t="shared" si="59"/>
        <v>0</v>
      </c>
      <c r="R130" s="35"/>
      <c r="S130" s="35"/>
      <c r="T130" s="35"/>
      <c r="U130" s="35"/>
      <c r="V130" s="35"/>
      <c r="W130" s="35"/>
      <c r="X130" s="57">
        <f t="shared" si="60"/>
        <v>0</v>
      </c>
      <c r="Y130" s="40">
        <f t="shared" si="45"/>
        <v>0</v>
      </c>
    </row>
    <row r="131" spans="1:25" ht="15.75" thickBot="1" x14ac:dyDescent="0.3">
      <c r="A131" s="49"/>
      <c r="B131" s="50"/>
      <c r="C131" s="51" t="s">
        <v>38</v>
      </c>
      <c r="D131" s="52"/>
      <c r="E131" s="53"/>
      <c r="F131" s="54"/>
      <c r="G131" s="55"/>
      <c r="H131" s="56" t="s">
        <v>39</v>
      </c>
      <c r="I131" s="37">
        <f t="shared" ref="I131:X131" si="61">SUM(I123:I130)</f>
        <v>0.27361111111111103</v>
      </c>
      <c r="J131" s="57">
        <f t="shared" si="61"/>
        <v>186</v>
      </c>
      <c r="K131" s="57">
        <f t="shared" si="61"/>
        <v>3</v>
      </c>
      <c r="L131" s="57">
        <f t="shared" si="61"/>
        <v>0</v>
      </c>
      <c r="M131" s="57">
        <f t="shared" si="61"/>
        <v>2</v>
      </c>
      <c r="N131" s="57">
        <f t="shared" si="61"/>
        <v>1</v>
      </c>
      <c r="O131" s="57">
        <f t="shared" si="61"/>
        <v>0</v>
      </c>
      <c r="P131" s="57">
        <f t="shared" si="61"/>
        <v>0</v>
      </c>
      <c r="Q131" s="57">
        <f t="shared" si="61"/>
        <v>6</v>
      </c>
      <c r="R131" s="57">
        <f t="shared" si="61"/>
        <v>0</v>
      </c>
      <c r="S131" s="57">
        <f t="shared" si="61"/>
        <v>4</v>
      </c>
      <c r="T131" s="57">
        <f t="shared" si="61"/>
        <v>2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6</v>
      </c>
      <c r="Y131" s="40">
        <f t="shared" si="45"/>
        <v>0</v>
      </c>
    </row>
    <row r="132" spans="1:25" ht="15.75" thickTop="1" x14ac:dyDescent="0.25">
      <c r="A132" s="30" t="s">
        <v>46</v>
      </c>
      <c r="B132" s="31">
        <v>43539</v>
      </c>
      <c r="C132" s="32" t="s">
        <v>30</v>
      </c>
      <c r="D132" s="33">
        <v>15</v>
      </c>
      <c r="E132" s="34">
        <v>0.27083333333333331</v>
      </c>
      <c r="F132" s="35">
        <v>110416</v>
      </c>
      <c r="G132" s="36">
        <v>0.31180555555555556</v>
      </c>
      <c r="H132" s="35">
        <v>110449</v>
      </c>
      <c r="I132" s="37">
        <f>SUM(G132-E132)</f>
        <v>4.0972222222222243E-2</v>
      </c>
      <c r="J132" s="38">
        <f>SUM(H132-F132)</f>
        <v>33</v>
      </c>
      <c r="K132" s="35">
        <v>1</v>
      </c>
      <c r="L132" s="35">
        <v>1</v>
      </c>
      <c r="M132" s="35"/>
      <c r="N132" s="35"/>
      <c r="O132" s="35"/>
      <c r="P132" s="35"/>
      <c r="Q132" s="39">
        <f>SUM(K132:P132)</f>
        <v>2</v>
      </c>
      <c r="R132" s="35"/>
      <c r="S132" s="35">
        <v>1</v>
      </c>
      <c r="T132" s="35">
        <v>1</v>
      </c>
      <c r="U132" s="35"/>
      <c r="V132" s="35"/>
      <c r="W132" s="35"/>
      <c r="X132" s="39">
        <f>SUM(R132:W132)</f>
        <v>2</v>
      </c>
      <c r="Y132" s="40">
        <f t="shared" si="45"/>
        <v>0</v>
      </c>
    </row>
    <row r="133" spans="1:25" x14ac:dyDescent="0.25">
      <c r="A133" s="30" t="s">
        <v>84</v>
      </c>
      <c r="B133" s="41"/>
      <c r="C133" s="42" t="s">
        <v>31</v>
      </c>
      <c r="D133" s="33"/>
      <c r="E133" s="34">
        <v>0.33333333333333331</v>
      </c>
      <c r="F133" s="35">
        <v>110449</v>
      </c>
      <c r="G133" s="34">
        <v>0.35694444444444445</v>
      </c>
      <c r="H133" s="35">
        <v>110475</v>
      </c>
      <c r="I133" s="37">
        <f t="shared" ref="I133:J139" si="62">SUM(G133-E133)</f>
        <v>2.3611111111111138E-2</v>
      </c>
      <c r="J133" s="38">
        <f t="shared" si="62"/>
        <v>26</v>
      </c>
      <c r="K133" s="35"/>
      <c r="L133" s="35">
        <v>1</v>
      </c>
      <c r="M133" s="35">
        <v>1</v>
      </c>
      <c r="N133" s="35"/>
      <c r="O133" s="35"/>
      <c r="P133" s="35"/>
      <c r="Q133" s="39">
        <f t="shared" ref="Q133:Q139" si="63">SUM(K133:P133)</f>
        <v>2</v>
      </c>
      <c r="R133" s="35"/>
      <c r="S133" s="35">
        <v>1</v>
      </c>
      <c r="T133" s="35">
        <v>1</v>
      </c>
      <c r="U133" s="35"/>
      <c r="V133" s="35"/>
      <c r="W133" s="35"/>
      <c r="X133" s="39">
        <f t="shared" ref="X133:X139" si="64">SUM(R133:W133)</f>
        <v>2</v>
      </c>
      <c r="Y133" s="40">
        <f t="shared" si="45"/>
        <v>0</v>
      </c>
    </row>
    <row r="134" spans="1:25" x14ac:dyDescent="0.25">
      <c r="A134" s="30"/>
      <c r="B134" s="41"/>
      <c r="C134" s="42" t="s">
        <v>32</v>
      </c>
      <c r="D134" s="33">
        <v>15</v>
      </c>
      <c r="E134" s="34">
        <v>0.36944444444444446</v>
      </c>
      <c r="F134" s="35">
        <v>110475</v>
      </c>
      <c r="G134" s="34">
        <v>0.41319444444444442</v>
      </c>
      <c r="H134" s="35">
        <v>110506</v>
      </c>
      <c r="I134" s="37">
        <f t="shared" si="62"/>
        <v>4.3749999999999956E-2</v>
      </c>
      <c r="J134" s="38">
        <f t="shared" si="62"/>
        <v>31</v>
      </c>
      <c r="K134" s="35"/>
      <c r="L134" s="35">
        <v>2</v>
      </c>
      <c r="M134" s="35">
        <v>1</v>
      </c>
      <c r="N134" s="35"/>
      <c r="O134" s="35"/>
      <c r="P134" s="35"/>
      <c r="Q134" s="39">
        <f t="shared" si="63"/>
        <v>3</v>
      </c>
      <c r="R134" s="35"/>
      <c r="S134" s="35">
        <v>1</v>
      </c>
      <c r="T134" s="35">
        <v>2</v>
      </c>
      <c r="U134" s="35"/>
      <c r="V134" s="35"/>
      <c r="W134" s="35"/>
      <c r="X134" s="39">
        <f t="shared" si="64"/>
        <v>3</v>
      </c>
      <c r="Y134" s="40">
        <f t="shared" si="45"/>
        <v>0</v>
      </c>
    </row>
    <row r="135" spans="1:25" x14ac:dyDescent="0.25">
      <c r="A135" s="30"/>
      <c r="B135" s="41"/>
      <c r="C135" s="42" t="s">
        <v>33</v>
      </c>
      <c r="D135" s="33"/>
      <c r="E135" s="34">
        <v>0.41319444444444442</v>
      </c>
      <c r="F135" s="35">
        <v>110506</v>
      </c>
      <c r="G135" s="34">
        <v>0.44791666666666669</v>
      </c>
      <c r="H135" s="35">
        <v>110540</v>
      </c>
      <c r="I135" s="37">
        <f t="shared" si="62"/>
        <v>3.4722222222222265E-2</v>
      </c>
      <c r="J135" s="38">
        <f t="shared" si="62"/>
        <v>34</v>
      </c>
      <c r="K135" s="35"/>
      <c r="L135" s="35"/>
      <c r="M135" s="35"/>
      <c r="N135" s="35">
        <v>1</v>
      </c>
      <c r="O135" s="35"/>
      <c r="P135" s="35"/>
      <c r="Q135" s="39">
        <f t="shared" si="63"/>
        <v>1</v>
      </c>
      <c r="R135" s="35"/>
      <c r="S135" s="35"/>
      <c r="T135" s="35">
        <v>1</v>
      </c>
      <c r="U135" s="35"/>
      <c r="V135" s="35"/>
      <c r="W135" s="35"/>
      <c r="X135" s="39">
        <f t="shared" si="64"/>
        <v>1</v>
      </c>
      <c r="Y135" s="40">
        <f t="shared" si="45"/>
        <v>0</v>
      </c>
    </row>
    <row r="136" spans="1:25" x14ac:dyDescent="0.25">
      <c r="A136" s="30" t="s">
        <v>84</v>
      </c>
      <c r="B136" s="41"/>
      <c r="C136" s="42" t="s">
        <v>34</v>
      </c>
      <c r="D136" s="33">
        <v>15</v>
      </c>
      <c r="E136" s="34">
        <v>0.64583333333333337</v>
      </c>
      <c r="F136" s="35">
        <v>110540</v>
      </c>
      <c r="G136" s="34">
        <v>0.68958333333333333</v>
      </c>
      <c r="H136" s="35">
        <v>110573</v>
      </c>
      <c r="I136" s="37">
        <f t="shared" si="62"/>
        <v>4.3749999999999956E-2</v>
      </c>
      <c r="J136" s="38">
        <f t="shared" si="62"/>
        <v>33</v>
      </c>
      <c r="K136" s="35">
        <v>2</v>
      </c>
      <c r="L136" s="35"/>
      <c r="M136" s="35"/>
      <c r="N136" s="35"/>
      <c r="O136" s="35"/>
      <c r="P136" s="35"/>
      <c r="Q136" s="39">
        <f t="shared" si="63"/>
        <v>2</v>
      </c>
      <c r="R136" s="35"/>
      <c r="S136" s="35">
        <v>1</v>
      </c>
      <c r="T136" s="35">
        <v>1</v>
      </c>
      <c r="U136" s="35"/>
      <c r="V136" s="35"/>
      <c r="W136" s="35"/>
      <c r="X136" s="39">
        <f t="shared" si="64"/>
        <v>2</v>
      </c>
      <c r="Y136" s="40">
        <f t="shared" si="45"/>
        <v>0</v>
      </c>
    </row>
    <row r="137" spans="1:25" x14ac:dyDescent="0.25">
      <c r="A137" s="30"/>
      <c r="B137" s="41"/>
      <c r="C137" s="42" t="s">
        <v>35</v>
      </c>
      <c r="D137" s="33"/>
      <c r="E137" s="34">
        <v>0.72777777777777775</v>
      </c>
      <c r="F137" s="35">
        <v>110573</v>
      </c>
      <c r="G137" s="34">
        <v>0.78611111111111109</v>
      </c>
      <c r="H137" s="35">
        <v>110609</v>
      </c>
      <c r="I137" s="37">
        <f t="shared" si="62"/>
        <v>5.8333333333333348E-2</v>
      </c>
      <c r="J137" s="38">
        <f t="shared" si="62"/>
        <v>36</v>
      </c>
      <c r="K137" s="35"/>
      <c r="L137" s="35">
        <v>2</v>
      </c>
      <c r="M137" s="35">
        <v>1</v>
      </c>
      <c r="N137" s="35"/>
      <c r="O137" s="35"/>
      <c r="P137" s="35"/>
      <c r="Q137" s="39">
        <f t="shared" si="63"/>
        <v>3</v>
      </c>
      <c r="R137" s="35"/>
      <c r="S137" s="35">
        <v>1</v>
      </c>
      <c r="T137" s="35">
        <v>2</v>
      </c>
      <c r="U137" s="35"/>
      <c r="V137" s="35"/>
      <c r="W137" s="35"/>
      <c r="X137" s="39">
        <f t="shared" si="64"/>
        <v>3</v>
      </c>
      <c r="Y137" s="40">
        <f t="shared" si="45"/>
        <v>0</v>
      </c>
    </row>
    <row r="138" spans="1:25" x14ac:dyDescent="0.25">
      <c r="A138" s="30"/>
      <c r="B138" s="41"/>
      <c r="C138" s="42" t="s">
        <v>36</v>
      </c>
      <c r="D138" s="33"/>
      <c r="E138" s="34"/>
      <c r="F138" s="35"/>
      <c r="G138" s="34"/>
      <c r="H138" s="35"/>
      <c r="I138" s="37">
        <f t="shared" si="62"/>
        <v>0</v>
      </c>
      <c r="J138" s="38">
        <f t="shared" si="62"/>
        <v>0</v>
      </c>
      <c r="K138" s="35"/>
      <c r="L138" s="35"/>
      <c r="M138" s="35"/>
      <c r="N138" s="35"/>
      <c r="O138" s="35"/>
      <c r="P138" s="35"/>
      <c r="Q138" s="39">
        <f t="shared" si="63"/>
        <v>0</v>
      </c>
      <c r="R138" s="35"/>
      <c r="S138" s="35"/>
      <c r="T138" s="35"/>
      <c r="U138" s="35"/>
      <c r="V138" s="35"/>
      <c r="W138" s="35"/>
      <c r="X138" s="39">
        <f t="shared" si="64"/>
        <v>0</v>
      </c>
      <c r="Y138" s="40">
        <f t="shared" si="45"/>
        <v>0</v>
      </c>
    </row>
    <row r="139" spans="1:25" x14ac:dyDescent="0.25">
      <c r="A139" s="30"/>
      <c r="B139" s="41"/>
      <c r="C139" s="42" t="s">
        <v>37</v>
      </c>
      <c r="D139" s="33"/>
      <c r="E139" s="34"/>
      <c r="F139" s="35"/>
      <c r="G139" s="34"/>
      <c r="H139" s="35"/>
      <c r="I139" s="37">
        <f t="shared" si="62"/>
        <v>0</v>
      </c>
      <c r="J139" s="38">
        <f t="shared" si="62"/>
        <v>0</v>
      </c>
      <c r="K139" s="35"/>
      <c r="L139" s="35"/>
      <c r="M139" s="35"/>
      <c r="N139" s="35"/>
      <c r="O139" s="35"/>
      <c r="P139" s="35"/>
      <c r="Q139" s="39">
        <f t="shared" si="63"/>
        <v>0</v>
      </c>
      <c r="R139" s="35"/>
      <c r="S139" s="35"/>
      <c r="T139" s="35"/>
      <c r="U139" s="35"/>
      <c r="V139" s="35"/>
      <c r="W139" s="35"/>
      <c r="X139" s="39">
        <f t="shared" si="64"/>
        <v>0</v>
      </c>
      <c r="Y139" s="40">
        <f>SUM(Q139-X139)</f>
        <v>0</v>
      </c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 t="shared" ref="I140:X140" si="65">SUM(I132:I139)</f>
        <v>0.24513888888888891</v>
      </c>
      <c r="J140" s="57">
        <f t="shared" si="65"/>
        <v>193</v>
      </c>
      <c r="K140" s="57">
        <f t="shared" si="65"/>
        <v>3</v>
      </c>
      <c r="L140" s="57">
        <f t="shared" si="65"/>
        <v>6</v>
      </c>
      <c r="M140" s="57">
        <f t="shared" si="65"/>
        <v>3</v>
      </c>
      <c r="N140" s="57">
        <f t="shared" si="65"/>
        <v>1</v>
      </c>
      <c r="O140" s="57">
        <f t="shared" si="65"/>
        <v>0</v>
      </c>
      <c r="P140" s="57">
        <f t="shared" si="65"/>
        <v>0</v>
      </c>
      <c r="Q140" s="57">
        <f t="shared" si="65"/>
        <v>13</v>
      </c>
      <c r="R140" s="57">
        <f t="shared" si="65"/>
        <v>0</v>
      </c>
      <c r="S140" s="57">
        <f t="shared" si="65"/>
        <v>5</v>
      </c>
      <c r="T140" s="57">
        <f t="shared" si="65"/>
        <v>8</v>
      </c>
      <c r="U140" s="57">
        <f t="shared" si="65"/>
        <v>0</v>
      </c>
      <c r="V140" s="57">
        <f t="shared" si="65"/>
        <v>0</v>
      </c>
      <c r="W140" s="57">
        <f t="shared" si="65"/>
        <v>0</v>
      </c>
      <c r="X140" s="57">
        <f t="shared" si="65"/>
        <v>13</v>
      </c>
      <c r="Y140" s="40">
        <f t="shared" si="45"/>
        <v>0</v>
      </c>
    </row>
    <row r="141" spans="1:25" ht="15.75" thickTop="1" x14ac:dyDescent="0.25">
      <c r="A141" s="30" t="s">
        <v>47</v>
      </c>
      <c r="B141" s="31">
        <v>43540</v>
      </c>
      <c r="C141" s="32" t="s">
        <v>30</v>
      </c>
      <c r="D141" s="33"/>
      <c r="E141" s="34"/>
      <c r="F141" s="35"/>
      <c r="G141" s="34"/>
      <c r="H141" s="35"/>
      <c r="I141" s="37">
        <f t="shared" si="55"/>
        <v>0</v>
      </c>
      <c r="J141" s="38">
        <f t="shared" si="55"/>
        <v>0</v>
      </c>
      <c r="K141" s="35"/>
      <c r="L141" s="35"/>
      <c r="M141" s="35"/>
      <c r="N141" s="35"/>
      <c r="O141" s="35"/>
      <c r="P141" s="35"/>
      <c r="Q141" s="48">
        <f>SUM(K141:P141)</f>
        <v>0</v>
      </c>
      <c r="R141" s="35"/>
      <c r="S141" s="35"/>
      <c r="T141" s="35"/>
      <c r="U141" s="35"/>
      <c r="V141" s="35"/>
      <c r="W141" s="35"/>
      <c r="X141" s="38">
        <f>SUM(R141:W141)</f>
        <v>0</v>
      </c>
      <c r="Y141" s="40">
        <f t="shared" si="45"/>
        <v>0</v>
      </c>
    </row>
    <row r="142" spans="1:25" x14ac:dyDescent="0.25">
      <c r="A142" s="30"/>
      <c r="B142" s="41"/>
      <c r="C142" s="42" t="s">
        <v>31</v>
      </c>
      <c r="D142" s="33"/>
      <c r="E142" s="34"/>
      <c r="F142" s="35"/>
      <c r="G142" s="34"/>
      <c r="H142" s="35"/>
      <c r="I142" s="37">
        <f t="shared" si="55"/>
        <v>0</v>
      </c>
      <c r="J142" s="38">
        <f t="shared" si="55"/>
        <v>0</v>
      </c>
      <c r="K142" s="35"/>
      <c r="L142" s="35"/>
      <c r="M142" s="35"/>
      <c r="N142" s="35"/>
      <c r="O142" s="35"/>
      <c r="P142" s="35"/>
      <c r="Q142" s="48">
        <f t="shared" ref="Q142:Q148" si="66">SUM(K142:P142)</f>
        <v>0</v>
      </c>
      <c r="R142" s="35"/>
      <c r="S142" s="35"/>
      <c r="T142" s="35"/>
      <c r="U142" s="35"/>
      <c r="V142" s="35"/>
      <c r="W142" s="35"/>
      <c r="X142" s="38">
        <f t="shared" ref="X142:X148" si="67">SUM(R142:W142)</f>
        <v>0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/>
      <c r="E143" s="34"/>
      <c r="F143" s="35"/>
      <c r="G143" s="34"/>
      <c r="H143" s="35"/>
      <c r="I143" s="37">
        <f t="shared" si="55"/>
        <v>0</v>
      </c>
      <c r="J143" s="38">
        <f t="shared" si="55"/>
        <v>0</v>
      </c>
      <c r="K143" s="35"/>
      <c r="L143" s="35"/>
      <c r="M143" s="35"/>
      <c r="N143" s="35"/>
      <c r="O143" s="35"/>
      <c r="P143" s="35"/>
      <c r="Q143" s="48">
        <f t="shared" si="66"/>
        <v>0</v>
      </c>
      <c r="R143" s="35"/>
      <c r="S143" s="35"/>
      <c r="T143" s="35"/>
      <c r="U143" s="35"/>
      <c r="V143" s="35"/>
      <c r="W143" s="35"/>
      <c r="X143" s="38">
        <f t="shared" si="67"/>
        <v>0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/>
      <c r="F144" s="35"/>
      <c r="G144" s="34"/>
      <c r="H144" s="35"/>
      <c r="I144" s="37">
        <f t="shared" si="55"/>
        <v>0</v>
      </c>
      <c r="J144" s="38">
        <f t="shared" si="55"/>
        <v>0</v>
      </c>
      <c r="K144" s="35"/>
      <c r="L144" s="35"/>
      <c r="M144" s="35"/>
      <c r="N144" s="35"/>
      <c r="O144" s="35"/>
      <c r="P144" s="35"/>
      <c r="Q144" s="48">
        <f t="shared" si="66"/>
        <v>0</v>
      </c>
      <c r="R144" s="35"/>
      <c r="S144" s="35"/>
      <c r="T144" s="35"/>
      <c r="U144" s="35"/>
      <c r="V144" s="35"/>
      <c r="W144" s="35"/>
      <c r="X144" s="38">
        <f t="shared" si="67"/>
        <v>0</v>
      </c>
      <c r="Y144" s="40">
        <f t="shared" si="45"/>
        <v>0</v>
      </c>
    </row>
    <row r="145" spans="1:25" x14ac:dyDescent="0.25">
      <c r="A145" s="30"/>
      <c r="B145" s="41"/>
      <c r="C145" s="42" t="s">
        <v>34</v>
      </c>
      <c r="D145" s="33"/>
      <c r="E145" s="34"/>
      <c r="F145" s="35"/>
      <c r="G145" s="34"/>
      <c r="H145" s="35"/>
      <c r="I145" s="37">
        <f t="shared" si="55"/>
        <v>0</v>
      </c>
      <c r="J145" s="38">
        <f t="shared" si="55"/>
        <v>0</v>
      </c>
      <c r="K145" s="35"/>
      <c r="L145" s="35"/>
      <c r="M145" s="35"/>
      <c r="N145" s="35"/>
      <c r="O145" s="35"/>
      <c r="P145" s="35"/>
      <c r="Q145" s="48">
        <f t="shared" si="66"/>
        <v>0</v>
      </c>
      <c r="R145" s="35"/>
      <c r="S145" s="35"/>
      <c r="T145" s="35"/>
      <c r="U145" s="35"/>
      <c r="V145" s="35"/>
      <c r="W145" s="35"/>
      <c r="X145" s="38">
        <f t="shared" si="67"/>
        <v>0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/>
      <c r="F146" s="35"/>
      <c r="G146" s="34"/>
      <c r="H146" s="35"/>
      <c r="I146" s="37">
        <f t="shared" si="55"/>
        <v>0</v>
      </c>
      <c r="J146" s="38">
        <f t="shared" si="55"/>
        <v>0</v>
      </c>
      <c r="K146" s="35"/>
      <c r="L146" s="35"/>
      <c r="M146" s="35"/>
      <c r="N146" s="35"/>
      <c r="O146" s="35"/>
      <c r="P146" s="35"/>
      <c r="Q146" s="48">
        <f t="shared" si="66"/>
        <v>0</v>
      </c>
      <c r="R146" s="35"/>
      <c r="S146" s="35"/>
      <c r="T146" s="35"/>
      <c r="U146" s="35"/>
      <c r="V146" s="35"/>
      <c r="W146" s="35"/>
      <c r="X146" s="38">
        <f t="shared" si="67"/>
        <v>0</v>
      </c>
      <c r="Y146" s="40">
        <f t="shared" ref="Y146:Y201" si="68">SUM(Q146-X146)</f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55"/>
        <v>0</v>
      </c>
      <c r="J147" s="38">
        <f t="shared" si="55"/>
        <v>0</v>
      </c>
      <c r="K147" s="35"/>
      <c r="L147" s="35"/>
      <c r="M147" s="35"/>
      <c r="N147" s="35"/>
      <c r="O147" s="35"/>
      <c r="P147" s="35"/>
      <c r="Q147" s="48">
        <f t="shared" si="66"/>
        <v>0</v>
      </c>
      <c r="R147" s="35"/>
      <c r="S147" s="35"/>
      <c r="T147" s="35"/>
      <c r="U147" s="35"/>
      <c r="V147" s="35"/>
      <c r="W147" s="35"/>
      <c r="X147" s="38">
        <f t="shared" si="67"/>
        <v>0</v>
      </c>
      <c r="Y147" s="40">
        <f t="shared" si="68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55"/>
        <v>0</v>
      </c>
      <c r="J148" s="38">
        <f t="shared" si="55"/>
        <v>0</v>
      </c>
      <c r="K148" s="35"/>
      <c r="L148" s="35"/>
      <c r="M148" s="35"/>
      <c r="N148" s="35"/>
      <c r="O148" s="35"/>
      <c r="P148" s="35"/>
      <c r="Q148" s="48">
        <f t="shared" si="66"/>
        <v>0</v>
      </c>
      <c r="R148" s="35"/>
      <c r="S148" s="35"/>
      <c r="T148" s="35"/>
      <c r="U148" s="35"/>
      <c r="V148" s="35"/>
      <c r="W148" s="35"/>
      <c r="X148" s="38">
        <f t="shared" si="67"/>
        <v>0</v>
      </c>
      <c r="Y148" s="40">
        <f t="shared" si="68"/>
        <v>0</v>
      </c>
    </row>
    <row r="149" spans="1:25" ht="15.75" thickBot="1" x14ac:dyDescent="0.3">
      <c r="A149" s="49"/>
      <c r="B149" s="50"/>
      <c r="C149" s="51" t="s">
        <v>38</v>
      </c>
      <c r="D149" s="52"/>
      <c r="E149" s="53"/>
      <c r="F149" s="54"/>
      <c r="G149" s="55"/>
      <c r="H149" s="56" t="s">
        <v>39</v>
      </c>
      <c r="I149" s="37">
        <f t="shared" ref="I149:X149" si="69">SUM(I141:I148)</f>
        <v>0</v>
      </c>
      <c r="J149" s="38">
        <f t="shared" si="69"/>
        <v>0</v>
      </c>
      <c r="K149" s="38">
        <f t="shared" si="69"/>
        <v>0</v>
      </c>
      <c r="L149" s="38">
        <f t="shared" si="69"/>
        <v>0</v>
      </c>
      <c r="M149" s="38">
        <f t="shared" si="69"/>
        <v>0</v>
      </c>
      <c r="N149" s="38">
        <f t="shared" si="69"/>
        <v>0</v>
      </c>
      <c r="O149" s="38">
        <f t="shared" si="69"/>
        <v>0</v>
      </c>
      <c r="P149" s="38">
        <f t="shared" si="69"/>
        <v>0</v>
      </c>
      <c r="Q149" s="38">
        <f t="shared" si="69"/>
        <v>0</v>
      </c>
      <c r="R149" s="38">
        <f t="shared" si="69"/>
        <v>0</v>
      </c>
      <c r="S149" s="38">
        <f t="shared" si="69"/>
        <v>0</v>
      </c>
      <c r="T149" s="38">
        <f t="shared" si="69"/>
        <v>0</v>
      </c>
      <c r="U149" s="38">
        <f t="shared" si="69"/>
        <v>0</v>
      </c>
      <c r="V149" s="38">
        <f t="shared" si="69"/>
        <v>0</v>
      </c>
      <c r="W149" s="38">
        <f t="shared" si="69"/>
        <v>0</v>
      </c>
      <c r="X149" s="38">
        <f t="shared" si="69"/>
        <v>0</v>
      </c>
      <c r="Y149" s="40">
        <f t="shared" si="68"/>
        <v>0</v>
      </c>
    </row>
    <row r="150" spans="1:25" ht="15.75" thickTop="1" x14ac:dyDescent="0.25">
      <c r="A150" s="30" t="s">
        <v>29</v>
      </c>
      <c r="B150" s="31">
        <v>43541</v>
      </c>
      <c r="C150" s="32" t="s">
        <v>30</v>
      </c>
      <c r="D150" s="33"/>
      <c r="E150" s="34"/>
      <c r="F150" s="35"/>
      <c r="G150" s="34"/>
      <c r="H150" s="35"/>
      <c r="I150" s="37">
        <f t="shared" si="55"/>
        <v>0</v>
      </c>
      <c r="J150" s="38">
        <f t="shared" si="55"/>
        <v>0</v>
      </c>
      <c r="K150" s="35"/>
      <c r="L150" s="35"/>
      <c r="M150" s="35"/>
      <c r="N150" s="35"/>
      <c r="O150" s="35"/>
      <c r="P150" s="35"/>
      <c r="Q150" s="38">
        <f>SUM(K150:P150)</f>
        <v>0</v>
      </c>
      <c r="R150" s="35"/>
      <c r="S150" s="35"/>
      <c r="T150" s="35"/>
      <c r="U150" s="35"/>
      <c r="V150" s="35"/>
      <c r="W150" s="35"/>
      <c r="X150" s="38">
        <f>SUM(R150:W150)</f>
        <v>0</v>
      </c>
      <c r="Y150" s="40">
        <f t="shared" si="68"/>
        <v>0</v>
      </c>
    </row>
    <row r="151" spans="1:25" x14ac:dyDescent="0.25">
      <c r="A151" s="30"/>
      <c r="B151" s="41"/>
      <c r="C151" s="42" t="s">
        <v>31</v>
      </c>
      <c r="D151" s="33"/>
      <c r="E151" s="34"/>
      <c r="F151" s="35"/>
      <c r="G151" s="34"/>
      <c r="H151" s="35"/>
      <c r="I151" s="37">
        <f t="shared" si="55"/>
        <v>0</v>
      </c>
      <c r="J151" s="38">
        <f t="shared" si="55"/>
        <v>0</v>
      </c>
      <c r="K151" s="35"/>
      <c r="L151" s="35"/>
      <c r="M151" s="35"/>
      <c r="N151" s="35"/>
      <c r="O151" s="35"/>
      <c r="P151" s="35"/>
      <c r="Q151" s="38">
        <f t="shared" ref="Q151:Q157" si="70">SUM(K151:P151)</f>
        <v>0</v>
      </c>
      <c r="R151" s="35"/>
      <c r="S151" s="35"/>
      <c r="T151" s="35"/>
      <c r="U151" s="35"/>
      <c r="V151" s="35"/>
      <c r="W151" s="35"/>
      <c r="X151" s="38">
        <f t="shared" ref="X151:X157" si="71">SUM(R151:W151)</f>
        <v>0</v>
      </c>
      <c r="Y151" s="40">
        <f t="shared" si="68"/>
        <v>0</v>
      </c>
    </row>
    <row r="152" spans="1:25" x14ac:dyDescent="0.25">
      <c r="A152" s="30"/>
      <c r="B152" s="41"/>
      <c r="C152" s="42" t="s">
        <v>32</v>
      </c>
      <c r="D152" s="33"/>
      <c r="E152" s="34"/>
      <c r="F152" s="35"/>
      <c r="G152" s="34"/>
      <c r="H152" s="35"/>
      <c r="I152" s="37">
        <f t="shared" si="55"/>
        <v>0</v>
      </c>
      <c r="J152" s="38">
        <f t="shared" si="55"/>
        <v>0</v>
      </c>
      <c r="K152" s="35"/>
      <c r="L152" s="35"/>
      <c r="M152" s="35"/>
      <c r="N152" s="35"/>
      <c r="O152" s="35"/>
      <c r="P152" s="35"/>
      <c r="Q152" s="38">
        <f t="shared" si="70"/>
        <v>0</v>
      </c>
      <c r="R152" s="35"/>
      <c r="S152" s="35"/>
      <c r="T152" s="35"/>
      <c r="U152" s="35"/>
      <c r="V152" s="35"/>
      <c r="W152" s="35"/>
      <c r="X152" s="38">
        <f t="shared" si="71"/>
        <v>0</v>
      </c>
      <c r="Y152" s="40">
        <f t="shared" si="68"/>
        <v>0</v>
      </c>
    </row>
    <row r="153" spans="1:25" x14ac:dyDescent="0.25">
      <c r="A153" s="30"/>
      <c r="B153" s="41"/>
      <c r="C153" s="42" t="s">
        <v>33</v>
      </c>
      <c r="D153" s="33"/>
      <c r="E153" s="34"/>
      <c r="F153" s="35"/>
      <c r="G153" s="34"/>
      <c r="H153" s="35"/>
      <c r="I153" s="37">
        <f t="shared" si="55"/>
        <v>0</v>
      </c>
      <c r="J153" s="38">
        <f t="shared" si="55"/>
        <v>0</v>
      </c>
      <c r="K153" s="35"/>
      <c r="L153" s="35"/>
      <c r="M153" s="35"/>
      <c r="N153" s="35"/>
      <c r="O153" s="35"/>
      <c r="P153" s="35"/>
      <c r="Q153" s="38">
        <f t="shared" si="70"/>
        <v>0</v>
      </c>
      <c r="R153" s="35"/>
      <c r="S153" s="35"/>
      <c r="T153" s="35"/>
      <c r="U153" s="35"/>
      <c r="V153" s="35"/>
      <c r="W153" s="35"/>
      <c r="X153" s="38">
        <f t="shared" si="71"/>
        <v>0</v>
      </c>
      <c r="Y153" s="40">
        <f t="shared" si="68"/>
        <v>0</v>
      </c>
    </row>
    <row r="154" spans="1:25" x14ac:dyDescent="0.25">
      <c r="A154" s="30"/>
      <c r="B154" s="41"/>
      <c r="C154" s="42" t="s">
        <v>34</v>
      </c>
      <c r="D154" s="33"/>
      <c r="E154" s="34"/>
      <c r="F154" s="35"/>
      <c r="G154" s="34"/>
      <c r="H154" s="35"/>
      <c r="I154" s="37">
        <f t="shared" si="55"/>
        <v>0</v>
      </c>
      <c r="J154" s="38">
        <f t="shared" si="55"/>
        <v>0</v>
      </c>
      <c r="K154" s="35"/>
      <c r="L154" s="35"/>
      <c r="M154" s="35"/>
      <c r="N154" s="35"/>
      <c r="O154" s="35"/>
      <c r="P154" s="35"/>
      <c r="Q154" s="38">
        <f t="shared" si="70"/>
        <v>0</v>
      </c>
      <c r="R154" s="35"/>
      <c r="S154" s="35"/>
      <c r="T154" s="35"/>
      <c r="U154" s="35"/>
      <c r="V154" s="35"/>
      <c r="W154" s="35"/>
      <c r="X154" s="38">
        <f t="shared" si="71"/>
        <v>0</v>
      </c>
      <c r="Y154" s="40">
        <f t="shared" si="68"/>
        <v>0</v>
      </c>
    </row>
    <row r="155" spans="1:25" x14ac:dyDescent="0.25">
      <c r="A155" s="30"/>
      <c r="B155" s="41"/>
      <c r="C155" s="42" t="s">
        <v>35</v>
      </c>
      <c r="D155" s="33"/>
      <c r="E155" s="34"/>
      <c r="F155" s="35"/>
      <c r="G155" s="34"/>
      <c r="H155" s="35"/>
      <c r="I155" s="37">
        <f t="shared" si="55"/>
        <v>0</v>
      </c>
      <c r="J155" s="38">
        <f t="shared" si="55"/>
        <v>0</v>
      </c>
      <c r="K155" s="35"/>
      <c r="L155" s="35"/>
      <c r="M155" s="35"/>
      <c r="N155" s="35"/>
      <c r="O155" s="35"/>
      <c r="P155" s="35"/>
      <c r="Q155" s="38">
        <f t="shared" si="70"/>
        <v>0</v>
      </c>
      <c r="R155" s="35"/>
      <c r="S155" s="35"/>
      <c r="T155" s="35"/>
      <c r="U155" s="35"/>
      <c r="V155" s="35"/>
      <c r="W155" s="35"/>
      <c r="X155" s="38">
        <f t="shared" si="71"/>
        <v>0</v>
      </c>
      <c r="Y155" s="40">
        <f t="shared" si="68"/>
        <v>0</v>
      </c>
    </row>
    <row r="156" spans="1:25" x14ac:dyDescent="0.25">
      <c r="A156" s="30"/>
      <c r="B156" s="41"/>
      <c r="C156" s="42" t="s">
        <v>36</v>
      </c>
      <c r="D156" s="33"/>
      <c r="E156" s="34"/>
      <c r="F156" s="35"/>
      <c r="G156" s="34"/>
      <c r="H156" s="35"/>
      <c r="I156" s="37">
        <f t="shared" si="55"/>
        <v>0</v>
      </c>
      <c r="J156" s="38">
        <f t="shared" si="55"/>
        <v>0</v>
      </c>
      <c r="K156" s="35"/>
      <c r="L156" s="35"/>
      <c r="M156" s="35"/>
      <c r="N156" s="35"/>
      <c r="O156" s="35"/>
      <c r="P156" s="35"/>
      <c r="Q156" s="38">
        <f t="shared" si="70"/>
        <v>0</v>
      </c>
      <c r="R156" s="35"/>
      <c r="S156" s="35"/>
      <c r="T156" s="35"/>
      <c r="U156" s="35"/>
      <c r="V156" s="35"/>
      <c r="W156" s="35"/>
      <c r="X156" s="38">
        <f t="shared" si="71"/>
        <v>0</v>
      </c>
      <c r="Y156" s="40">
        <f t="shared" si="68"/>
        <v>0</v>
      </c>
    </row>
    <row r="157" spans="1:25" x14ac:dyDescent="0.25">
      <c r="A157" s="30"/>
      <c r="B157" s="41"/>
      <c r="C157" s="42" t="s">
        <v>37</v>
      </c>
      <c r="D157" s="33"/>
      <c r="E157" s="34"/>
      <c r="F157" s="35"/>
      <c r="G157" s="34"/>
      <c r="H157" s="35"/>
      <c r="I157" s="37">
        <f t="shared" si="55"/>
        <v>0</v>
      </c>
      <c r="J157" s="38">
        <f t="shared" si="55"/>
        <v>0</v>
      </c>
      <c r="K157" s="35"/>
      <c r="L157" s="35"/>
      <c r="M157" s="35"/>
      <c r="N157" s="35"/>
      <c r="O157" s="35"/>
      <c r="P157" s="35"/>
      <c r="Q157" s="38">
        <f t="shared" si="70"/>
        <v>0</v>
      </c>
      <c r="R157" s="35"/>
      <c r="S157" s="35"/>
      <c r="T157" s="35"/>
      <c r="U157" s="35"/>
      <c r="V157" s="35"/>
      <c r="W157" s="35"/>
      <c r="X157" s="38">
        <f t="shared" si="71"/>
        <v>0</v>
      </c>
      <c r="Y157" s="40">
        <f t="shared" si="68"/>
        <v>0</v>
      </c>
    </row>
    <row r="158" spans="1:25" ht="15.75" thickBot="1" x14ac:dyDescent="0.3">
      <c r="A158" s="49"/>
      <c r="B158" s="50"/>
      <c r="C158" s="51" t="s">
        <v>38</v>
      </c>
      <c r="D158" s="52"/>
      <c r="E158" s="53"/>
      <c r="F158" s="54"/>
      <c r="G158" s="55"/>
      <c r="H158" s="56" t="s">
        <v>39</v>
      </c>
      <c r="I158" s="37">
        <f t="shared" ref="I158:X158" si="72">SUM(I150:I157)</f>
        <v>0</v>
      </c>
      <c r="J158" s="38">
        <f t="shared" si="72"/>
        <v>0</v>
      </c>
      <c r="K158" s="38">
        <f t="shared" si="72"/>
        <v>0</v>
      </c>
      <c r="L158" s="38">
        <f t="shared" si="72"/>
        <v>0</v>
      </c>
      <c r="M158" s="38">
        <f t="shared" si="72"/>
        <v>0</v>
      </c>
      <c r="N158" s="38">
        <f t="shared" si="72"/>
        <v>0</v>
      </c>
      <c r="O158" s="38">
        <f t="shared" si="72"/>
        <v>0</v>
      </c>
      <c r="P158" s="38">
        <f t="shared" si="72"/>
        <v>0</v>
      </c>
      <c r="Q158" s="38">
        <f t="shared" si="72"/>
        <v>0</v>
      </c>
      <c r="R158" s="38">
        <f t="shared" si="72"/>
        <v>0</v>
      </c>
      <c r="S158" s="38">
        <f t="shared" si="72"/>
        <v>0</v>
      </c>
      <c r="T158" s="38">
        <f t="shared" si="72"/>
        <v>0</v>
      </c>
      <c r="U158" s="38">
        <f t="shared" si="72"/>
        <v>0</v>
      </c>
      <c r="V158" s="38">
        <f t="shared" si="72"/>
        <v>0</v>
      </c>
      <c r="W158" s="38">
        <f t="shared" si="72"/>
        <v>0</v>
      </c>
      <c r="X158" s="38">
        <f t="shared" si="72"/>
        <v>0</v>
      </c>
      <c r="Y158" s="40">
        <f t="shared" si="68"/>
        <v>0</v>
      </c>
    </row>
    <row r="159" spans="1:25" ht="15.75" thickTop="1" x14ac:dyDescent="0.25">
      <c r="A159" s="30" t="s">
        <v>40</v>
      </c>
      <c r="B159" s="31">
        <v>43542</v>
      </c>
      <c r="C159" s="32" t="s">
        <v>30</v>
      </c>
      <c r="D159" s="33">
        <v>15</v>
      </c>
      <c r="E159" s="34">
        <v>0.27083333333333331</v>
      </c>
      <c r="F159" s="35">
        <v>110609</v>
      </c>
      <c r="G159" s="34">
        <v>0.3125</v>
      </c>
      <c r="H159" s="35">
        <v>110641</v>
      </c>
      <c r="I159" s="37">
        <f t="shared" ref="I159:J193" si="73">SUM(G159-E159)</f>
        <v>4.1666666666666685E-2</v>
      </c>
      <c r="J159" s="38">
        <f t="shared" si="73"/>
        <v>32</v>
      </c>
      <c r="K159" s="35"/>
      <c r="L159" s="35"/>
      <c r="M159" s="35"/>
      <c r="N159" s="35"/>
      <c r="O159" s="35"/>
      <c r="P159" s="35"/>
      <c r="Q159" s="38">
        <f>SUM(K159:P159)</f>
        <v>0</v>
      </c>
      <c r="R159" s="35"/>
      <c r="S159" s="35"/>
      <c r="T159" s="35"/>
      <c r="U159" s="35"/>
      <c r="V159" s="35"/>
      <c r="W159" s="35"/>
      <c r="X159" s="38">
        <f>SUM(R159:W159)</f>
        <v>0</v>
      </c>
      <c r="Y159" s="40">
        <f t="shared" si="68"/>
        <v>0</v>
      </c>
    </row>
    <row r="160" spans="1:25" x14ac:dyDescent="0.25">
      <c r="A160" s="30" t="s">
        <v>97</v>
      </c>
      <c r="B160" s="62"/>
      <c r="C160" s="42" t="s">
        <v>31</v>
      </c>
      <c r="D160" s="33"/>
      <c r="E160" s="34">
        <v>0.28125</v>
      </c>
      <c r="F160" s="35">
        <v>110641</v>
      </c>
      <c r="G160" s="34">
        <v>0.3611111111111111</v>
      </c>
      <c r="H160" s="35">
        <v>110665</v>
      </c>
      <c r="I160" s="37">
        <f t="shared" si="73"/>
        <v>7.9861111111111105E-2</v>
      </c>
      <c r="J160" s="38">
        <f t="shared" si="73"/>
        <v>24</v>
      </c>
      <c r="K160" s="35"/>
      <c r="L160" s="35"/>
      <c r="M160" s="35"/>
      <c r="N160" s="35"/>
      <c r="O160" s="35"/>
      <c r="P160" s="35"/>
      <c r="Q160" s="38">
        <f t="shared" ref="Q160:Q166" si="74">SUM(K160:P160)</f>
        <v>0</v>
      </c>
      <c r="R160" s="35"/>
      <c r="S160" s="35"/>
      <c r="T160" s="35"/>
      <c r="U160" s="35"/>
      <c r="V160" s="35"/>
      <c r="W160" s="35"/>
      <c r="X160" s="38">
        <f t="shared" ref="X160:X166" si="75">SUM(R160:W160)</f>
        <v>0</v>
      </c>
      <c r="Y160" s="40">
        <f t="shared" si="68"/>
        <v>0</v>
      </c>
    </row>
    <row r="161" spans="1:25" x14ac:dyDescent="0.25">
      <c r="A161" s="30"/>
      <c r="B161" s="63"/>
      <c r="C161" s="42" t="s">
        <v>32</v>
      </c>
      <c r="D161" s="33">
        <v>15</v>
      </c>
      <c r="E161" s="34">
        <v>0.36944444444444446</v>
      </c>
      <c r="F161" s="35">
        <v>110665</v>
      </c>
      <c r="G161" s="34">
        <v>0.39583333333333331</v>
      </c>
      <c r="H161" s="35">
        <v>110688</v>
      </c>
      <c r="I161" s="37">
        <f t="shared" si="73"/>
        <v>2.6388888888888851E-2</v>
      </c>
      <c r="J161" s="38">
        <f t="shared" si="73"/>
        <v>23</v>
      </c>
      <c r="K161" s="35"/>
      <c r="L161" s="35"/>
      <c r="M161" s="35"/>
      <c r="N161" s="35"/>
      <c r="O161" s="35"/>
      <c r="P161" s="35"/>
      <c r="Q161" s="38">
        <f t="shared" si="74"/>
        <v>0</v>
      </c>
      <c r="R161" s="35"/>
      <c r="S161" s="35"/>
      <c r="T161" s="35"/>
      <c r="U161" s="35"/>
      <c r="V161" s="35"/>
      <c r="W161" s="35"/>
      <c r="X161" s="38">
        <f t="shared" si="75"/>
        <v>0</v>
      </c>
      <c r="Y161" s="40">
        <f t="shared" si="68"/>
        <v>0</v>
      </c>
    </row>
    <row r="162" spans="1:25" x14ac:dyDescent="0.25">
      <c r="A162" s="30"/>
      <c r="B162" s="63"/>
      <c r="C162" s="42" t="s">
        <v>33</v>
      </c>
      <c r="D162" s="33"/>
      <c r="E162" s="34">
        <v>0.41319444444444442</v>
      </c>
      <c r="F162" s="35">
        <v>110688</v>
      </c>
      <c r="G162" s="34">
        <v>0.45416666666666666</v>
      </c>
      <c r="H162" s="35">
        <v>110719</v>
      </c>
      <c r="I162" s="37">
        <f t="shared" si="73"/>
        <v>4.0972222222222243E-2</v>
      </c>
      <c r="J162" s="38">
        <f t="shared" si="73"/>
        <v>31</v>
      </c>
      <c r="K162" s="35"/>
      <c r="L162" s="35"/>
      <c r="M162" s="35"/>
      <c r="N162" s="35"/>
      <c r="O162" s="35"/>
      <c r="P162" s="35"/>
      <c r="Q162" s="38">
        <f t="shared" si="74"/>
        <v>0</v>
      </c>
      <c r="R162" s="35"/>
      <c r="S162" s="35"/>
      <c r="T162" s="35"/>
      <c r="U162" s="35"/>
      <c r="V162" s="35"/>
      <c r="W162" s="35"/>
      <c r="X162" s="38">
        <f t="shared" si="75"/>
        <v>0</v>
      </c>
      <c r="Y162" s="40">
        <f t="shared" si="68"/>
        <v>0</v>
      </c>
    </row>
    <row r="163" spans="1:25" x14ac:dyDescent="0.25">
      <c r="A163" s="30" t="s">
        <v>82</v>
      </c>
      <c r="B163" s="62"/>
      <c r="C163" s="42" t="s">
        <v>34</v>
      </c>
      <c r="D163" s="33">
        <v>15</v>
      </c>
      <c r="E163" s="34">
        <v>0.64583333333333337</v>
      </c>
      <c r="F163" s="35">
        <v>110719</v>
      </c>
      <c r="G163" s="34">
        <v>0.71180555555555547</v>
      </c>
      <c r="H163" s="35">
        <v>110756</v>
      </c>
      <c r="I163" s="37">
        <f t="shared" si="73"/>
        <v>6.5972222222222099E-2</v>
      </c>
      <c r="J163" s="38">
        <f t="shared" si="73"/>
        <v>37</v>
      </c>
      <c r="K163" s="35">
        <v>1</v>
      </c>
      <c r="L163" s="35">
        <v>1</v>
      </c>
      <c r="M163" s="35"/>
      <c r="N163" s="35"/>
      <c r="O163" s="35"/>
      <c r="P163" s="35"/>
      <c r="Q163" s="38">
        <f t="shared" si="74"/>
        <v>2</v>
      </c>
      <c r="R163" s="35"/>
      <c r="S163" s="35"/>
      <c r="T163" s="35"/>
      <c r="U163" s="35"/>
      <c r="V163" s="35"/>
      <c r="W163" s="35">
        <v>2</v>
      </c>
      <c r="X163" s="38">
        <f t="shared" si="75"/>
        <v>2</v>
      </c>
      <c r="Y163" s="40">
        <f t="shared" si="68"/>
        <v>0</v>
      </c>
    </row>
    <row r="164" spans="1:25" x14ac:dyDescent="0.25">
      <c r="A164" s="30"/>
      <c r="B164" s="62"/>
      <c r="C164" s="42" t="s">
        <v>35</v>
      </c>
      <c r="D164" s="33"/>
      <c r="E164" s="34">
        <v>0.72777777777777775</v>
      </c>
      <c r="F164" s="35">
        <v>110756</v>
      </c>
      <c r="G164" s="34">
        <v>0.77777777777777779</v>
      </c>
      <c r="H164" s="35">
        <v>110788</v>
      </c>
      <c r="I164" s="37">
        <f t="shared" si="73"/>
        <v>5.0000000000000044E-2</v>
      </c>
      <c r="J164" s="38">
        <f t="shared" si="73"/>
        <v>32</v>
      </c>
      <c r="K164" s="35">
        <v>1</v>
      </c>
      <c r="L164" s="35">
        <v>2</v>
      </c>
      <c r="M164" s="35"/>
      <c r="N164" s="35"/>
      <c r="O164" s="35"/>
      <c r="P164" s="35"/>
      <c r="Q164" s="38">
        <f t="shared" si="74"/>
        <v>3</v>
      </c>
      <c r="R164" s="35"/>
      <c r="S164" s="35"/>
      <c r="T164" s="35">
        <v>1</v>
      </c>
      <c r="U164" s="35"/>
      <c r="V164" s="35"/>
      <c r="W164" s="35">
        <v>2</v>
      </c>
      <c r="X164" s="38">
        <f t="shared" si="75"/>
        <v>3</v>
      </c>
      <c r="Y164" s="40">
        <f t="shared" si="68"/>
        <v>0</v>
      </c>
    </row>
    <row r="165" spans="1:25" x14ac:dyDescent="0.25">
      <c r="A165" s="30"/>
      <c r="B165" s="62"/>
      <c r="C165" s="42" t="s">
        <v>36</v>
      </c>
      <c r="D165" s="33"/>
      <c r="E165" s="34"/>
      <c r="F165" s="35"/>
      <c r="G165" s="34"/>
      <c r="H165" s="35"/>
      <c r="I165" s="37">
        <f t="shared" si="73"/>
        <v>0</v>
      </c>
      <c r="J165" s="38">
        <f t="shared" si="73"/>
        <v>0</v>
      </c>
      <c r="K165" s="35"/>
      <c r="L165" s="35"/>
      <c r="M165" s="35"/>
      <c r="N165" s="35"/>
      <c r="O165" s="35"/>
      <c r="P165" s="35"/>
      <c r="Q165" s="38">
        <f t="shared" si="74"/>
        <v>0</v>
      </c>
      <c r="R165" s="35"/>
      <c r="S165" s="35"/>
      <c r="T165" s="35"/>
      <c r="U165" s="35"/>
      <c r="V165" s="35"/>
      <c r="W165" s="35"/>
      <c r="X165" s="38">
        <f t="shared" si="75"/>
        <v>0</v>
      </c>
      <c r="Y165" s="40">
        <f t="shared" si="68"/>
        <v>0</v>
      </c>
    </row>
    <row r="166" spans="1:25" x14ac:dyDescent="0.25">
      <c r="A166" s="30"/>
      <c r="B166" s="62"/>
      <c r="C166" s="42" t="s">
        <v>37</v>
      </c>
      <c r="D166" s="33"/>
      <c r="E166" s="34"/>
      <c r="F166" s="35"/>
      <c r="G166" s="34"/>
      <c r="H166" s="35"/>
      <c r="I166" s="37">
        <f t="shared" si="73"/>
        <v>0</v>
      </c>
      <c r="J166" s="38">
        <f t="shared" si="73"/>
        <v>0</v>
      </c>
      <c r="K166" s="35"/>
      <c r="L166" s="35"/>
      <c r="M166" s="35"/>
      <c r="N166" s="35"/>
      <c r="O166" s="35"/>
      <c r="P166" s="35"/>
      <c r="Q166" s="38">
        <f t="shared" si="74"/>
        <v>0</v>
      </c>
      <c r="R166" s="35"/>
      <c r="S166" s="35"/>
      <c r="T166" s="35"/>
      <c r="U166" s="35"/>
      <c r="V166" s="35"/>
      <c r="W166" s="35"/>
      <c r="X166" s="38">
        <f t="shared" si="75"/>
        <v>0</v>
      </c>
      <c r="Y166" s="40">
        <f t="shared" si="68"/>
        <v>0</v>
      </c>
    </row>
    <row r="167" spans="1:25" ht="15.75" thickBot="1" x14ac:dyDescent="0.3">
      <c r="A167" s="49"/>
      <c r="B167" s="50"/>
      <c r="C167" s="51" t="s">
        <v>38</v>
      </c>
      <c r="D167" s="52"/>
      <c r="E167" s="53"/>
      <c r="F167" s="54"/>
      <c r="G167" s="55"/>
      <c r="H167" s="56" t="s">
        <v>39</v>
      </c>
      <c r="I167" s="37">
        <f t="shared" ref="I167:X167" si="76">SUM(I159:I166)</f>
        <v>0.30486111111111103</v>
      </c>
      <c r="J167" s="38">
        <f t="shared" si="76"/>
        <v>179</v>
      </c>
      <c r="K167" s="38">
        <f t="shared" si="76"/>
        <v>2</v>
      </c>
      <c r="L167" s="38">
        <f t="shared" si="76"/>
        <v>3</v>
      </c>
      <c r="M167" s="38">
        <f t="shared" si="76"/>
        <v>0</v>
      </c>
      <c r="N167" s="38">
        <f t="shared" si="76"/>
        <v>0</v>
      </c>
      <c r="O167" s="38">
        <f t="shared" si="76"/>
        <v>0</v>
      </c>
      <c r="P167" s="38">
        <f t="shared" si="76"/>
        <v>0</v>
      </c>
      <c r="Q167" s="38">
        <f t="shared" si="76"/>
        <v>5</v>
      </c>
      <c r="R167" s="38">
        <f t="shared" si="76"/>
        <v>0</v>
      </c>
      <c r="S167" s="38">
        <f t="shared" si="76"/>
        <v>0</v>
      </c>
      <c r="T167" s="38">
        <f t="shared" si="76"/>
        <v>1</v>
      </c>
      <c r="U167" s="38">
        <f t="shared" si="76"/>
        <v>0</v>
      </c>
      <c r="V167" s="38">
        <f t="shared" si="76"/>
        <v>0</v>
      </c>
      <c r="W167" s="38">
        <f t="shared" si="76"/>
        <v>4</v>
      </c>
      <c r="X167" s="38">
        <f t="shared" si="76"/>
        <v>5</v>
      </c>
      <c r="Y167" s="40">
        <f t="shared" si="68"/>
        <v>0</v>
      </c>
    </row>
    <row r="168" spans="1:25" ht="15.75" thickTop="1" x14ac:dyDescent="0.25">
      <c r="A168" s="30" t="s">
        <v>43</v>
      </c>
      <c r="B168" s="31">
        <v>43543</v>
      </c>
      <c r="C168" s="32" t="s">
        <v>30</v>
      </c>
      <c r="D168" s="33">
        <v>15</v>
      </c>
      <c r="E168" s="34">
        <v>0.27638888888888885</v>
      </c>
      <c r="F168" s="35">
        <v>110788</v>
      </c>
      <c r="G168" s="34">
        <v>0.31111111111111112</v>
      </c>
      <c r="H168" s="35">
        <v>110820</v>
      </c>
      <c r="I168" s="37">
        <f t="shared" si="73"/>
        <v>3.4722222222222265E-2</v>
      </c>
      <c r="J168" s="38">
        <f t="shared" si="73"/>
        <v>32</v>
      </c>
      <c r="K168" s="35"/>
      <c r="L168" s="35"/>
      <c r="M168" s="35"/>
      <c r="N168" s="35"/>
      <c r="O168" s="35"/>
      <c r="P168" s="35"/>
      <c r="Q168" s="38">
        <f>SUM(K168:P168)</f>
        <v>0</v>
      </c>
      <c r="R168" s="35"/>
      <c r="S168" s="35"/>
      <c r="T168" s="35"/>
      <c r="U168" s="35"/>
      <c r="V168" s="35"/>
      <c r="W168" s="35"/>
      <c r="X168" s="39">
        <f>SUM(R168:W168)</f>
        <v>0</v>
      </c>
      <c r="Y168" s="40">
        <f t="shared" si="68"/>
        <v>0</v>
      </c>
    </row>
    <row r="169" spans="1:25" x14ac:dyDescent="0.25">
      <c r="A169" s="30" t="s">
        <v>97</v>
      </c>
      <c r="B169" s="41"/>
      <c r="C169" s="42" t="s">
        <v>31</v>
      </c>
      <c r="D169" s="33"/>
      <c r="E169" s="34">
        <v>0.32291666666666669</v>
      </c>
      <c r="F169" s="35">
        <v>110820</v>
      </c>
      <c r="G169" s="34">
        <v>0.36180555555555555</v>
      </c>
      <c r="H169" s="35">
        <v>110843</v>
      </c>
      <c r="I169" s="37">
        <f t="shared" si="73"/>
        <v>3.8888888888888862E-2</v>
      </c>
      <c r="J169" s="38">
        <f t="shared" si="73"/>
        <v>23</v>
      </c>
      <c r="K169" s="35">
        <v>1</v>
      </c>
      <c r="L169" s="35"/>
      <c r="M169" s="35"/>
      <c r="N169" s="35"/>
      <c r="O169" s="35"/>
      <c r="P169" s="35"/>
      <c r="Q169" s="38">
        <f t="shared" ref="Q169:Q175" si="77">SUM(K169:P169)</f>
        <v>1</v>
      </c>
      <c r="R169" s="35"/>
      <c r="S169" s="35">
        <v>1</v>
      </c>
      <c r="T169" s="35"/>
      <c r="U169" s="35"/>
      <c r="V169" s="35"/>
      <c r="W169" s="35"/>
      <c r="X169" s="39">
        <f t="shared" ref="X169:X175" si="78">SUM(R169:W169)</f>
        <v>1</v>
      </c>
      <c r="Y169" s="40">
        <f t="shared" si="68"/>
        <v>0</v>
      </c>
    </row>
    <row r="170" spans="1:25" x14ac:dyDescent="0.25">
      <c r="A170" s="30"/>
      <c r="B170" s="41"/>
      <c r="C170" s="42" t="s">
        <v>32</v>
      </c>
      <c r="D170" s="33">
        <v>15</v>
      </c>
      <c r="E170" s="34">
        <v>0.36944444444444446</v>
      </c>
      <c r="F170" s="35">
        <v>110843</v>
      </c>
      <c r="G170" s="34">
        <v>0.39583333333333331</v>
      </c>
      <c r="H170" s="35">
        <v>110866</v>
      </c>
      <c r="I170" s="37">
        <f t="shared" si="73"/>
        <v>2.6388888888888851E-2</v>
      </c>
      <c r="J170" s="38">
        <f t="shared" si="73"/>
        <v>23</v>
      </c>
      <c r="K170" s="35">
        <v>2</v>
      </c>
      <c r="L170" s="35"/>
      <c r="M170" s="35"/>
      <c r="N170" s="35"/>
      <c r="O170" s="35"/>
      <c r="P170" s="35"/>
      <c r="Q170" s="38">
        <f t="shared" si="77"/>
        <v>2</v>
      </c>
      <c r="R170" s="35"/>
      <c r="S170" s="35">
        <v>2</v>
      </c>
      <c r="T170" s="35"/>
      <c r="U170" s="35"/>
      <c r="V170" s="35"/>
      <c r="W170" s="35"/>
      <c r="X170" s="39">
        <f t="shared" si="78"/>
        <v>2</v>
      </c>
      <c r="Y170" s="40">
        <f t="shared" si="68"/>
        <v>0</v>
      </c>
    </row>
    <row r="171" spans="1:25" x14ac:dyDescent="0.25">
      <c r="A171" s="30"/>
      <c r="B171" s="41"/>
      <c r="C171" s="42" t="s">
        <v>33</v>
      </c>
      <c r="D171" s="33"/>
      <c r="E171" s="34">
        <v>0.41319444444444442</v>
      </c>
      <c r="F171" s="35">
        <v>110866</v>
      </c>
      <c r="G171" s="34">
        <v>0.4548611111111111</v>
      </c>
      <c r="H171" s="35">
        <v>110898</v>
      </c>
      <c r="I171" s="37">
        <f t="shared" si="73"/>
        <v>4.1666666666666685E-2</v>
      </c>
      <c r="J171" s="38">
        <f t="shared" si="73"/>
        <v>32</v>
      </c>
      <c r="K171" s="35"/>
      <c r="L171" s="35"/>
      <c r="M171" s="35"/>
      <c r="N171" s="35"/>
      <c r="O171" s="35"/>
      <c r="P171" s="35"/>
      <c r="Q171" s="38">
        <f t="shared" si="77"/>
        <v>0</v>
      </c>
      <c r="R171" s="35"/>
      <c r="S171" s="35"/>
      <c r="T171" s="35"/>
      <c r="U171" s="35"/>
      <c r="V171" s="35"/>
      <c r="W171" s="35"/>
      <c r="X171" s="39">
        <f t="shared" si="78"/>
        <v>0</v>
      </c>
      <c r="Y171" s="40">
        <f t="shared" si="68"/>
        <v>0</v>
      </c>
    </row>
    <row r="172" spans="1:25" x14ac:dyDescent="0.25">
      <c r="A172" s="30"/>
      <c r="B172" s="41"/>
      <c r="C172" s="42" t="s">
        <v>34</v>
      </c>
      <c r="D172" s="33">
        <v>15</v>
      </c>
      <c r="E172" s="34">
        <v>0.64583333333333337</v>
      </c>
      <c r="F172" s="35">
        <v>110898</v>
      </c>
      <c r="G172" s="34">
        <v>0.71180555555555547</v>
      </c>
      <c r="H172" s="35">
        <v>110935</v>
      </c>
      <c r="I172" s="37">
        <f t="shared" si="73"/>
        <v>6.5972222222222099E-2</v>
      </c>
      <c r="J172" s="38">
        <f t="shared" si="73"/>
        <v>37</v>
      </c>
      <c r="K172" s="35">
        <v>1</v>
      </c>
      <c r="L172" s="35"/>
      <c r="M172" s="35"/>
      <c r="N172" s="35"/>
      <c r="O172" s="35"/>
      <c r="P172" s="35"/>
      <c r="Q172" s="38">
        <f t="shared" si="77"/>
        <v>1</v>
      </c>
      <c r="R172" s="35"/>
      <c r="S172" s="35">
        <v>1</v>
      </c>
      <c r="T172" s="35"/>
      <c r="U172" s="35"/>
      <c r="V172" s="35"/>
      <c r="W172" s="35"/>
      <c r="X172" s="39">
        <f>SUM(R172:W172)</f>
        <v>1</v>
      </c>
      <c r="Y172" s="40">
        <f t="shared" si="68"/>
        <v>0</v>
      </c>
    </row>
    <row r="173" spans="1:25" x14ac:dyDescent="0.25">
      <c r="A173" s="30"/>
      <c r="B173" s="41"/>
      <c r="C173" s="42" t="s">
        <v>35</v>
      </c>
      <c r="D173" s="33"/>
      <c r="E173" s="34">
        <v>0.72777777777777775</v>
      </c>
      <c r="F173" s="35">
        <v>110935</v>
      </c>
      <c r="G173" s="34">
        <v>0.73958333333333337</v>
      </c>
      <c r="H173" s="35">
        <v>110968</v>
      </c>
      <c r="I173" s="37">
        <f t="shared" si="73"/>
        <v>1.1805555555555625E-2</v>
      </c>
      <c r="J173" s="38">
        <f t="shared" si="73"/>
        <v>33</v>
      </c>
      <c r="K173" s="35">
        <v>4</v>
      </c>
      <c r="L173" s="35"/>
      <c r="M173" s="35"/>
      <c r="N173" s="35"/>
      <c r="O173" s="35"/>
      <c r="P173" s="35"/>
      <c r="Q173" s="38">
        <f t="shared" si="77"/>
        <v>4</v>
      </c>
      <c r="R173" s="35"/>
      <c r="S173" s="35">
        <v>1</v>
      </c>
      <c r="T173" s="35">
        <v>1</v>
      </c>
      <c r="U173" s="35"/>
      <c r="V173" s="35"/>
      <c r="W173" s="35">
        <v>2</v>
      </c>
      <c r="X173" s="39">
        <f t="shared" si="78"/>
        <v>4</v>
      </c>
      <c r="Y173" s="40">
        <f t="shared" si="68"/>
        <v>0</v>
      </c>
    </row>
    <row r="174" spans="1:25" x14ac:dyDescent="0.25">
      <c r="A174" s="30"/>
      <c r="B174" s="41"/>
      <c r="C174" s="42" t="s">
        <v>36</v>
      </c>
      <c r="D174" s="33"/>
      <c r="E174" s="34"/>
      <c r="F174" s="35"/>
      <c r="G174" s="34"/>
      <c r="H174" s="35"/>
      <c r="I174" s="37">
        <f t="shared" si="73"/>
        <v>0</v>
      </c>
      <c r="J174" s="38">
        <f t="shared" si="73"/>
        <v>0</v>
      </c>
      <c r="K174" s="35"/>
      <c r="L174" s="35"/>
      <c r="M174" s="35"/>
      <c r="N174" s="35"/>
      <c r="O174" s="35"/>
      <c r="P174" s="35"/>
      <c r="Q174" s="38">
        <f t="shared" si="77"/>
        <v>0</v>
      </c>
      <c r="R174" s="35"/>
      <c r="S174" s="35"/>
      <c r="T174" s="35"/>
      <c r="U174" s="35"/>
      <c r="V174" s="35"/>
      <c r="W174" s="35"/>
      <c r="X174" s="39">
        <f t="shared" si="78"/>
        <v>0</v>
      </c>
      <c r="Y174" s="40">
        <f t="shared" si="68"/>
        <v>0</v>
      </c>
    </row>
    <row r="175" spans="1:25" x14ac:dyDescent="0.25">
      <c r="A175" s="30"/>
      <c r="B175" s="41"/>
      <c r="C175" s="42" t="s">
        <v>37</v>
      </c>
      <c r="D175" s="33"/>
      <c r="E175" s="34"/>
      <c r="F175" s="35"/>
      <c r="G175" s="34"/>
      <c r="H175" s="35"/>
      <c r="I175" s="37">
        <f t="shared" si="73"/>
        <v>0</v>
      </c>
      <c r="J175" s="38">
        <f t="shared" si="73"/>
        <v>0</v>
      </c>
      <c r="K175" s="35"/>
      <c r="L175" s="35"/>
      <c r="M175" s="35"/>
      <c r="N175" s="35"/>
      <c r="O175" s="35"/>
      <c r="P175" s="35"/>
      <c r="Q175" s="38">
        <f t="shared" si="77"/>
        <v>0</v>
      </c>
      <c r="R175" s="35"/>
      <c r="S175" s="35"/>
      <c r="T175" s="35"/>
      <c r="U175" s="35"/>
      <c r="V175" s="35"/>
      <c r="W175" s="35"/>
      <c r="X175" s="39">
        <f t="shared" si="78"/>
        <v>0</v>
      </c>
      <c r="Y175" s="40">
        <f t="shared" si="68"/>
        <v>0</v>
      </c>
    </row>
    <row r="176" spans="1:25" ht="15.75" thickBot="1" x14ac:dyDescent="0.3">
      <c r="A176" s="49"/>
      <c r="B176" s="50"/>
      <c r="C176" s="51" t="s">
        <v>38</v>
      </c>
      <c r="D176" s="52"/>
      <c r="E176" s="53"/>
      <c r="F176" s="54"/>
      <c r="G176" s="55"/>
      <c r="H176" s="56" t="s">
        <v>39</v>
      </c>
      <c r="I176" s="37">
        <f t="shared" ref="I176:X176" si="79">SUM(I168:I175)</f>
        <v>0.21944444444444439</v>
      </c>
      <c r="J176" s="38">
        <f t="shared" si="79"/>
        <v>180</v>
      </c>
      <c r="K176" s="38">
        <f t="shared" si="79"/>
        <v>8</v>
      </c>
      <c r="L176" s="38">
        <f t="shared" si="79"/>
        <v>0</v>
      </c>
      <c r="M176" s="38">
        <f t="shared" si="79"/>
        <v>0</v>
      </c>
      <c r="N176" s="38">
        <f t="shared" si="79"/>
        <v>0</v>
      </c>
      <c r="O176" s="38">
        <f t="shared" si="79"/>
        <v>0</v>
      </c>
      <c r="P176" s="38">
        <f t="shared" si="79"/>
        <v>0</v>
      </c>
      <c r="Q176" s="38">
        <f t="shared" si="79"/>
        <v>8</v>
      </c>
      <c r="R176" s="38">
        <f t="shared" si="79"/>
        <v>0</v>
      </c>
      <c r="S176" s="38">
        <f t="shared" si="79"/>
        <v>5</v>
      </c>
      <c r="T176" s="38">
        <f t="shared" si="79"/>
        <v>1</v>
      </c>
      <c r="U176" s="38">
        <f t="shared" si="79"/>
        <v>0</v>
      </c>
      <c r="V176" s="38">
        <f t="shared" si="79"/>
        <v>0</v>
      </c>
      <c r="W176" s="38">
        <f t="shared" si="79"/>
        <v>2</v>
      </c>
      <c r="X176" s="38">
        <f t="shared" si="79"/>
        <v>8</v>
      </c>
      <c r="Y176" s="40">
        <f t="shared" si="68"/>
        <v>0</v>
      </c>
    </row>
    <row r="177" spans="1:25" ht="15.75" thickTop="1" x14ac:dyDescent="0.25">
      <c r="A177" s="30" t="s">
        <v>108</v>
      </c>
      <c r="B177" s="31">
        <v>43544</v>
      </c>
      <c r="C177" s="32" t="s">
        <v>30</v>
      </c>
      <c r="D177" s="33">
        <v>15</v>
      </c>
      <c r="E177" s="34">
        <v>0.27083333333333331</v>
      </c>
      <c r="F177" s="35">
        <v>110968</v>
      </c>
      <c r="G177" s="34">
        <v>0.31666666666666665</v>
      </c>
      <c r="H177" s="35">
        <v>111001</v>
      </c>
      <c r="I177" s="37">
        <f t="shared" si="73"/>
        <v>4.5833333333333337E-2</v>
      </c>
      <c r="J177" s="38">
        <f t="shared" si="73"/>
        <v>33</v>
      </c>
      <c r="K177" s="35"/>
      <c r="L177" s="35">
        <v>2</v>
      </c>
      <c r="M177" s="35"/>
      <c r="N177" s="35"/>
      <c r="O177" s="35"/>
      <c r="P177" s="35"/>
      <c r="Q177" s="39">
        <f>SUM(K177:P177)</f>
        <v>2</v>
      </c>
      <c r="R177" s="35"/>
      <c r="S177" s="35">
        <v>1</v>
      </c>
      <c r="T177" s="35">
        <v>1</v>
      </c>
      <c r="U177" s="35"/>
      <c r="V177" s="35"/>
      <c r="W177" s="35"/>
      <c r="X177" s="39">
        <f>SUM(R177:W177)</f>
        <v>2</v>
      </c>
      <c r="Y177" s="40">
        <f t="shared" si="68"/>
        <v>0</v>
      </c>
    </row>
    <row r="178" spans="1:25" x14ac:dyDescent="0.25">
      <c r="A178" s="30"/>
      <c r="B178" s="41"/>
      <c r="C178" s="42" t="s">
        <v>31</v>
      </c>
      <c r="D178" s="33"/>
      <c r="E178" s="34">
        <v>0.32291666666666669</v>
      </c>
      <c r="F178" s="35">
        <v>111001</v>
      </c>
      <c r="G178" s="34">
        <v>0.36180555555555555</v>
      </c>
      <c r="H178" s="35">
        <v>111024</v>
      </c>
      <c r="I178" s="37">
        <f t="shared" si="73"/>
        <v>3.8888888888888862E-2</v>
      </c>
      <c r="J178" s="38">
        <f t="shared" si="73"/>
        <v>23</v>
      </c>
      <c r="K178" s="35"/>
      <c r="L178" s="35">
        <v>1</v>
      </c>
      <c r="M178" s="35"/>
      <c r="N178" s="35"/>
      <c r="O178" s="35"/>
      <c r="P178" s="35"/>
      <c r="Q178" s="39">
        <f t="shared" ref="Q178:Q184" si="80">SUM(K178:P178)</f>
        <v>1</v>
      </c>
      <c r="R178" s="35"/>
      <c r="S178" s="35">
        <v>1</v>
      </c>
      <c r="T178" s="35"/>
      <c r="U178" s="35"/>
      <c r="V178" s="35"/>
      <c r="W178" s="35"/>
      <c r="X178" s="39">
        <f t="shared" ref="X178:X184" si="81">SUM(R178:W178)</f>
        <v>1</v>
      </c>
      <c r="Y178" s="40">
        <f t="shared" si="68"/>
        <v>0</v>
      </c>
    </row>
    <row r="179" spans="1:25" x14ac:dyDescent="0.25">
      <c r="A179" s="30"/>
      <c r="B179" s="41"/>
      <c r="C179" s="42" t="s">
        <v>32</v>
      </c>
      <c r="D179" s="33">
        <v>15</v>
      </c>
      <c r="E179" s="34">
        <v>0.36944444444444446</v>
      </c>
      <c r="F179" s="35">
        <v>111024</v>
      </c>
      <c r="G179" s="34">
        <v>0.40138888888888885</v>
      </c>
      <c r="H179" s="35">
        <v>111048</v>
      </c>
      <c r="I179" s="37">
        <f t="shared" si="73"/>
        <v>3.1944444444444386E-2</v>
      </c>
      <c r="J179" s="38">
        <f t="shared" si="73"/>
        <v>24</v>
      </c>
      <c r="K179" s="35"/>
      <c r="L179" s="35"/>
      <c r="M179" s="35">
        <v>1</v>
      </c>
      <c r="N179" s="35"/>
      <c r="O179" s="35"/>
      <c r="P179" s="35"/>
      <c r="Q179" s="39">
        <f t="shared" si="80"/>
        <v>1</v>
      </c>
      <c r="R179" s="35"/>
      <c r="S179" s="35">
        <v>1</v>
      </c>
      <c r="T179" s="35"/>
      <c r="U179" s="35"/>
      <c r="V179" s="35"/>
      <c r="W179" s="35"/>
      <c r="X179" s="39">
        <f t="shared" si="81"/>
        <v>1</v>
      </c>
      <c r="Y179" s="40">
        <f t="shared" si="68"/>
        <v>0</v>
      </c>
    </row>
    <row r="180" spans="1:25" x14ac:dyDescent="0.25">
      <c r="A180" s="30"/>
      <c r="B180" s="41"/>
      <c r="C180" s="42" t="s">
        <v>33</v>
      </c>
      <c r="D180" s="33"/>
      <c r="E180" s="34">
        <v>0.41319444444444442</v>
      </c>
      <c r="F180" s="35">
        <v>111048</v>
      </c>
      <c r="G180" s="34">
        <v>0.4597222222222222</v>
      </c>
      <c r="H180" s="35">
        <v>111080</v>
      </c>
      <c r="I180" s="37">
        <f t="shared" si="73"/>
        <v>4.6527777777777779E-2</v>
      </c>
      <c r="J180" s="38">
        <f t="shared" si="73"/>
        <v>32</v>
      </c>
      <c r="K180" s="35"/>
      <c r="L180" s="35">
        <v>1</v>
      </c>
      <c r="M180" s="35"/>
      <c r="N180" s="35"/>
      <c r="O180" s="35"/>
      <c r="P180" s="35"/>
      <c r="Q180" s="39">
        <f t="shared" si="80"/>
        <v>1</v>
      </c>
      <c r="R180" s="35"/>
      <c r="S180" s="35"/>
      <c r="T180" s="35"/>
      <c r="U180" s="35"/>
      <c r="V180" s="35"/>
      <c r="W180" s="35">
        <v>1</v>
      </c>
      <c r="X180" s="39">
        <f t="shared" si="81"/>
        <v>1</v>
      </c>
      <c r="Y180" s="40">
        <f t="shared" si="68"/>
        <v>0</v>
      </c>
    </row>
    <row r="181" spans="1:25" x14ac:dyDescent="0.25">
      <c r="A181" s="30"/>
      <c r="B181" s="41"/>
      <c r="C181" s="42" t="s">
        <v>34</v>
      </c>
      <c r="D181" s="33">
        <v>15</v>
      </c>
      <c r="E181" s="34">
        <v>0.64583333333333337</v>
      </c>
      <c r="F181" s="35">
        <v>111080</v>
      </c>
      <c r="G181" s="34">
        <v>0.68680555555555556</v>
      </c>
      <c r="H181" s="35">
        <v>111113</v>
      </c>
      <c r="I181" s="37">
        <f t="shared" si="73"/>
        <v>4.0972222222222188E-2</v>
      </c>
      <c r="J181" s="38">
        <f t="shared" si="73"/>
        <v>33</v>
      </c>
      <c r="K181" s="35"/>
      <c r="L181" s="35"/>
      <c r="M181" s="35">
        <v>1</v>
      </c>
      <c r="N181" s="35"/>
      <c r="O181" s="35"/>
      <c r="P181" s="35"/>
      <c r="Q181" s="39">
        <f t="shared" si="80"/>
        <v>1</v>
      </c>
      <c r="R181" s="35"/>
      <c r="S181" s="35">
        <v>1</v>
      </c>
      <c r="T181" s="35"/>
      <c r="U181" s="35"/>
      <c r="V181" s="35"/>
      <c r="W181" s="35"/>
      <c r="X181" s="39">
        <f t="shared" si="81"/>
        <v>1</v>
      </c>
      <c r="Y181" s="40">
        <f t="shared" si="68"/>
        <v>0</v>
      </c>
    </row>
    <row r="182" spans="1:25" x14ac:dyDescent="0.25">
      <c r="A182" s="30"/>
      <c r="B182" s="41"/>
      <c r="C182" s="42" t="s">
        <v>35</v>
      </c>
      <c r="D182" s="33"/>
      <c r="E182" s="34">
        <v>0.72777777777777775</v>
      </c>
      <c r="F182" s="35">
        <v>111113</v>
      </c>
      <c r="G182" s="34">
        <v>0.77777777777777779</v>
      </c>
      <c r="H182" s="35">
        <v>111149</v>
      </c>
      <c r="I182" s="37">
        <f t="shared" si="73"/>
        <v>5.0000000000000044E-2</v>
      </c>
      <c r="J182" s="38">
        <f t="shared" si="73"/>
        <v>36</v>
      </c>
      <c r="K182" s="35"/>
      <c r="L182" s="35">
        <v>2</v>
      </c>
      <c r="M182" s="35">
        <v>1</v>
      </c>
      <c r="N182" s="35"/>
      <c r="O182" s="35"/>
      <c r="P182" s="35"/>
      <c r="Q182" s="39">
        <f t="shared" si="80"/>
        <v>3</v>
      </c>
      <c r="R182" s="35"/>
      <c r="S182" s="35">
        <v>2</v>
      </c>
      <c r="T182" s="35"/>
      <c r="U182" s="35"/>
      <c r="V182" s="35"/>
      <c r="W182" s="35">
        <v>1</v>
      </c>
      <c r="X182" s="39">
        <f t="shared" si="81"/>
        <v>3</v>
      </c>
      <c r="Y182" s="40">
        <f t="shared" si="68"/>
        <v>0</v>
      </c>
    </row>
    <row r="183" spans="1:25" x14ac:dyDescent="0.25">
      <c r="A183" s="30"/>
      <c r="B183" s="41"/>
      <c r="C183" s="42" t="s">
        <v>36</v>
      </c>
      <c r="D183" s="33"/>
      <c r="E183" s="34"/>
      <c r="F183" s="35"/>
      <c r="G183" s="34"/>
      <c r="H183" s="35"/>
      <c r="I183" s="37">
        <f t="shared" si="73"/>
        <v>0</v>
      </c>
      <c r="J183" s="38">
        <f t="shared" si="73"/>
        <v>0</v>
      </c>
      <c r="K183" s="35"/>
      <c r="L183" s="35"/>
      <c r="M183" s="35"/>
      <c r="N183" s="35"/>
      <c r="O183" s="35"/>
      <c r="P183" s="35"/>
      <c r="Q183" s="39">
        <f t="shared" si="80"/>
        <v>0</v>
      </c>
      <c r="R183" s="35"/>
      <c r="S183" s="35"/>
      <c r="T183" s="35"/>
      <c r="U183" s="35"/>
      <c r="V183" s="35"/>
      <c r="W183" s="35"/>
      <c r="X183" s="39">
        <f t="shared" si="81"/>
        <v>0</v>
      </c>
      <c r="Y183" s="40">
        <f t="shared" si="68"/>
        <v>0</v>
      </c>
    </row>
    <row r="184" spans="1:25" x14ac:dyDescent="0.25">
      <c r="A184" s="30"/>
      <c r="B184" s="41"/>
      <c r="C184" s="42" t="s">
        <v>37</v>
      </c>
      <c r="D184" s="33"/>
      <c r="E184" s="34"/>
      <c r="F184" s="35"/>
      <c r="G184" s="34"/>
      <c r="H184" s="35"/>
      <c r="I184" s="37">
        <f t="shared" si="73"/>
        <v>0</v>
      </c>
      <c r="J184" s="38">
        <f t="shared" si="73"/>
        <v>0</v>
      </c>
      <c r="K184" s="35"/>
      <c r="L184" s="35"/>
      <c r="M184" s="35"/>
      <c r="N184" s="35"/>
      <c r="O184" s="35"/>
      <c r="P184" s="35"/>
      <c r="Q184" s="39">
        <f t="shared" si="80"/>
        <v>0</v>
      </c>
      <c r="R184" s="35"/>
      <c r="S184" s="35"/>
      <c r="T184" s="35"/>
      <c r="U184" s="35"/>
      <c r="V184" s="35"/>
      <c r="W184" s="35"/>
      <c r="X184" s="39">
        <f t="shared" si="81"/>
        <v>0</v>
      </c>
      <c r="Y184" s="40">
        <f t="shared" si="68"/>
        <v>0</v>
      </c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 t="shared" ref="I185:X185" si="82">SUM(I177:I184)</f>
        <v>0.2541666666666666</v>
      </c>
      <c r="J185" s="38">
        <f t="shared" si="82"/>
        <v>181</v>
      </c>
      <c r="K185" s="38">
        <f t="shared" si="82"/>
        <v>0</v>
      </c>
      <c r="L185" s="38">
        <f t="shared" si="82"/>
        <v>6</v>
      </c>
      <c r="M185" s="38">
        <f t="shared" si="82"/>
        <v>3</v>
      </c>
      <c r="N185" s="38">
        <f t="shared" si="82"/>
        <v>0</v>
      </c>
      <c r="O185" s="38">
        <f t="shared" si="82"/>
        <v>0</v>
      </c>
      <c r="P185" s="38">
        <f t="shared" si="82"/>
        <v>0</v>
      </c>
      <c r="Q185" s="38">
        <f t="shared" si="82"/>
        <v>9</v>
      </c>
      <c r="R185" s="38">
        <f t="shared" si="82"/>
        <v>0</v>
      </c>
      <c r="S185" s="38">
        <f t="shared" si="82"/>
        <v>6</v>
      </c>
      <c r="T185" s="38">
        <f t="shared" si="82"/>
        <v>1</v>
      </c>
      <c r="U185" s="38">
        <f t="shared" si="82"/>
        <v>0</v>
      </c>
      <c r="V185" s="38">
        <f t="shared" si="82"/>
        <v>0</v>
      </c>
      <c r="W185" s="38">
        <f t="shared" si="82"/>
        <v>2</v>
      </c>
      <c r="X185" s="38">
        <f t="shared" si="82"/>
        <v>9</v>
      </c>
      <c r="Y185" s="40">
        <f t="shared" si="68"/>
        <v>0</v>
      </c>
    </row>
    <row r="186" spans="1:25" ht="15.75" thickTop="1" x14ac:dyDescent="0.25">
      <c r="A186" s="30" t="s">
        <v>45</v>
      </c>
      <c r="B186" s="31">
        <v>43545</v>
      </c>
      <c r="C186" s="32" t="s">
        <v>30</v>
      </c>
      <c r="D186" s="33">
        <v>15</v>
      </c>
      <c r="E186" s="34">
        <v>0.27083333333333331</v>
      </c>
      <c r="F186" s="35">
        <v>111149</v>
      </c>
      <c r="G186" s="34">
        <v>0.3125</v>
      </c>
      <c r="H186" s="35">
        <v>111182</v>
      </c>
      <c r="I186" s="37">
        <f t="shared" si="73"/>
        <v>4.1666666666666685E-2</v>
      </c>
      <c r="J186" s="38">
        <f t="shared" si="73"/>
        <v>33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39">
        <f>SUM(R186:W186)</f>
        <v>0</v>
      </c>
      <c r="Y186" s="40">
        <f t="shared" si="68"/>
        <v>0</v>
      </c>
    </row>
    <row r="187" spans="1:25" x14ac:dyDescent="0.25">
      <c r="A187" s="30" t="s">
        <v>83</v>
      </c>
      <c r="B187" s="41"/>
      <c r="C187" s="42" t="s">
        <v>31</v>
      </c>
      <c r="D187" s="33"/>
      <c r="E187" s="34">
        <v>0.33333333333333331</v>
      </c>
      <c r="F187" s="35">
        <v>111182</v>
      </c>
      <c r="G187" s="34">
        <v>0.36458333333333331</v>
      </c>
      <c r="H187" s="35">
        <v>111205</v>
      </c>
      <c r="I187" s="37">
        <f t="shared" si="73"/>
        <v>3.125E-2</v>
      </c>
      <c r="J187" s="38">
        <f t="shared" si="73"/>
        <v>23</v>
      </c>
      <c r="K187" s="35">
        <v>1</v>
      </c>
      <c r="L187" s="35"/>
      <c r="M187" s="35"/>
      <c r="N187" s="35"/>
      <c r="O187" s="35"/>
      <c r="P187" s="35"/>
      <c r="Q187" s="39">
        <f t="shared" ref="Q187:Q193" si="83">SUM(K187:P187)</f>
        <v>1</v>
      </c>
      <c r="R187" s="35"/>
      <c r="S187" s="35">
        <v>1</v>
      </c>
      <c r="T187" s="35"/>
      <c r="U187" s="35"/>
      <c r="V187" s="35"/>
      <c r="W187" s="35"/>
      <c r="X187" s="39">
        <f t="shared" ref="X187:X193" si="84">SUM(R187:W187)</f>
        <v>1</v>
      </c>
      <c r="Y187" s="40">
        <f t="shared" si="68"/>
        <v>0</v>
      </c>
    </row>
    <row r="188" spans="1:25" x14ac:dyDescent="0.25">
      <c r="A188" s="30"/>
      <c r="B188" s="41"/>
      <c r="C188" s="42" t="s">
        <v>32</v>
      </c>
      <c r="D188" s="33">
        <v>15</v>
      </c>
      <c r="E188" s="34">
        <v>0.36944444444444446</v>
      </c>
      <c r="F188" s="35">
        <v>111205</v>
      </c>
      <c r="G188" s="34">
        <v>0.40069444444444446</v>
      </c>
      <c r="H188" s="35">
        <v>111229</v>
      </c>
      <c r="I188" s="37">
        <f t="shared" si="73"/>
        <v>3.125E-2</v>
      </c>
      <c r="J188" s="38">
        <f t="shared" si="73"/>
        <v>24</v>
      </c>
      <c r="K188" s="35">
        <v>1</v>
      </c>
      <c r="L188" s="35"/>
      <c r="M188" s="35">
        <v>1</v>
      </c>
      <c r="N188" s="35"/>
      <c r="O188" s="35"/>
      <c r="P188" s="35"/>
      <c r="Q188" s="39">
        <f t="shared" si="83"/>
        <v>2</v>
      </c>
      <c r="R188" s="35"/>
      <c r="S188" s="35">
        <v>2</v>
      </c>
      <c r="T188" s="35"/>
      <c r="U188" s="35"/>
      <c r="V188" s="35"/>
      <c r="W188" s="35"/>
      <c r="X188" s="39">
        <f t="shared" si="84"/>
        <v>2</v>
      </c>
      <c r="Y188" s="40">
        <f t="shared" si="68"/>
        <v>0</v>
      </c>
    </row>
    <row r="189" spans="1:25" x14ac:dyDescent="0.25">
      <c r="A189" s="30"/>
      <c r="B189" s="41"/>
      <c r="C189" s="42" t="s">
        <v>33</v>
      </c>
      <c r="D189" s="33"/>
      <c r="E189" s="34">
        <v>0.41319444444444442</v>
      </c>
      <c r="F189" s="35">
        <v>111229</v>
      </c>
      <c r="G189" s="34">
        <v>0.47222222222222227</v>
      </c>
      <c r="H189" s="35">
        <v>111266</v>
      </c>
      <c r="I189" s="37">
        <f t="shared" si="73"/>
        <v>5.9027777777777846E-2</v>
      </c>
      <c r="J189" s="38">
        <f t="shared" si="73"/>
        <v>37</v>
      </c>
      <c r="K189" s="35"/>
      <c r="L189" s="35"/>
      <c r="M189" s="35"/>
      <c r="N189" s="35">
        <v>1</v>
      </c>
      <c r="O189" s="35"/>
      <c r="P189" s="35"/>
      <c r="Q189" s="39">
        <f t="shared" si="83"/>
        <v>1</v>
      </c>
      <c r="R189" s="35"/>
      <c r="S189" s="35"/>
      <c r="T189" s="35"/>
      <c r="U189" s="35"/>
      <c r="V189" s="35"/>
      <c r="W189" s="35">
        <v>1</v>
      </c>
      <c r="X189" s="39">
        <f t="shared" si="84"/>
        <v>1</v>
      </c>
      <c r="Y189" s="40">
        <f t="shared" si="68"/>
        <v>0</v>
      </c>
    </row>
    <row r="190" spans="1:25" x14ac:dyDescent="0.25">
      <c r="A190" s="30"/>
      <c r="B190" s="41"/>
      <c r="C190" s="42" t="s">
        <v>34</v>
      </c>
      <c r="D190" s="33">
        <v>15</v>
      </c>
      <c r="E190" s="34">
        <v>0.64583333333333337</v>
      </c>
      <c r="F190" s="35">
        <v>111266</v>
      </c>
      <c r="G190" s="34">
        <v>0.69652777777777775</v>
      </c>
      <c r="H190" s="35">
        <v>111301</v>
      </c>
      <c r="I190" s="37">
        <f t="shared" si="73"/>
        <v>5.0694444444444375E-2</v>
      </c>
      <c r="J190" s="38">
        <f t="shared" si="73"/>
        <v>35</v>
      </c>
      <c r="K190" s="35"/>
      <c r="L190" s="35">
        <v>4</v>
      </c>
      <c r="M190" s="35"/>
      <c r="N190" s="35"/>
      <c r="O190" s="35"/>
      <c r="P190" s="35"/>
      <c r="Q190" s="39">
        <f t="shared" si="83"/>
        <v>4</v>
      </c>
      <c r="R190" s="35"/>
      <c r="S190" s="35">
        <v>1</v>
      </c>
      <c r="T190" s="35">
        <v>3</v>
      </c>
      <c r="U190" s="35"/>
      <c r="V190" s="35"/>
      <c r="W190" s="35"/>
      <c r="X190" s="39">
        <f t="shared" si="84"/>
        <v>4</v>
      </c>
      <c r="Y190" s="40">
        <f t="shared" si="68"/>
        <v>0</v>
      </c>
    </row>
    <row r="191" spans="1:25" x14ac:dyDescent="0.25">
      <c r="A191" s="30"/>
      <c r="B191" s="41"/>
      <c r="C191" s="42" t="s">
        <v>35</v>
      </c>
      <c r="D191" s="33"/>
      <c r="E191" s="34">
        <v>0.72777777777777775</v>
      </c>
      <c r="F191" s="35">
        <v>111301</v>
      </c>
      <c r="G191" s="34">
        <v>0.78125</v>
      </c>
      <c r="H191" s="35">
        <v>111337</v>
      </c>
      <c r="I191" s="37">
        <f t="shared" si="73"/>
        <v>5.3472222222222254E-2</v>
      </c>
      <c r="J191" s="38">
        <f t="shared" si="73"/>
        <v>36</v>
      </c>
      <c r="K191" s="35">
        <v>1</v>
      </c>
      <c r="L191" s="35"/>
      <c r="M191" s="35">
        <v>1</v>
      </c>
      <c r="N191" s="35"/>
      <c r="O191" s="35"/>
      <c r="P191" s="35"/>
      <c r="Q191" s="39">
        <f t="shared" si="83"/>
        <v>2</v>
      </c>
      <c r="R191" s="35"/>
      <c r="S191" s="35">
        <v>2</v>
      </c>
      <c r="T191" s="35"/>
      <c r="U191" s="35"/>
      <c r="V191" s="35"/>
      <c r="W191" s="35"/>
      <c r="X191" s="39">
        <f t="shared" si="84"/>
        <v>2</v>
      </c>
      <c r="Y191" s="40">
        <f t="shared" si="68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73"/>
        <v>0</v>
      </c>
      <c r="J192" s="38">
        <f t="shared" si="73"/>
        <v>0</v>
      </c>
      <c r="K192" s="35"/>
      <c r="L192" s="35"/>
      <c r="M192" s="35"/>
      <c r="N192" s="35"/>
      <c r="O192" s="35"/>
      <c r="P192" s="35"/>
      <c r="Q192" s="39">
        <f t="shared" si="83"/>
        <v>0</v>
      </c>
      <c r="R192" s="35"/>
      <c r="S192" s="35"/>
      <c r="T192" s="35"/>
      <c r="U192" s="35"/>
      <c r="V192" s="35"/>
      <c r="W192" s="35"/>
      <c r="X192" s="39">
        <f t="shared" si="84"/>
        <v>0</v>
      </c>
      <c r="Y192" s="40">
        <f t="shared" si="68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73"/>
        <v>0</v>
      </c>
      <c r="J193" s="38">
        <f t="shared" si="73"/>
        <v>0</v>
      </c>
      <c r="K193" s="35"/>
      <c r="L193" s="35"/>
      <c r="M193" s="35"/>
      <c r="N193" s="35"/>
      <c r="O193" s="35"/>
      <c r="P193" s="35"/>
      <c r="Q193" s="39">
        <f t="shared" si="83"/>
        <v>0</v>
      </c>
      <c r="R193" s="35"/>
      <c r="S193" s="35"/>
      <c r="T193" s="35"/>
      <c r="U193" s="35"/>
      <c r="V193" s="35"/>
      <c r="W193" s="35"/>
      <c r="X193" s="39">
        <f t="shared" si="84"/>
        <v>0</v>
      </c>
      <c r="Y193" s="40">
        <f t="shared" si="68"/>
        <v>0</v>
      </c>
    </row>
    <row r="194" spans="1:25" ht="15.75" thickBot="1" x14ac:dyDescent="0.3">
      <c r="A194" s="49"/>
      <c r="B194" s="50"/>
      <c r="C194" s="51" t="s">
        <v>38</v>
      </c>
      <c r="D194" s="52"/>
      <c r="E194" s="53"/>
      <c r="F194" s="54"/>
      <c r="G194" s="55"/>
      <c r="H194" s="56" t="s">
        <v>39</v>
      </c>
      <c r="I194" s="37">
        <f t="shared" ref="I194:X194" si="85">SUM(I186:I193)</f>
        <v>0.26736111111111116</v>
      </c>
      <c r="J194" s="38">
        <f t="shared" si="85"/>
        <v>188</v>
      </c>
      <c r="K194" s="38">
        <f t="shared" si="85"/>
        <v>3</v>
      </c>
      <c r="L194" s="38">
        <f t="shared" si="85"/>
        <v>4</v>
      </c>
      <c r="M194" s="38">
        <f t="shared" si="85"/>
        <v>2</v>
      </c>
      <c r="N194" s="38">
        <f t="shared" si="85"/>
        <v>1</v>
      </c>
      <c r="O194" s="38">
        <f t="shared" si="85"/>
        <v>0</v>
      </c>
      <c r="P194" s="38">
        <f t="shared" si="85"/>
        <v>0</v>
      </c>
      <c r="Q194" s="38">
        <f t="shared" si="85"/>
        <v>10</v>
      </c>
      <c r="R194" s="38">
        <f t="shared" si="85"/>
        <v>0</v>
      </c>
      <c r="S194" s="38">
        <f t="shared" si="85"/>
        <v>6</v>
      </c>
      <c r="T194" s="38">
        <f t="shared" si="85"/>
        <v>3</v>
      </c>
      <c r="U194" s="38">
        <f t="shared" si="85"/>
        <v>0</v>
      </c>
      <c r="V194" s="38">
        <f t="shared" si="85"/>
        <v>0</v>
      </c>
      <c r="W194" s="38">
        <f t="shared" si="85"/>
        <v>1</v>
      </c>
      <c r="X194" s="38">
        <f t="shared" si="85"/>
        <v>10</v>
      </c>
      <c r="Y194" s="40">
        <f t="shared" si="68"/>
        <v>0</v>
      </c>
    </row>
    <row r="195" spans="1:25" ht="15.75" thickTop="1" x14ac:dyDescent="0.25">
      <c r="A195" s="30" t="s">
        <v>46</v>
      </c>
      <c r="B195" s="31">
        <v>43546</v>
      </c>
      <c r="C195" s="32" t="s">
        <v>30</v>
      </c>
      <c r="D195" s="33">
        <v>15</v>
      </c>
      <c r="E195" s="34">
        <v>0.27083333333333331</v>
      </c>
      <c r="F195" s="35">
        <v>111337</v>
      </c>
      <c r="G195" s="36">
        <v>0.31111111111111112</v>
      </c>
      <c r="H195" s="35">
        <v>111370</v>
      </c>
      <c r="I195" s="37">
        <f>SUM(G195-E195)</f>
        <v>4.0277777777777801E-2</v>
      </c>
      <c r="J195" s="38">
        <f>SUM(H195-F195)</f>
        <v>33</v>
      </c>
      <c r="K195" s="35"/>
      <c r="L195" s="35">
        <v>1</v>
      </c>
      <c r="M195" s="35"/>
      <c r="N195" s="35"/>
      <c r="O195" s="35"/>
      <c r="P195" s="35"/>
      <c r="Q195" s="39">
        <f>SUM(K195:P195)</f>
        <v>1</v>
      </c>
      <c r="R195" s="35"/>
      <c r="S195" s="35">
        <v>1</v>
      </c>
      <c r="T195" s="35"/>
      <c r="U195" s="35"/>
      <c r="V195" s="35"/>
      <c r="W195" s="35"/>
      <c r="X195" s="39">
        <f>SUM(R195:W195)</f>
        <v>1</v>
      </c>
      <c r="Y195" s="40">
        <f t="shared" si="68"/>
        <v>0</v>
      </c>
    </row>
    <row r="196" spans="1:25" x14ac:dyDescent="0.25">
      <c r="A196" s="30" t="s">
        <v>84</v>
      </c>
      <c r="B196" s="41"/>
      <c r="C196" s="42" t="s">
        <v>31</v>
      </c>
      <c r="D196" s="33"/>
      <c r="E196" s="34">
        <v>0.34027777777777773</v>
      </c>
      <c r="F196" s="35">
        <v>111370</v>
      </c>
      <c r="G196" s="34">
        <v>0.3576388888888889</v>
      </c>
      <c r="H196" s="35">
        <v>111397</v>
      </c>
      <c r="I196" s="37">
        <f t="shared" ref="I196:J202" si="86">SUM(G196-E196)</f>
        <v>1.736111111111116E-2</v>
      </c>
      <c r="J196" s="38">
        <f t="shared" si="86"/>
        <v>27</v>
      </c>
      <c r="K196" s="35">
        <v>1</v>
      </c>
      <c r="L196" s="35"/>
      <c r="M196" s="35"/>
      <c r="N196" s="35"/>
      <c r="O196" s="35"/>
      <c r="P196" s="35"/>
      <c r="Q196" s="39">
        <f t="shared" ref="Q196:Q202" si="87">SUM(K196:P196)</f>
        <v>1</v>
      </c>
      <c r="R196" s="35"/>
      <c r="S196" s="35">
        <v>1</v>
      </c>
      <c r="T196" s="35"/>
      <c r="U196" s="35"/>
      <c r="V196" s="35"/>
      <c r="W196" s="35"/>
      <c r="X196" s="39">
        <f t="shared" ref="X196:X202" si="88">SUM(R196:W196)</f>
        <v>1</v>
      </c>
      <c r="Y196" s="40">
        <f t="shared" si="68"/>
        <v>0</v>
      </c>
    </row>
    <row r="197" spans="1:25" x14ac:dyDescent="0.25">
      <c r="A197" s="30"/>
      <c r="B197" s="41"/>
      <c r="C197" s="42" t="s">
        <v>32</v>
      </c>
      <c r="D197" s="33">
        <v>15</v>
      </c>
      <c r="E197" s="34">
        <v>0.36944444444444446</v>
      </c>
      <c r="F197" s="35">
        <v>111397</v>
      </c>
      <c r="G197" s="34">
        <v>0.40069444444444446</v>
      </c>
      <c r="H197" s="35">
        <v>111429</v>
      </c>
      <c r="I197" s="37">
        <f t="shared" si="86"/>
        <v>3.125E-2</v>
      </c>
      <c r="J197" s="38">
        <f t="shared" si="86"/>
        <v>32</v>
      </c>
      <c r="K197" s="35">
        <v>1</v>
      </c>
      <c r="L197" s="35"/>
      <c r="M197" s="35"/>
      <c r="N197" s="35"/>
      <c r="O197" s="35"/>
      <c r="P197" s="35"/>
      <c r="Q197" s="39">
        <f t="shared" si="87"/>
        <v>1</v>
      </c>
      <c r="R197" s="35"/>
      <c r="S197" s="35"/>
      <c r="T197" s="35">
        <v>1</v>
      </c>
      <c r="U197" s="35"/>
      <c r="V197" s="35"/>
      <c r="W197" s="35"/>
      <c r="X197" s="39">
        <f t="shared" si="88"/>
        <v>1</v>
      </c>
      <c r="Y197" s="40">
        <f t="shared" si="68"/>
        <v>0</v>
      </c>
    </row>
    <row r="198" spans="1:25" x14ac:dyDescent="0.25">
      <c r="A198" s="30"/>
      <c r="B198" s="41"/>
      <c r="C198" s="42" t="s">
        <v>33</v>
      </c>
      <c r="D198" s="33"/>
      <c r="E198" s="34">
        <v>0.41319444444444442</v>
      </c>
      <c r="F198" s="35">
        <v>111429</v>
      </c>
      <c r="G198" s="34">
        <v>0.45902777777777781</v>
      </c>
      <c r="H198" s="35">
        <v>111451</v>
      </c>
      <c r="I198" s="37">
        <f t="shared" si="86"/>
        <v>4.5833333333333393E-2</v>
      </c>
      <c r="J198" s="38">
        <f t="shared" si="86"/>
        <v>22</v>
      </c>
      <c r="K198" s="35"/>
      <c r="L198" s="35"/>
      <c r="M198" s="35">
        <v>1</v>
      </c>
      <c r="N198" s="35"/>
      <c r="O198" s="35"/>
      <c r="P198" s="35"/>
      <c r="Q198" s="39">
        <f t="shared" si="87"/>
        <v>1</v>
      </c>
      <c r="R198" s="35"/>
      <c r="S198" s="35">
        <v>1</v>
      </c>
      <c r="T198" s="35"/>
      <c r="U198" s="35"/>
      <c r="V198" s="35"/>
      <c r="W198" s="35"/>
      <c r="X198" s="39">
        <f t="shared" si="88"/>
        <v>1</v>
      </c>
      <c r="Y198" s="40">
        <f t="shared" si="68"/>
        <v>0</v>
      </c>
    </row>
    <row r="199" spans="1:25" x14ac:dyDescent="0.25">
      <c r="A199" s="30"/>
      <c r="B199" s="41"/>
      <c r="C199" s="42" t="s">
        <v>34</v>
      </c>
      <c r="D199" s="33">
        <v>15</v>
      </c>
      <c r="E199" s="34">
        <v>0.64583333333333337</v>
      </c>
      <c r="F199" s="35">
        <v>111451</v>
      </c>
      <c r="G199" s="34">
        <v>0.68472222222222223</v>
      </c>
      <c r="H199" s="35">
        <v>111484</v>
      </c>
      <c r="I199" s="37">
        <f t="shared" si="86"/>
        <v>3.8888888888888862E-2</v>
      </c>
      <c r="J199" s="38">
        <f t="shared" si="86"/>
        <v>33</v>
      </c>
      <c r="K199" s="35">
        <v>1</v>
      </c>
      <c r="L199" s="35"/>
      <c r="M199" s="35"/>
      <c r="N199" s="35"/>
      <c r="O199" s="35"/>
      <c r="P199" s="35"/>
      <c r="Q199" s="39">
        <f t="shared" si="87"/>
        <v>1</v>
      </c>
      <c r="R199" s="35"/>
      <c r="S199" s="35">
        <v>1</v>
      </c>
      <c r="T199" s="35"/>
      <c r="U199" s="35"/>
      <c r="V199" s="35"/>
      <c r="W199" s="35"/>
      <c r="X199" s="39">
        <f t="shared" si="88"/>
        <v>1</v>
      </c>
      <c r="Y199" s="40">
        <f t="shared" si="68"/>
        <v>0</v>
      </c>
    </row>
    <row r="200" spans="1:25" x14ac:dyDescent="0.25">
      <c r="A200" s="30"/>
      <c r="B200" s="41"/>
      <c r="C200" s="42" t="s">
        <v>35</v>
      </c>
      <c r="D200" s="33"/>
      <c r="E200" s="34">
        <v>0.72777777777777775</v>
      </c>
      <c r="F200" s="35">
        <v>111484</v>
      </c>
      <c r="G200" s="34">
        <v>0.77430555555555547</v>
      </c>
      <c r="H200" s="35">
        <v>111520</v>
      </c>
      <c r="I200" s="37">
        <f t="shared" si="86"/>
        <v>4.6527777777777724E-2</v>
      </c>
      <c r="J200" s="38">
        <f t="shared" si="86"/>
        <v>36</v>
      </c>
      <c r="K200" s="35">
        <v>1</v>
      </c>
      <c r="L200" s="35">
        <v>1</v>
      </c>
      <c r="M200" s="35">
        <v>1</v>
      </c>
      <c r="N200" s="35"/>
      <c r="O200" s="35"/>
      <c r="P200" s="35"/>
      <c r="Q200" s="39">
        <f t="shared" si="87"/>
        <v>3</v>
      </c>
      <c r="R200" s="35"/>
      <c r="S200" s="35">
        <v>3</v>
      </c>
      <c r="T200" s="35"/>
      <c r="U200" s="35"/>
      <c r="V200" s="35"/>
      <c r="W200" s="35"/>
      <c r="X200" s="39">
        <f t="shared" si="88"/>
        <v>3</v>
      </c>
      <c r="Y200" s="40">
        <f t="shared" si="68"/>
        <v>0</v>
      </c>
    </row>
    <row r="201" spans="1:25" x14ac:dyDescent="0.25">
      <c r="A201" s="30"/>
      <c r="B201" s="41"/>
      <c r="C201" s="42" t="s">
        <v>36</v>
      </c>
      <c r="D201" s="33"/>
      <c r="E201" s="34"/>
      <c r="F201" s="35"/>
      <c r="G201" s="34"/>
      <c r="H201" s="35"/>
      <c r="I201" s="37">
        <f t="shared" si="86"/>
        <v>0</v>
      </c>
      <c r="J201" s="38">
        <f t="shared" si="86"/>
        <v>0</v>
      </c>
      <c r="K201" s="35"/>
      <c r="L201" s="35"/>
      <c r="M201" s="35"/>
      <c r="N201" s="35"/>
      <c r="O201" s="35"/>
      <c r="P201" s="35"/>
      <c r="Q201" s="39">
        <f t="shared" si="87"/>
        <v>0</v>
      </c>
      <c r="R201" s="35"/>
      <c r="S201" s="35"/>
      <c r="T201" s="35"/>
      <c r="U201" s="35"/>
      <c r="V201" s="35"/>
      <c r="W201" s="35"/>
      <c r="X201" s="39">
        <f t="shared" si="88"/>
        <v>0</v>
      </c>
      <c r="Y201" s="40">
        <f t="shared" si="68"/>
        <v>0</v>
      </c>
    </row>
    <row r="202" spans="1:25" x14ac:dyDescent="0.25">
      <c r="A202" s="30"/>
      <c r="B202" s="41"/>
      <c r="C202" s="42" t="s">
        <v>37</v>
      </c>
      <c r="D202" s="33"/>
      <c r="E202" s="34"/>
      <c r="F202" s="35"/>
      <c r="G202" s="34"/>
      <c r="H202" s="35"/>
      <c r="I202" s="37">
        <f t="shared" si="86"/>
        <v>0</v>
      </c>
      <c r="J202" s="38">
        <f t="shared" si="86"/>
        <v>0</v>
      </c>
      <c r="K202" s="35"/>
      <c r="L202" s="35"/>
      <c r="M202" s="35"/>
      <c r="N202" s="35"/>
      <c r="O202" s="35"/>
      <c r="P202" s="35"/>
      <c r="Q202" s="39">
        <f t="shared" si="87"/>
        <v>0</v>
      </c>
      <c r="R202" s="35"/>
      <c r="S202" s="35"/>
      <c r="T202" s="35"/>
      <c r="U202" s="35"/>
      <c r="V202" s="35"/>
      <c r="W202" s="35"/>
      <c r="X202" s="39">
        <f t="shared" si="88"/>
        <v>0</v>
      </c>
      <c r="Y202" s="40">
        <f>SUM(Q202-X202)</f>
        <v>0</v>
      </c>
    </row>
    <row r="203" spans="1:25" ht="15.75" thickBot="1" x14ac:dyDescent="0.3">
      <c r="A203" s="49"/>
      <c r="B203" s="50"/>
      <c r="C203" s="51" t="s">
        <v>38</v>
      </c>
      <c r="D203" s="52"/>
      <c r="E203" s="53"/>
      <c r="F203" s="54"/>
      <c r="G203" s="55"/>
      <c r="H203" s="56" t="s">
        <v>39</v>
      </c>
      <c r="I203" s="37">
        <f t="shared" ref="I203:X203" si="89">SUM(I195:I202)</f>
        <v>0.22013888888888894</v>
      </c>
      <c r="J203" s="38">
        <f t="shared" si="89"/>
        <v>183</v>
      </c>
      <c r="K203" s="38">
        <f t="shared" si="89"/>
        <v>4</v>
      </c>
      <c r="L203" s="38">
        <f t="shared" si="89"/>
        <v>2</v>
      </c>
      <c r="M203" s="38">
        <f t="shared" si="89"/>
        <v>2</v>
      </c>
      <c r="N203" s="38">
        <f t="shared" si="89"/>
        <v>0</v>
      </c>
      <c r="O203" s="38">
        <f t="shared" si="89"/>
        <v>0</v>
      </c>
      <c r="P203" s="38">
        <f t="shared" si="89"/>
        <v>0</v>
      </c>
      <c r="Q203" s="38">
        <f t="shared" si="89"/>
        <v>8</v>
      </c>
      <c r="R203" s="38">
        <f t="shared" si="89"/>
        <v>0</v>
      </c>
      <c r="S203" s="38">
        <f t="shared" si="89"/>
        <v>7</v>
      </c>
      <c r="T203" s="38">
        <f t="shared" si="89"/>
        <v>1</v>
      </c>
      <c r="U203" s="38">
        <f t="shared" si="89"/>
        <v>0</v>
      </c>
      <c r="V203" s="38">
        <f t="shared" si="89"/>
        <v>0</v>
      </c>
      <c r="W203" s="38">
        <f t="shared" si="89"/>
        <v>0</v>
      </c>
      <c r="X203" s="38">
        <f t="shared" si="89"/>
        <v>8</v>
      </c>
      <c r="Y203" s="40">
        <f>SUM(Q203-X203)</f>
        <v>0</v>
      </c>
    </row>
    <row r="204" spans="1:25" ht="15.75" thickTop="1" x14ac:dyDescent="0.25">
      <c r="A204" s="30" t="s">
        <v>47</v>
      </c>
      <c r="B204" s="31">
        <v>43547</v>
      </c>
      <c r="C204" s="32" t="s">
        <v>30</v>
      </c>
      <c r="D204" s="33"/>
      <c r="E204" s="34"/>
      <c r="F204" s="35"/>
      <c r="G204" s="34"/>
      <c r="H204" s="35"/>
      <c r="I204" s="37">
        <f t="shared" ref="I204:J229" si="90">SUM(G204-E204)</f>
        <v>0</v>
      </c>
      <c r="J204" s="38">
        <f t="shared" si="90"/>
        <v>0</v>
      </c>
      <c r="K204" s="35"/>
      <c r="L204" s="35"/>
      <c r="M204" s="35"/>
      <c r="N204" s="35"/>
      <c r="O204" s="35"/>
      <c r="P204" s="35"/>
      <c r="Q204" s="39">
        <f>SUM(K204:P204)</f>
        <v>0</v>
      </c>
      <c r="R204" s="35"/>
      <c r="S204" s="35"/>
      <c r="T204" s="35"/>
      <c r="U204" s="35"/>
      <c r="V204" s="35"/>
      <c r="W204" s="35"/>
      <c r="X204" s="39">
        <f>SUM(R204:W204)</f>
        <v>0</v>
      </c>
      <c r="Y204" s="40">
        <f t="shared" ref="Y204:Y261" si="91">SUM(Q204-X204)</f>
        <v>0</v>
      </c>
    </row>
    <row r="205" spans="1:25" x14ac:dyDescent="0.25">
      <c r="A205" s="30"/>
      <c r="B205" s="41"/>
      <c r="C205" s="42" t="s">
        <v>31</v>
      </c>
      <c r="D205" s="33"/>
      <c r="E205" s="34"/>
      <c r="F205" s="35"/>
      <c r="G205" s="34"/>
      <c r="H205" s="35"/>
      <c r="I205" s="37">
        <f t="shared" si="90"/>
        <v>0</v>
      </c>
      <c r="J205" s="38">
        <f t="shared" si="90"/>
        <v>0</v>
      </c>
      <c r="K205" s="35"/>
      <c r="L205" s="35"/>
      <c r="M205" s="35"/>
      <c r="N205" s="35"/>
      <c r="O205" s="35"/>
      <c r="P205" s="35"/>
      <c r="Q205" s="39">
        <f t="shared" ref="Q205:Q211" si="92">SUM(K205:P205)</f>
        <v>0</v>
      </c>
      <c r="R205" s="35"/>
      <c r="S205" s="35"/>
      <c r="T205" s="35"/>
      <c r="U205" s="35"/>
      <c r="V205" s="35"/>
      <c r="W205" s="35"/>
      <c r="X205" s="39">
        <f t="shared" ref="X205:X211" si="93">SUM(R205:W205)</f>
        <v>0</v>
      </c>
      <c r="Y205" s="40">
        <f t="shared" si="91"/>
        <v>0</v>
      </c>
    </row>
    <row r="206" spans="1:25" x14ac:dyDescent="0.25">
      <c r="A206" s="30"/>
      <c r="B206" s="41"/>
      <c r="C206" s="42" t="s">
        <v>32</v>
      </c>
      <c r="D206" s="33"/>
      <c r="E206" s="34"/>
      <c r="F206" s="35"/>
      <c r="G206" s="34"/>
      <c r="H206" s="35"/>
      <c r="I206" s="37">
        <f t="shared" si="90"/>
        <v>0</v>
      </c>
      <c r="J206" s="38">
        <f t="shared" si="90"/>
        <v>0</v>
      </c>
      <c r="K206" s="35"/>
      <c r="L206" s="35"/>
      <c r="M206" s="35"/>
      <c r="N206" s="35"/>
      <c r="O206" s="35"/>
      <c r="P206" s="35"/>
      <c r="Q206" s="39">
        <f t="shared" si="92"/>
        <v>0</v>
      </c>
      <c r="R206" s="35"/>
      <c r="S206" s="35"/>
      <c r="T206" s="35"/>
      <c r="U206" s="35"/>
      <c r="V206" s="35"/>
      <c r="W206" s="35"/>
      <c r="X206" s="39">
        <f t="shared" si="93"/>
        <v>0</v>
      </c>
      <c r="Y206" s="40">
        <f t="shared" si="91"/>
        <v>0</v>
      </c>
    </row>
    <row r="207" spans="1:25" x14ac:dyDescent="0.25">
      <c r="A207" s="30"/>
      <c r="B207" s="41"/>
      <c r="C207" s="42" t="s">
        <v>33</v>
      </c>
      <c r="D207" s="33"/>
      <c r="E207" s="34"/>
      <c r="F207" s="35"/>
      <c r="G207" s="34"/>
      <c r="H207" s="35"/>
      <c r="I207" s="37">
        <f t="shared" si="90"/>
        <v>0</v>
      </c>
      <c r="J207" s="38">
        <f t="shared" si="90"/>
        <v>0</v>
      </c>
      <c r="K207" s="35"/>
      <c r="L207" s="35"/>
      <c r="M207" s="35"/>
      <c r="N207" s="35"/>
      <c r="O207" s="35"/>
      <c r="P207" s="35"/>
      <c r="Q207" s="39">
        <f t="shared" si="92"/>
        <v>0</v>
      </c>
      <c r="R207" s="35"/>
      <c r="S207" s="35"/>
      <c r="T207" s="35"/>
      <c r="U207" s="35"/>
      <c r="V207" s="35"/>
      <c r="W207" s="35"/>
      <c r="X207" s="39">
        <f t="shared" si="93"/>
        <v>0</v>
      </c>
      <c r="Y207" s="40">
        <f t="shared" si="91"/>
        <v>0</v>
      </c>
    </row>
    <row r="208" spans="1:25" x14ac:dyDescent="0.25">
      <c r="A208" s="30"/>
      <c r="B208" s="41"/>
      <c r="C208" s="42" t="s">
        <v>34</v>
      </c>
      <c r="D208" s="33"/>
      <c r="E208" s="34"/>
      <c r="F208" s="35"/>
      <c r="G208" s="34"/>
      <c r="H208" s="35"/>
      <c r="I208" s="37">
        <f t="shared" si="90"/>
        <v>0</v>
      </c>
      <c r="J208" s="38">
        <f t="shared" si="90"/>
        <v>0</v>
      </c>
      <c r="K208" s="35"/>
      <c r="L208" s="35"/>
      <c r="M208" s="35"/>
      <c r="N208" s="35"/>
      <c r="O208" s="35"/>
      <c r="P208" s="35"/>
      <c r="Q208" s="39">
        <f t="shared" si="92"/>
        <v>0</v>
      </c>
      <c r="R208" s="35"/>
      <c r="S208" s="35"/>
      <c r="T208" s="35"/>
      <c r="U208" s="35"/>
      <c r="V208" s="35"/>
      <c r="W208" s="35"/>
      <c r="X208" s="39">
        <f t="shared" si="93"/>
        <v>0</v>
      </c>
      <c r="Y208" s="40">
        <f t="shared" si="91"/>
        <v>0</v>
      </c>
    </row>
    <row r="209" spans="1:25" x14ac:dyDescent="0.25">
      <c r="A209" s="30"/>
      <c r="B209" s="41"/>
      <c r="C209" s="42" t="s">
        <v>35</v>
      </c>
      <c r="D209" s="33"/>
      <c r="E209" s="34"/>
      <c r="F209" s="35"/>
      <c r="G209" s="34"/>
      <c r="H209" s="35"/>
      <c r="I209" s="37">
        <f t="shared" si="90"/>
        <v>0</v>
      </c>
      <c r="J209" s="38">
        <f t="shared" si="90"/>
        <v>0</v>
      </c>
      <c r="K209" s="35"/>
      <c r="L209" s="35"/>
      <c r="M209" s="35"/>
      <c r="N209" s="35"/>
      <c r="O209" s="35"/>
      <c r="P209" s="35"/>
      <c r="Q209" s="39">
        <f t="shared" si="92"/>
        <v>0</v>
      </c>
      <c r="R209" s="35"/>
      <c r="S209" s="35"/>
      <c r="T209" s="35"/>
      <c r="U209" s="35"/>
      <c r="V209" s="35"/>
      <c r="W209" s="35"/>
      <c r="X209" s="39">
        <f t="shared" si="93"/>
        <v>0</v>
      </c>
      <c r="Y209" s="40">
        <f t="shared" si="91"/>
        <v>0</v>
      </c>
    </row>
    <row r="210" spans="1:25" x14ac:dyDescent="0.25">
      <c r="A210" s="30"/>
      <c r="B210" s="41"/>
      <c r="C210" s="42" t="s">
        <v>36</v>
      </c>
      <c r="D210" s="33"/>
      <c r="E210" s="34"/>
      <c r="F210" s="35"/>
      <c r="G210" s="34"/>
      <c r="H210" s="35"/>
      <c r="I210" s="37">
        <f t="shared" si="90"/>
        <v>0</v>
      </c>
      <c r="J210" s="38">
        <f t="shared" si="90"/>
        <v>0</v>
      </c>
      <c r="K210" s="35"/>
      <c r="L210" s="35"/>
      <c r="M210" s="35"/>
      <c r="N210" s="35"/>
      <c r="O210" s="35"/>
      <c r="P210" s="35"/>
      <c r="Q210" s="39">
        <f t="shared" si="92"/>
        <v>0</v>
      </c>
      <c r="R210" s="35"/>
      <c r="S210" s="35"/>
      <c r="T210" s="35"/>
      <c r="U210" s="35"/>
      <c r="V210" s="35"/>
      <c r="W210" s="35"/>
      <c r="X210" s="39">
        <f t="shared" si="93"/>
        <v>0</v>
      </c>
      <c r="Y210" s="40">
        <f t="shared" si="91"/>
        <v>0</v>
      </c>
    </row>
    <row r="211" spans="1:25" x14ac:dyDescent="0.25">
      <c r="A211" s="30"/>
      <c r="B211" s="41"/>
      <c r="C211" s="42" t="s">
        <v>37</v>
      </c>
      <c r="D211" s="33"/>
      <c r="E211" s="34"/>
      <c r="F211" s="35"/>
      <c r="G211" s="34"/>
      <c r="H211" s="35"/>
      <c r="I211" s="37">
        <f t="shared" si="90"/>
        <v>0</v>
      </c>
      <c r="J211" s="38">
        <f t="shared" si="90"/>
        <v>0</v>
      </c>
      <c r="K211" s="35"/>
      <c r="L211" s="35"/>
      <c r="M211" s="35"/>
      <c r="N211" s="35"/>
      <c r="O211" s="35"/>
      <c r="P211" s="35"/>
      <c r="Q211" s="39">
        <f t="shared" si="92"/>
        <v>0</v>
      </c>
      <c r="R211" s="35"/>
      <c r="S211" s="35"/>
      <c r="T211" s="35"/>
      <c r="U211" s="35"/>
      <c r="V211" s="35"/>
      <c r="W211" s="35"/>
      <c r="X211" s="39">
        <f t="shared" si="93"/>
        <v>0</v>
      </c>
      <c r="Y211" s="40">
        <f t="shared" si="91"/>
        <v>0</v>
      </c>
    </row>
    <row r="212" spans="1:25" ht="15.75" thickBot="1" x14ac:dyDescent="0.3">
      <c r="A212" s="49"/>
      <c r="B212" s="50"/>
      <c r="C212" s="51" t="s">
        <v>38</v>
      </c>
      <c r="D212" s="52"/>
      <c r="E212" s="53"/>
      <c r="F212" s="54"/>
      <c r="G212" s="55"/>
      <c r="H212" s="56" t="s">
        <v>39</v>
      </c>
      <c r="I212" s="37">
        <f t="shared" ref="I212:X212" si="94">SUM(I204:I211)</f>
        <v>0</v>
      </c>
      <c r="J212" s="38">
        <f t="shared" si="94"/>
        <v>0</v>
      </c>
      <c r="K212" s="38">
        <f t="shared" si="94"/>
        <v>0</v>
      </c>
      <c r="L212" s="38">
        <f t="shared" si="94"/>
        <v>0</v>
      </c>
      <c r="M212" s="38">
        <f t="shared" si="94"/>
        <v>0</v>
      </c>
      <c r="N212" s="38">
        <f t="shared" si="94"/>
        <v>0</v>
      </c>
      <c r="O212" s="38">
        <f t="shared" si="94"/>
        <v>0</v>
      </c>
      <c r="P212" s="38">
        <f t="shared" si="94"/>
        <v>0</v>
      </c>
      <c r="Q212" s="38">
        <f t="shared" si="94"/>
        <v>0</v>
      </c>
      <c r="R212" s="38">
        <f t="shared" si="94"/>
        <v>0</v>
      </c>
      <c r="S212" s="38">
        <f t="shared" si="94"/>
        <v>0</v>
      </c>
      <c r="T212" s="38">
        <f t="shared" si="94"/>
        <v>0</v>
      </c>
      <c r="U212" s="38">
        <f t="shared" si="94"/>
        <v>0</v>
      </c>
      <c r="V212" s="38">
        <f t="shared" si="94"/>
        <v>0</v>
      </c>
      <c r="W212" s="38">
        <f t="shared" si="94"/>
        <v>0</v>
      </c>
      <c r="X212" s="38">
        <f t="shared" si="94"/>
        <v>0</v>
      </c>
      <c r="Y212" s="40">
        <f t="shared" si="91"/>
        <v>0</v>
      </c>
    </row>
    <row r="213" spans="1:25" ht="15.75" thickTop="1" x14ac:dyDescent="0.25">
      <c r="A213" s="30" t="s">
        <v>29</v>
      </c>
      <c r="B213" s="31">
        <v>43548</v>
      </c>
      <c r="C213" s="32" t="s">
        <v>30</v>
      </c>
      <c r="D213" s="33"/>
      <c r="E213" s="34"/>
      <c r="F213" s="35"/>
      <c r="G213" s="34"/>
      <c r="H213" s="35"/>
      <c r="I213" s="37">
        <f t="shared" si="90"/>
        <v>0</v>
      </c>
      <c r="J213" s="38">
        <f t="shared" si="90"/>
        <v>0</v>
      </c>
      <c r="K213" s="35"/>
      <c r="L213" s="35"/>
      <c r="M213" s="35"/>
      <c r="N213" s="35"/>
      <c r="O213" s="35"/>
      <c r="P213" s="35"/>
      <c r="Q213" s="39">
        <f>SUM(K213:P213)</f>
        <v>0</v>
      </c>
      <c r="R213" s="35"/>
      <c r="S213" s="35"/>
      <c r="T213" s="35"/>
      <c r="U213" s="35"/>
      <c r="V213" s="35"/>
      <c r="W213" s="35"/>
      <c r="X213" s="39">
        <f>SUM(R213:W213)</f>
        <v>0</v>
      </c>
      <c r="Y213" s="40">
        <f t="shared" si="91"/>
        <v>0</v>
      </c>
    </row>
    <row r="214" spans="1:25" x14ac:dyDescent="0.25">
      <c r="A214" s="30"/>
      <c r="B214" s="62"/>
      <c r="C214" s="42" t="s">
        <v>31</v>
      </c>
      <c r="D214" s="33"/>
      <c r="E214" s="34"/>
      <c r="F214" s="35"/>
      <c r="G214" s="34"/>
      <c r="H214" s="35"/>
      <c r="I214" s="37">
        <f t="shared" si="90"/>
        <v>0</v>
      </c>
      <c r="J214" s="38">
        <f t="shared" si="90"/>
        <v>0</v>
      </c>
      <c r="K214" s="35"/>
      <c r="L214" s="35"/>
      <c r="M214" s="35"/>
      <c r="N214" s="35"/>
      <c r="O214" s="35"/>
      <c r="P214" s="35"/>
      <c r="Q214" s="39">
        <f t="shared" ref="Q214:Q220" si="95">SUM(K214:P214)</f>
        <v>0</v>
      </c>
      <c r="R214" s="35"/>
      <c r="S214" s="35"/>
      <c r="T214" s="35"/>
      <c r="U214" s="35"/>
      <c r="V214" s="35"/>
      <c r="W214" s="35"/>
      <c r="X214" s="39">
        <f t="shared" ref="X214:X220" si="96">SUM(R214:W214)</f>
        <v>0</v>
      </c>
      <c r="Y214" s="40">
        <f t="shared" si="91"/>
        <v>0</v>
      </c>
    </row>
    <row r="215" spans="1:25" x14ac:dyDescent="0.25">
      <c r="A215" s="30"/>
      <c r="B215" s="63"/>
      <c r="C215" s="42" t="s">
        <v>32</v>
      </c>
      <c r="D215" s="33"/>
      <c r="E215" s="34"/>
      <c r="F215" s="35"/>
      <c r="G215" s="34"/>
      <c r="H215" s="35"/>
      <c r="I215" s="37">
        <f t="shared" si="90"/>
        <v>0</v>
      </c>
      <c r="J215" s="38">
        <f t="shared" si="90"/>
        <v>0</v>
      </c>
      <c r="K215" s="35"/>
      <c r="L215" s="35"/>
      <c r="M215" s="35"/>
      <c r="N215" s="35"/>
      <c r="O215" s="35"/>
      <c r="P215" s="35"/>
      <c r="Q215" s="39">
        <f t="shared" si="95"/>
        <v>0</v>
      </c>
      <c r="R215" s="35"/>
      <c r="S215" s="35"/>
      <c r="T215" s="35"/>
      <c r="U215" s="35"/>
      <c r="V215" s="35"/>
      <c r="W215" s="35"/>
      <c r="X215" s="39">
        <f t="shared" si="96"/>
        <v>0</v>
      </c>
      <c r="Y215" s="40">
        <f t="shared" si="91"/>
        <v>0</v>
      </c>
    </row>
    <row r="216" spans="1:25" x14ac:dyDescent="0.25">
      <c r="A216" s="30"/>
      <c r="B216" s="63"/>
      <c r="C216" s="42" t="s">
        <v>33</v>
      </c>
      <c r="D216" s="33"/>
      <c r="E216" s="34"/>
      <c r="F216" s="35"/>
      <c r="G216" s="34"/>
      <c r="H216" s="35"/>
      <c r="I216" s="37">
        <f t="shared" si="90"/>
        <v>0</v>
      </c>
      <c r="J216" s="38">
        <f t="shared" si="90"/>
        <v>0</v>
      </c>
      <c r="K216" s="35"/>
      <c r="L216" s="35"/>
      <c r="M216" s="35"/>
      <c r="N216" s="35"/>
      <c r="O216" s="35"/>
      <c r="P216" s="35"/>
      <c r="Q216" s="39">
        <f t="shared" si="95"/>
        <v>0</v>
      </c>
      <c r="R216" s="35"/>
      <c r="S216" s="35"/>
      <c r="T216" s="35"/>
      <c r="U216" s="35"/>
      <c r="V216" s="35"/>
      <c r="W216" s="35"/>
      <c r="X216" s="39">
        <f t="shared" si="96"/>
        <v>0</v>
      </c>
      <c r="Y216" s="40">
        <f t="shared" si="91"/>
        <v>0</v>
      </c>
    </row>
    <row r="217" spans="1:25" x14ac:dyDescent="0.25">
      <c r="A217" s="30"/>
      <c r="B217" s="62"/>
      <c r="C217" s="42" t="s">
        <v>34</v>
      </c>
      <c r="D217" s="33"/>
      <c r="E217" s="34"/>
      <c r="F217" s="35"/>
      <c r="G217" s="34"/>
      <c r="H217" s="35"/>
      <c r="I217" s="37">
        <f t="shared" si="90"/>
        <v>0</v>
      </c>
      <c r="J217" s="38">
        <f t="shared" si="90"/>
        <v>0</v>
      </c>
      <c r="K217" s="35"/>
      <c r="L217" s="35"/>
      <c r="M217" s="35"/>
      <c r="N217" s="35"/>
      <c r="O217" s="35"/>
      <c r="P217" s="35"/>
      <c r="Q217" s="39">
        <f t="shared" si="95"/>
        <v>0</v>
      </c>
      <c r="R217" s="35"/>
      <c r="S217" s="35"/>
      <c r="T217" s="35"/>
      <c r="U217" s="35"/>
      <c r="V217" s="35"/>
      <c r="W217" s="35"/>
      <c r="X217" s="39">
        <f t="shared" si="96"/>
        <v>0</v>
      </c>
      <c r="Y217" s="40">
        <f t="shared" si="91"/>
        <v>0</v>
      </c>
    </row>
    <row r="218" spans="1:25" x14ac:dyDescent="0.25">
      <c r="A218" s="30"/>
      <c r="B218" s="62"/>
      <c r="C218" s="42" t="s">
        <v>35</v>
      </c>
      <c r="D218" s="33"/>
      <c r="E218" s="34"/>
      <c r="F218" s="35"/>
      <c r="G218" s="34"/>
      <c r="H218" s="35"/>
      <c r="I218" s="37">
        <f t="shared" si="90"/>
        <v>0</v>
      </c>
      <c r="J218" s="38">
        <f t="shared" si="90"/>
        <v>0</v>
      </c>
      <c r="K218" s="35"/>
      <c r="L218" s="35"/>
      <c r="M218" s="35"/>
      <c r="N218" s="35"/>
      <c r="O218" s="35"/>
      <c r="P218" s="35"/>
      <c r="Q218" s="39">
        <f t="shared" si="95"/>
        <v>0</v>
      </c>
      <c r="R218" s="35"/>
      <c r="S218" s="35"/>
      <c r="T218" s="35"/>
      <c r="U218" s="35"/>
      <c r="V218" s="35"/>
      <c r="W218" s="35"/>
      <c r="X218" s="39">
        <f t="shared" si="96"/>
        <v>0</v>
      </c>
      <c r="Y218" s="40">
        <f t="shared" si="91"/>
        <v>0</v>
      </c>
    </row>
    <row r="219" spans="1:25" x14ac:dyDescent="0.25">
      <c r="A219" s="30"/>
      <c r="B219" s="62"/>
      <c r="C219" s="42" t="s">
        <v>36</v>
      </c>
      <c r="D219" s="33"/>
      <c r="E219" s="34"/>
      <c r="F219" s="35"/>
      <c r="G219" s="34"/>
      <c r="H219" s="35"/>
      <c r="I219" s="37">
        <f t="shared" si="90"/>
        <v>0</v>
      </c>
      <c r="J219" s="38">
        <f t="shared" si="90"/>
        <v>0</v>
      </c>
      <c r="K219" s="35"/>
      <c r="L219" s="35"/>
      <c r="M219" s="35"/>
      <c r="N219" s="35"/>
      <c r="O219" s="35"/>
      <c r="P219" s="35"/>
      <c r="Q219" s="39">
        <f t="shared" si="95"/>
        <v>0</v>
      </c>
      <c r="R219" s="35"/>
      <c r="S219" s="35"/>
      <c r="T219" s="35"/>
      <c r="U219" s="35"/>
      <c r="V219" s="35"/>
      <c r="W219" s="35"/>
      <c r="X219" s="39">
        <f t="shared" si="96"/>
        <v>0</v>
      </c>
      <c r="Y219" s="40">
        <f t="shared" si="91"/>
        <v>0</v>
      </c>
    </row>
    <row r="220" spans="1:25" x14ac:dyDescent="0.25">
      <c r="A220" s="30"/>
      <c r="B220" s="62"/>
      <c r="C220" s="42" t="s">
        <v>37</v>
      </c>
      <c r="D220" s="33"/>
      <c r="E220" s="34"/>
      <c r="F220" s="35"/>
      <c r="G220" s="34"/>
      <c r="H220" s="35"/>
      <c r="I220" s="37">
        <f t="shared" si="90"/>
        <v>0</v>
      </c>
      <c r="J220" s="38">
        <f t="shared" si="90"/>
        <v>0</v>
      </c>
      <c r="K220" s="35"/>
      <c r="L220" s="35"/>
      <c r="M220" s="35"/>
      <c r="N220" s="35"/>
      <c r="O220" s="35"/>
      <c r="P220" s="35"/>
      <c r="Q220" s="39">
        <f t="shared" si="95"/>
        <v>0</v>
      </c>
      <c r="R220" s="35"/>
      <c r="S220" s="35"/>
      <c r="T220" s="35"/>
      <c r="U220" s="35"/>
      <c r="V220" s="35"/>
      <c r="W220" s="35"/>
      <c r="X220" s="39">
        <f t="shared" si="96"/>
        <v>0</v>
      </c>
      <c r="Y220" s="40">
        <f t="shared" si="91"/>
        <v>0</v>
      </c>
    </row>
    <row r="221" spans="1:25" ht="15.75" thickBot="1" x14ac:dyDescent="0.3">
      <c r="A221" s="49"/>
      <c r="B221" s="50"/>
      <c r="C221" s="51" t="s">
        <v>38</v>
      </c>
      <c r="D221" s="52"/>
      <c r="E221" s="53"/>
      <c r="F221" s="54"/>
      <c r="G221" s="55"/>
      <c r="H221" s="56" t="s">
        <v>39</v>
      </c>
      <c r="I221" s="37">
        <f t="shared" ref="I221:X221" si="97">SUM(I213:I220)</f>
        <v>0</v>
      </c>
      <c r="J221" s="38">
        <f t="shared" si="97"/>
        <v>0</v>
      </c>
      <c r="K221" s="38">
        <f t="shared" si="97"/>
        <v>0</v>
      </c>
      <c r="L221" s="38">
        <f t="shared" si="97"/>
        <v>0</v>
      </c>
      <c r="M221" s="38">
        <f t="shared" si="97"/>
        <v>0</v>
      </c>
      <c r="N221" s="38">
        <f t="shared" si="97"/>
        <v>0</v>
      </c>
      <c r="O221" s="38">
        <f t="shared" si="97"/>
        <v>0</v>
      </c>
      <c r="P221" s="38">
        <f t="shared" si="97"/>
        <v>0</v>
      </c>
      <c r="Q221" s="38">
        <f t="shared" si="97"/>
        <v>0</v>
      </c>
      <c r="R221" s="38">
        <f t="shared" si="97"/>
        <v>0</v>
      </c>
      <c r="S221" s="38">
        <f t="shared" si="97"/>
        <v>0</v>
      </c>
      <c r="T221" s="38">
        <f t="shared" si="97"/>
        <v>0</v>
      </c>
      <c r="U221" s="38">
        <f t="shared" si="97"/>
        <v>0</v>
      </c>
      <c r="V221" s="38">
        <f t="shared" si="97"/>
        <v>0</v>
      </c>
      <c r="W221" s="38">
        <f t="shared" si="97"/>
        <v>0</v>
      </c>
      <c r="X221" s="38">
        <f t="shared" si="97"/>
        <v>0</v>
      </c>
      <c r="Y221" s="40">
        <f t="shared" si="91"/>
        <v>0</v>
      </c>
    </row>
    <row r="222" spans="1:25" ht="15.75" thickTop="1" x14ac:dyDescent="0.25">
      <c r="A222" s="30" t="s">
        <v>40</v>
      </c>
      <c r="B222" s="31">
        <v>43549</v>
      </c>
      <c r="C222" s="32" t="s">
        <v>30</v>
      </c>
      <c r="D222" s="33">
        <v>15</v>
      </c>
      <c r="E222" s="64">
        <v>0.27083333333333331</v>
      </c>
      <c r="F222" s="65">
        <v>111520</v>
      </c>
      <c r="G222" s="64">
        <v>0.31319444444444444</v>
      </c>
      <c r="H222" s="65">
        <v>111554</v>
      </c>
      <c r="I222" s="37">
        <f t="shared" si="90"/>
        <v>4.2361111111111127E-2</v>
      </c>
      <c r="J222" s="38">
        <f t="shared" si="90"/>
        <v>34</v>
      </c>
      <c r="K222" s="35"/>
      <c r="L222" s="35"/>
      <c r="M222" s="35"/>
      <c r="N222" s="35"/>
      <c r="O222" s="35"/>
      <c r="P222" s="35"/>
      <c r="Q222" s="39">
        <f>SUM(K222:P222)</f>
        <v>0</v>
      </c>
      <c r="R222" s="35"/>
      <c r="S222" s="35"/>
      <c r="T222" s="35"/>
      <c r="U222" s="35"/>
      <c r="V222" s="35"/>
      <c r="W222" s="35"/>
      <c r="X222" s="39">
        <f>SUM(R222:W222)</f>
        <v>0</v>
      </c>
      <c r="Y222" s="40">
        <f t="shared" si="91"/>
        <v>0</v>
      </c>
    </row>
    <row r="223" spans="1:25" x14ac:dyDescent="0.25">
      <c r="A223" s="30" t="s">
        <v>97</v>
      </c>
      <c r="B223" s="41"/>
      <c r="C223" s="42" t="s">
        <v>31</v>
      </c>
      <c r="D223" s="33"/>
      <c r="E223" s="64">
        <v>0.32291666666666669</v>
      </c>
      <c r="F223" s="65">
        <v>111554</v>
      </c>
      <c r="G223" s="64">
        <v>0.36249999999999999</v>
      </c>
      <c r="H223" s="65">
        <v>111577</v>
      </c>
      <c r="I223" s="37">
        <f t="shared" si="90"/>
        <v>3.9583333333333304E-2</v>
      </c>
      <c r="J223" s="38">
        <f t="shared" si="90"/>
        <v>23</v>
      </c>
      <c r="K223" s="35"/>
      <c r="L223" s="35">
        <v>1</v>
      </c>
      <c r="M223" s="35"/>
      <c r="N223" s="35"/>
      <c r="O223" s="35"/>
      <c r="P223" s="35"/>
      <c r="Q223" s="39">
        <f t="shared" ref="Q223:Q229" si="98">SUM(K223:P223)</f>
        <v>1</v>
      </c>
      <c r="R223" s="35"/>
      <c r="S223" s="35">
        <v>1</v>
      </c>
      <c r="T223" s="35"/>
      <c r="U223" s="35"/>
      <c r="V223" s="35"/>
      <c r="W223" s="35"/>
      <c r="X223" s="39">
        <f t="shared" ref="X223:X229" si="99">SUM(R223:W223)</f>
        <v>1</v>
      </c>
      <c r="Y223" s="40">
        <f t="shared" si="91"/>
        <v>0</v>
      </c>
    </row>
    <row r="224" spans="1:25" x14ac:dyDescent="0.25">
      <c r="A224" s="30"/>
      <c r="B224" s="41"/>
      <c r="C224" s="42" t="s">
        <v>32</v>
      </c>
      <c r="D224" s="33">
        <v>15</v>
      </c>
      <c r="E224" s="64">
        <v>0.36944444444444446</v>
      </c>
      <c r="F224" s="65">
        <v>111577</v>
      </c>
      <c r="G224" s="64">
        <v>0.3972222222222222</v>
      </c>
      <c r="H224" s="65">
        <v>111600</v>
      </c>
      <c r="I224" s="37">
        <f t="shared" si="90"/>
        <v>2.7777777777777735E-2</v>
      </c>
      <c r="J224" s="38">
        <f t="shared" si="90"/>
        <v>23</v>
      </c>
      <c r="K224" s="35"/>
      <c r="L224" s="35"/>
      <c r="M224" s="35"/>
      <c r="N224" s="35"/>
      <c r="O224" s="35"/>
      <c r="P224" s="35"/>
      <c r="Q224" s="39">
        <f t="shared" si="98"/>
        <v>0</v>
      </c>
      <c r="R224" s="35"/>
      <c r="S224" s="35"/>
      <c r="T224" s="35"/>
      <c r="U224" s="35"/>
      <c r="V224" s="35"/>
      <c r="W224" s="35"/>
      <c r="X224" s="39">
        <f t="shared" si="99"/>
        <v>0</v>
      </c>
      <c r="Y224" s="40">
        <f t="shared" si="91"/>
        <v>0</v>
      </c>
    </row>
    <row r="225" spans="1:25" x14ac:dyDescent="0.25">
      <c r="A225" s="30"/>
      <c r="B225" s="41"/>
      <c r="C225" s="42" t="s">
        <v>33</v>
      </c>
      <c r="D225" s="33"/>
      <c r="E225" s="64">
        <v>0.41319444444444442</v>
      </c>
      <c r="F225" s="65">
        <v>111600</v>
      </c>
      <c r="G225" s="64">
        <v>0.43888888888888888</v>
      </c>
      <c r="H225" s="65">
        <v>111632</v>
      </c>
      <c r="I225" s="37">
        <f t="shared" si="90"/>
        <v>2.5694444444444464E-2</v>
      </c>
      <c r="J225" s="38">
        <f t="shared" si="90"/>
        <v>32</v>
      </c>
      <c r="K225" s="35"/>
      <c r="L225" s="35"/>
      <c r="M225" s="35"/>
      <c r="N225" s="35"/>
      <c r="O225" s="35"/>
      <c r="P225" s="35"/>
      <c r="Q225" s="39">
        <f t="shared" si="98"/>
        <v>0</v>
      </c>
      <c r="R225" s="35"/>
      <c r="S225" s="35"/>
      <c r="T225" s="35"/>
      <c r="U225" s="35"/>
      <c r="V225" s="35"/>
      <c r="W225" s="35"/>
      <c r="X225" s="39">
        <f t="shared" si="99"/>
        <v>0</v>
      </c>
      <c r="Y225" s="40">
        <f t="shared" si="91"/>
        <v>0</v>
      </c>
    </row>
    <row r="226" spans="1:25" x14ac:dyDescent="0.25">
      <c r="A226" s="30" t="s">
        <v>82</v>
      </c>
      <c r="B226" s="41"/>
      <c r="C226" s="42" t="s">
        <v>34</v>
      </c>
      <c r="D226" s="33">
        <v>15</v>
      </c>
      <c r="E226" s="64">
        <v>0.64583333333333337</v>
      </c>
      <c r="F226" s="65">
        <v>111632</v>
      </c>
      <c r="G226" s="64">
        <v>0.71180555555555547</v>
      </c>
      <c r="H226" s="65">
        <v>111668</v>
      </c>
      <c r="I226" s="37">
        <f t="shared" si="90"/>
        <v>6.5972222222222099E-2</v>
      </c>
      <c r="J226" s="38">
        <f t="shared" si="90"/>
        <v>36</v>
      </c>
      <c r="K226" s="35">
        <v>1</v>
      </c>
      <c r="L226" s="35">
        <v>1</v>
      </c>
      <c r="M226" s="35"/>
      <c r="N226" s="35"/>
      <c r="O226" s="35"/>
      <c r="P226" s="35"/>
      <c r="Q226" s="39">
        <f t="shared" si="98"/>
        <v>2</v>
      </c>
      <c r="R226" s="35"/>
      <c r="S226" s="35"/>
      <c r="T226" s="35"/>
      <c r="U226" s="35"/>
      <c r="V226" s="35"/>
      <c r="W226" s="35">
        <v>2</v>
      </c>
      <c r="X226" s="39">
        <f t="shared" si="99"/>
        <v>2</v>
      </c>
      <c r="Y226" s="40">
        <f t="shared" si="91"/>
        <v>0</v>
      </c>
    </row>
    <row r="227" spans="1:25" x14ac:dyDescent="0.25">
      <c r="A227" s="30"/>
      <c r="B227" s="41"/>
      <c r="C227" s="42" t="s">
        <v>35</v>
      </c>
      <c r="D227" s="33"/>
      <c r="E227" s="64"/>
      <c r="F227" s="65"/>
      <c r="G227" s="64"/>
      <c r="H227" s="65"/>
      <c r="I227" s="37">
        <f t="shared" si="90"/>
        <v>0</v>
      </c>
      <c r="J227" s="38">
        <f t="shared" si="90"/>
        <v>0</v>
      </c>
      <c r="K227" s="35"/>
      <c r="L227" s="35"/>
      <c r="M227" s="35"/>
      <c r="N227" s="35"/>
      <c r="O227" s="35"/>
      <c r="P227" s="35"/>
      <c r="Q227" s="39">
        <f t="shared" si="98"/>
        <v>0</v>
      </c>
      <c r="R227" s="35"/>
      <c r="S227" s="35"/>
      <c r="T227" s="35"/>
      <c r="U227" s="35"/>
      <c r="V227" s="35"/>
      <c r="W227" s="35"/>
      <c r="X227" s="39">
        <f t="shared" si="99"/>
        <v>0</v>
      </c>
      <c r="Y227" s="40">
        <f t="shared" si="91"/>
        <v>0</v>
      </c>
    </row>
    <row r="228" spans="1:25" x14ac:dyDescent="0.25">
      <c r="A228" s="30"/>
      <c r="B228" s="41"/>
      <c r="C228" s="42" t="s">
        <v>36</v>
      </c>
      <c r="D228" s="33"/>
      <c r="E228" s="64"/>
      <c r="F228" s="65"/>
      <c r="G228" s="64"/>
      <c r="H228" s="65"/>
      <c r="I228" s="37">
        <f t="shared" si="90"/>
        <v>0</v>
      </c>
      <c r="J228" s="38">
        <f t="shared" si="90"/>
        <v>0</v>
      </c>
      <c r="K228" s="35"/>
      <c r="L228" s="35"/>
      <c r="M228" s="35"/>
      <c r="N228" s="35"/>
      <c r="O228" s="35"/>
      <c r="P228" s="35"/>
      <c r="Q228" s="39">
        <f t="shared" si="98"/>
        <v>0</v>
      </c>
      <c r="R228" s="35"/>
      <c r="S228" s="35"/>
      <c r="T228" s="35"/>
      <c r="U228" s="35"/>
      <c r="V228" s="35"/>
      <c r="W228" s="35"/>
      <c r="X228" s="39">
        <f t="shared" si="99"/>
        <v>0</v>
      </c>
      <c r="Y228" s="40">
        <f t="shared" si="91"/>
        <v>0</v>
      </c>
    </row>
    <row r="229" spans="1:25" x14ac:dyDescent="0.25">
      <c r="A229" s="30"/>
      <c r="B229" s="41"/>
      <c r="C229" s="42" t="s">
        <v>37</v>
      </c>
      <c r="D229" s="33"/>
      <c r="E229" s="64"/>
      <c r="F229" s="65"/>
      <c r="G229" s="64"/>
      <c r="H229" s="65"/>
      <c r="I229" s="37">
        <f t="shared" si="90"/>
        <v>0</v>
      </c>
      <c r="J229" s="38">
        <f t="shared" si="90"/>
        <v>0</v>
      </c>
      <c r="K229" s="35"/>
      <c r="L229" s="35"/>
      <c r="M229" s="35"/>
      <c r="N229" s="35"/>
      <c r="O229" s="35"/>
      <c r="P229" s="35"/>
      <c r="Q229" s="39">
        <f t="shared" si="98"/>
        <v>0</v>
      </c>
      <c r="R229" s="35"/>
      <c r="S229" s="35"/>
      <c r="T229" s="35"/>
      <c r="U229" s="35"/>
      <c r="V229" s="35"/>
      <c r="W229" s="35"/>
      <c r="X229" s="39">
        <f t="shared" si="99"/>
        <v>0</v>
      </c>
      <c r="Y229" s="40">
        <f t="shared" si="91"/>
        <v>0</v>
      </c>
    </row>
    <row r="230" spans="1:25" ht="15.75" thickBot="1" x14ac:dyDescent="0.3">
      <c r="A230" s="49"/>
      <c r="B230" s="50"/>
      <c r="C230" s="51" t="s">
        <v>38</v>
      </c>
      <c r="D230" s="52"/>
      <c r="E230" s="53"/>
      <c r="F230" s="54"/>
      <c r="G230" s="55"/>
      <c r="H230" s="56" t="s">
        <v>39</v>
      </c>
      <c r="I230" s="37">
        <f t="shared" ref="I230:X230" si="100">SUM(I222:I229)</f>
        <v>0.20138888888888873</v>
      </c>
      <c r="J230" s="38">
        <f t="shared" si="100"/>
        <v>148</v>
      </c>
      <c r="K230" s="38">
        <f t="shared" si="100"/>
        <v>1</v>
      </c>
      <c r="L230" s="38">
        <f t="shared" si="100"/>
        <v>2</v>
      </c>
      <c r="M230" s="38">
        <f t="shared" si="100"/>
        <v>0</v>
      </c>
      <c r="N230" s="38">
        <f t="shared" si="100"/>
        <v>0</v>
      </c>
      <c r="O230" s="38">
        <f t="shared" si="100"/>
        <v>0</v>
      </c>
      <c r="P230" s="38">
        <f t="shared" si="100"/>
        <v>0</v>
      </c>
      <c r="Q230" s="38">
        <f t="shared" si="100"/>
        <v>3</v>
      </c>
      <c r="R230" s="38">
        <f t="shared" si="100"/>
        <v>0</v>
      </c>
      <c r="S230" s="38">
        <f t="shared" si="100"/>
        <v>1</v>
      </c>
      <c r="T230" s="38">
        <f t="shared" si="100"/>
        <v>0</v>
      </c>
      <c r="U230" s="38">
        <f t="shared" si="100"/>
        <v>0</v>
      </c>
      <c r="V230" s="38">
        <f t="shared" si="100"/>
        <v>0</v>
      </c>
      <c r="W230" s="38">
        <f t="shared" si="100"/>
        <v>2</v>
      </c>
      <c r="X230" s="38">
        <f t="shared" si="100"/>
        <v>3</v>
      </c>
      <c r="Y230" s="40">
        <f t="shared" si="91"/>
        <v>0</v>
      </c>
    </row>
    <row r="231" spans="1:25" ht="15.75" thickTop="1" x14ac:dyDescent="0.25">
      <c r="A231" s="30" t="s">
        <v>43</v>
      </c>
      <c r="B231" s="31">
        <v>43550</v>
      </c>
      <c r="C231" s="32" t="s">
        <v>30</v>
      </c>
      <c r="D231" s="33">
        <v>15</v>
      </c>
      <c r="E231" s="64">
        <v>0.27083333333333331</v>
      </c>
      <c r="F231" s="65">
        <v>111703</v>
      </c>
      <c r="G231" s="64">
        <v>0.30972222222222223</v>
      </c>
      <c r="H231" s="65">
        <v>111736</v>
      </c>
      <c r="I231" s="37">
        <f t="shared" ref="I231:J238" si="101">SUM(G231-E231)</f>
        <v>3.8888888888888917E-2</v>
      </c>
      <c r="J231" s="38">
        <f t="shared" si="101"/>
        <v>33</v>
      </c>
      <c r="K231" s="35"/>
      <c r="L231" s="35"/>
      <c r="M231" s="35"/>
      <c r="N231" s="35"/>
      <c r="O231" s="35"/>
      <c r="P231" s="35"/>
      <c r="Q231" s="39">
        <f>SUM(K231:P231)</f>
        <v>0</v>
      </c>
      <c r="R231" s="35"/>
      <c r="S231" s="35"/>
      <c r="T231" s="35"/>
      <c r="U231" s="35"/>
      <c r="V231" s="35"/>
      <c r="W231" s="35"/>
      <c r="X231" s="39">
        <f>SUM(R231:W231)</f>
        <v>0</v>
      </c>
      <c r="Y231" s="40">
        <f t="shared" si="91"/>
        <v>0</v>
      </c>
    </row>
    <row r="232" spans="1:25" x14ac:dyDescent="0.25">
      <c r="A232" s="30" t="s">
        <v>97</v>
      </c>
      <c r="B232" s="41"/>
      <c r="C232" s="42" t="s">
        <v>31</v>
      </c>
      <c r="D232" s="33"/>
      <c r="E232" s="64">
        <v>0.32291666666666669</v>
      </c>
      <c r="F232" s="65">
        <v>111736</v>
      </c>
      <c r="G232" s="64">
        <v>0.36319444444444443</v>
      </c>
      <c r="H232" s="65">
        <v>111754</v>
      </c>
      <c r="I232" s="37">
        <f t="shared" si="101"/>
        <v>4.0277777777777746E-2</v>
      </c>
      <c r="J232" s="38">
        <f t="shared" si="101"/>
        <v>18</v>
      </c>
      <c r="K232" s="35"/>
      <c r="L232" s="35"/>
      <c r="M232" s="35"/>
      <c r="N232" s="35"/>
      <c r="O232" s="35"/>
      <c r="P232" s="35"/>
      <c r="Q232" s="39">
        <f t="shared" ref="Q232:Q238" si="102">SUM(K232:P232)</f>
        <v>0</v>
      </c>
      <c r="R232" s="35"/>
      <c r="S232" s="35"/>
      <c r="T232" s="35"/>
      <c r="U232" s="35"/>
      <c r="V232" s="35"/>
      <c r="W232" s="35"/>
      <c r="X232" s="39">
        <f t="shared" ref="X232:X238" si="103">SUM(R232:W232)</f>
        <v>0</v>
      </c>
      <c r="Y232" s="40">
        <f t="shared" si="91"/>
        <v>0</v>
      </c>
    </row>
    <row r="233" spans="1:25" x14ac:dyDescent="0.25">
      <c r="A233" s="30"/>
      <c r="B233" s="41"/>
      <c r="C233" s="42" t="s">
        <v>32</v>
      </c>
      <c r="D233" s="33">
        <v>15</v>
      </c>
      <c r="E233" s="64">
        <v>0.36944444444444446</v>
      </c>
      <c r="F233" s="65">
        <v>111754</v>
      </c>
      <c r="G233" s="64">
        <v>0.3979166666666667</v>
      </c>
      <c r="H233" s="65">
        <v>111782</v>
      </c>
      <c r="I233" s="37">
        <f t="shared" si="101"/>
        <v>2.8472222222222232E-2</v>
      </c>
      <c r="J233" s="38">
        <f t="shared" si="101"/>
        <v>28</v>
      </c>
      <c r="K233" s="35">
        <v>1</v>
      </c>
      <c r="L233" s="35"/>
      <c r="M233" s="35"/>
      <c r="N233" s="35"/>
      <c r="O233" s="35"/>
      <c r="P233" s="35"/>
      <c r="Q233" s="39">
        <f t="shared" si="102"/>
        <v>1</v>
      </c>
      <c r="R233" s="35"/>
      <c r="S233" s="35">
        <v>1</v>
      </c>
      <c r="T233" s="35"/>
      <c r="U233" s="35"/>
      <c r="V233" s="35"/>
      <c r="W233" s="35"/>
      <c r="X233" s="39">
        <f t="shared" si="103"/>
        <v>1</v>
      </c>
      <c r="Y233" s="40">
        <f t="shared" si="91"/>
        <v>0</v>
      </c>
    </row>
    <row r="234" spans="1:25" x14ac:dyDescent="0.25">
      <c r="A234" s="30"/>
      <c r="B234" s="41"/>
      <c r="C234" s="42" t="s">
        <v>33</v>
      </c>
      <c r="D234" s="33"/>
      <c r="E234" s="64">
        <v>0.41319444444444442</v>
      </c>
      <c r="F234" s="65">
        <v>111782</v>
      </c>
      <c r="G234" s="64">
        <v>0.45555555555555555</v>
      </c>
      <c r="H234" s="65">
        <v>111814</v>
      </c>
      <c r="I234" s="37">
        <f t="shared" si="101"/>
        <v>4.2361111111111127E-2</v>
      </c>
      <c r="J234" s="38">
        <f t="shared" si="101"/>
        <v>32</v>
      </c>
      <c r="K234" s="35"/>
      <c r="L234" s="35">
        <v>1</v>
      </c>
      <c r="M234" s="35"/>
      <c r="N234" s="35"/>
      <c r="O234" s="35"/>
      <c r="P234" s="35"/>
      <c r="Q234" s="39">
        <f t="shared" si="102"/>
        <v>1</v>
      </c>
      <c r="R234" s="35"/>
      <c r="S234" s="35">
        <v>1</v>
      </c>
      <c r="T234" s="35"/>
      <c r="U234" s="35"/>
      <c r="V234" s="35"/>
      <c r="W234" s="35"/>
      <c r="X234" s="39">
        <f t="shared" si="103"/>
        <v>1</v>
      </c>
      <c r="Y234" s="40">
        <f t="shared" si="91"/>
        <v>0</v>
      </c>
    </row>
    <row r="235" spans="1:25" x14ac:dyDescent="0.25">
      <c r="A235" s="30"/>
      <c r="B235" s="41"/>
      <c r="C235" s="42" t="s">
        <v>34</v>
      </c>
      <c r="D235" s="33">
        <v>15</v>
      </c>
      <c r="E235" s="64">
        <v>0.64583333333333337</v>
      </c>
      <c r="F235" s="65">
        <v>111814</v>
      </c>
      <c r="G235" s="64">
        <v>0.7104166666666667</v>
      </c>
      <c r="H235" s="65">
        <v>111850</v>
      </c>
      <c r="I235" s="37">
        <f t="shared" si="101"/>
        <v>6.4583333333333326E-2</v>
      </c>
      <c r="J235" s="38">
        <f t="shared" si="101"/>
        <v>36</v>
      </c>
      <c r="K235" s="35"/>
      <c r="L235" s="35"/>
      <c r="M235" s="35">
        <v>1</v>
      </c>
      <c r="N235" s="35"/>
      <c r="O235" s="35"/>
      <c r="P235" s="35"/>
      <c r="Q235" s="39">
        <f t="shared" si="102"/>
        <v>1</v>
      </c>
      <c r="R235" s="35"/>
      <c r="S235" s="35"/>
      <c r="T235" s="35"/>
      <c r="U235" s="35"/>
      <c r="V235" s="35"/>
      <c r="W235" s="35">
        <v>1</v>
      </c>
      <c r="X235" s="39">
        <f t="shared" si="103"/>
        <v>1</v>
      </c>
      <c r="Y235" s="40">
        <f t="shared" si="91"/>
        <v>0</v>
      </c>
    </row>
    <row r="236" spans="1:25" x14ac:dyDescent="0.25">
      <c r="A236" s="30"/>
      <c r="B236" s="41"/>
      <c r="C236" s="42" t="s">
        <v>35</v>
      </c>
      <c r="D236" s="33"/>
      <c r="E236" s="64">
        <v>0.72777777777777775</v>
      </c>
      <c r="F236" s="65">
        <v>111850</v>
      </c>
      <c r="G236" s="64">
        <v>0.77777777777777779</v>
      </c>
      <c r="H236" s="65">
        <v>111882</v>
      </c>
      <c r="I236" s="37">
        <f t="shared" si="101"/>
        <v>5.0000000000000044E-2</v>
      </c>
      <c r="J236" s="38">
        <f t="shared" si="101"/>
        <v>32</v>
      </c>
      <c r="K236" s="35"/>
      <c r="L236" s="35"/>
      <c r="M236" s="35"/>
      <c r="N236" s="35"/>
      <c r="O236" s="35"/>
      <c r="P236" s="35"/>
      <c r="Q236" s="39">
        <f t="shared" si="102"/>
        <v>0</v>
      </c>
      <c r="R236" s="35"/>
      <c r="S236" s="35"/>
      <c r="T236" s="35"/>
      <c r="U236" s="35"/>
      <c r="V236" s="35"/>
      <c r="W236" s="35"/>
      <c r="X236" s="39">
        <f t="shared" si="103"/>
        <v>0</v>
      </c>
      <c r="Y236" s="40">
        <f t="shared" si="91"/>
        <v>0</v>
      </c>
    </row>
    <row r="237" spans="1:25" x14ac:dyDescent="0.25">
      <c r="A237" s="30"/>
      <c r="B237" s="41"/>
      <c r="C237" s="42" t="s">
        <v>36</v>
      </c>
      <c r="D237" s="33"/>
      <c r="E237" s="64"/>
      <c r="F237" s="65"/>
      <c r="G237" s="64"/>
      <c r="H237" s="65"/>
      <c r="I237" s="37">
        <f t="shared" si="101"/>
        <v>0</v>
      </c>
      <c r="J237" s="38">
        <f t="shared" si="101"/>
        <v>0</v>
      </c>
      <c r="K237" s="35"/>
      <c r="L237" s="35"/>
      <c r="M237" s="35"/>
      <c r="N237" s="35"/>
      <c r="O237" s="35"/>
      <c r="P237" s="35"/>
      <c r="Q237" s="39">
        <f t="shared" si="102"/>
        <v>0</v>
      </c>
      <c r="R237" s="35"/>
      <c r="S237" s="35"/>
      <c r="T237" s="35"/>
      <c r="U237" s="35"/>
      <c r="V237" s="35"/>
      <c r="W237" s="35"/>
      <c r="X237" s="39">
        <f t="shared" si="103"/>
        <v>0</v>
      </c>
      <c r="Y237" s="40">
        <f t="shared" si="91"/>
        <v>0</v>
      </c>
    </row>
    <row r="238" spans="1:25" x14ac:dyDescent="0.25">
      <c r="A238" s="30"/>
      <c r="B238" s="41"/>
      <c r="C238" s="42" t="s">
        <v>37</v>
      </c>
      <c r="D238" s="33"/>
      <c r="E238" s="64"/>
      <c r="F238" s="65"/>
      <c r="G238" s="64"/>
      <c r="H238" s="65"/>
      <c r="I238" s="37">
        <f t="shared" si="101"/>
        <v>0</v>
      </c>
      <c r="J238" s="38">
        <f t="shared" si="101"/>
        <v>0</v>
      </c>
      <c r="K238" s="35"/>
      <c r="L238" s="35"/>
      <c r="M238" s="35"/>
      <c r="N238" s="35"/>
      <c r="O238" s="35"/>
      <c r="P238" s="35"/>
      <c r="Q238" s="39">
        <f t="shared" si="102"/>
        <v>0</v>
      </c>
      <c r="R238" s="35"/>
      <c r="S238" s="35"/>
      <c r="T238" s="35"/>
      <c r="U238" s="35"/>
      <c r="V238" s="35"/>
      <c r="W238" s="35"/>
      <c r="X238" s="39">
        <f t="shared" si="103"/>
        <v>0</v>
      </c>
      <c r="Y238" s="40">
        <f t="shared" si="91"/>
        <v>0</v>
      </c>
    </row>
    <row r="239" spans="1:25" ht="15.75" thickBot="1" x14ac:dyDescent="0.3">
      <c r="A239" s="49"/>
      <c r="B239" s="50"/>
      <c r="C239" s="51" t="s">
        <v>38</v>
      </c>
      <c r="D239" s="52"/>
      <c r="E239" s="53"/>
      <c r="F239" s="54"/>
      <c r="G239" s="55"/>
      <c r="H239" s="56" t="s">
        <v>39</v>
      </c>
      <c r="I239" s="37">
        <f t="shared" ref="I239:X239" si="104">SUM(I231:I238)</f>
        <v>0.26458333333333339</v>
      </c>
      <c r="J239" s="38">
        <f t="shared" si="104"/>
        <v>179</v>
      </c>
      <c r="K239" s="38">
        <f t="shared" si="104"/>
        <v>1</v>
      </c>
      <c r="L239" s="38">
        <f t="shared" si="104"/>
        <v>1</v>
      </c>
      <c r="M239" s="38">
        <f t="shared" si="104"/>
        <v>1</v>
      </c>
      <c r="N239" s="38">
        <f t="shared" si="104"/>
        <v>0</v>
      </c>
      <c r="O239" s="38">
        <f t="shared" si="104"/>
        <v>0</v>
      </c>
      <c r="P239" s="38">
        <f t="shared" si="104"/>
        <v>0</v>
      </c>
      <c r="Q239" s="38">
        <f t="shared" si="104"/>
        <v>3</v>
      </c>
      <c r="R239" s="38">
        <f t="shared" si="104"/>
        <v>0</v>
      </c>
      <c r="S239" s="38">
        <f t="shared" si="104"/>
        <v>2</v>
      </c>
      <c r="T239" s="38">
        <f t="shared" si="104"/>
        <v>0</v>
      </c>
      <c r="U239" s="38">
        <f t="shared" si="104"/>
        <v>0</v>
      </c>
      <c r="V239" s="38">
        <f t="shared" si="104"/>
        <v>0</v>
      </c>
      <c r="W239" s="38">
        <f t="shared" si="104"/>
        <v>1</v>
      </c>
      <c r="X239" s="38">
        <f t="shared" si="104"/>
        <v>3</v>
      </c>
      <c r="Y239" s="40">
        <f t="shared" si="91"/>
        <v>0</v>
      </c>
    </row>
    <row r="240" spans="1:25" ht="15.75" thickTop="1" x14ac:dyDescent="0.25">
      <c r="A240" s="30" t="s">
        <v>108</v>
      </c>
      <c r="B240" s="31">
        <v>43551</v>
      </c>
      <c r="C240" s="32" t="s">
        <v>30</v>
      </c>
      <c r="D240" s="33">
        <v>15</v>
      </c>
      <c r="E240" s="64">
        <v>0.27083333333333331</v>
      </c>
      <c r="F240" s="64">
        <v>111882</v>
      </c>
      <c r="G240" s="64">
        <v>0.30972222222222223</v>
      </c>
      <c r="H240" s="65">
        <v>111915</v>
      </c>
      <c r="I240" s="37">
        <f t="shared" ref="I240:J247" si="105">SUM(G240-E240)</f>
        <v>3.8888888888888917E-2</v>
      </c>
      <c r="J240" s="38">
        <f t="shared" si="105"/>
        <v>33</v>
      </c>
      <c r="K240" s="35"/>
      <c r="L240" s="35"/>
      <c r="M240" s="35"/>
      <c r="N240" s="35"/>
      <c r="O240" s="35"/>
      <c r="P240" s="35"/>
      <c r="Q240" s="39">
        <f>SUM(K240:P240)</f>
        <v>0</v>
      </c>
      <c r="R240" s="35"/>
      <c r="S240" s="35"/>
      <c r="T240" s="35"/>
      <c r="U240" s="35"/>
      <c r="V240" s="35"/>
      <c r="W240" s="35"/>
      <c r="X240" s="39">
        <f>SUM(R240:W240)</f>
        <v>0</v>
      </c>
      <c r="Y240" s="40">
        <f t="shared" si="91"/>
        <v>0</v>
      </c>
    </row>
    <row r="241" spans="1:25" x14ac:dyDescent="0.25">
      <c r="A241" s="30" t="s">
        <v>97</v>
      </c>
      <c r="B241" s="62"/>
      <c r="C241" s="42" t="s">
        <v>31</v>
      </c>
      <c r="D241" s="33"/>
      <c r="E241" s="64">
        <v>0.32291666666666669</v>
      </c>
      <c r="F241" s="65">
        <v>111915</v>
      </c>
      <c r="G241" s="64">
        <v>0.36458333333333331</v>
      </c>
      <c r="H241" s="65">
        <v>111938</v>
      </c>
      <c r="I241" s="37">
        <f t="shared" si="105"/>
        <v>4.166666666666663E-2</v>
      </c>
      <c r="J241" s="38">
        <f t="shared" si="105"/>
        <v>23</v>
      </c>
      <c r="K241" s="35"/>
      <c r="L241" s="35">
        <v>1</v>
      </c>
      <c r="M241" s="35"/>
      <c r="N241" s="35"/>
      <c r="O241" s="35"/>
      <c r="P241" s="35"/>
      <c r="Q241" s="39">
        <f t="shared" ref="Q241:Q247" si="106">SUM(K241:P241)</f>
        <v>1</v>
      </c>
      <c r="R241" s="35"/>
      <c r="S241" s="35">
        <v>1</v>
      </c>
      <c r="T241" s="35"/>
      <c r="U241" s="35"/>
      <c r="V241" s="35"/>
      <c r="W241" s="35"/>
      <c r="X241" s="39">
        <f t="shared" ref="X241:X247" si="107">SUM(R241:W241)</f>
        <v>1</v>
      </c>
      <c r="Y241" s="40">
        <f t="shared" si="91"/>
        <v>0</v>
      </c>
    </row>
    <row r="242" spans="1:25" x14ac:dyDescent="0.25">
      <c r="A242" s="30"/>
      <c r="B242" s="63"/>
      <c r="C242" s="42" t="s">
        <v>32</v>
      </c>
      <c r="D242" s="33">
        <v>15</v>
      </c>
      <c r="E242" s="64">
        <v>0.36805555555555558</v>
      </c>
      <c r="F242" s="65">
        <v>111938</v>
      </c>
      <c r="G242" s="64">
        <v>0.39999999999999997</v>
      </c>
      <c r="H242" s="65">
        <v>111961</v>
      </c>
      <c r="I242" s="37">
        <f t="shared" si="105"/>
        <v>3.1944444444444386E-2</v>
      </c>
      <c r="J242" s="38">
        <f t="shared" si="105"/>
        <v>23</v>
      </c>
      <c r="K242" s="35"/>
      <c r="L242" s="35"/>
      <c r="M242" s="35"/>
      <c r="N242" s="35"/>
      <c r="O242" s="35"/>
      <c r="P242" s="35"/>
      <c r="Q242" s="39">
        <f t="shared" si="106"/>
        <v>0</v>
      </c>
      <c r="R242" s="35"/>
      <c r="S242" s="35"/>
      <c r="T242" s="35"/>
      <c r="U242" s="35"/>
      <c r="V242" s="35"/>
      <c r="W242" s="35"/>
      <c r="X242" s="39">
        <f t="shared" si="107"/>
        <v>0</v>
      </c>
      <c r="Y242" s="40">
        <f t="shared" si="91"/>
        <v>0</v>
      </c>
    </row>
    <row r="243" spans="1:25" x14ac:dyDescent="0.25">
      <c r="A243" s="30"/>
      <c r="B243" s="63"/>
      <c r="C243" s="42" t="s">
        <v>33</v>
      </c>
      <c r="D243" s="33"/>
      <c r="E243" s="64">
        <v>0.41319444444444442</v>
      </c>
      <c r="F243" s="65">
        <v>111961</v>
      </c>
      <c r="G243" s="64">
        <v>0.46597222222222223</v>
      </c>
      <c r="H243" s="65">
        <v>111997</v>
      </c>
      <c r="I243" s="37">
        <f t="shared" si="105"/>
        <v>5.2777777777777812E-2</v>
      </c>
      <c r="J243" s="38">
        <f t="shared" si="105"/>
        <v>36</v>
      </c>
      <c r="K243" s="35"/>
      <c r="L243" s="35"/>
      <c r="M243" s="35"/>
      <c r="N243" s="35">
        <v>1</v>
      </c>
      <c r="O243" s="35"/>
      <c r="P243" s="35"/>
      <c r="Q243" s="39">
        <f t="shared" si="106"/>
        <v>1</v>
      </c>
      <c r="R243" s="35"/>
      <c r="S243" s="35"/>
      <c r="T243" s="35"/>
      <c r="U243" s="35"/>
      <c r="V243" s="35"/>
      <c r="W243" s="35">
        <v>1</v>
      </c>
      <c r="X243" s="39">
        <f t="shared" si="107"/>
        <v>1</v>
      </c>
      <c r="Y243" s="40">
        <f t="shared" si="91"/>
        <v>0</v>
      </c>
    </row>
    <row r="244" spans="1:25" x14ac:dyDescent="0.25">
      <c r="A244" s="30" t="s">
        <v>84</v>
      </c>
      <c r="B244" s="62"/>
      <c r="C244" s="42" t="s">
        <v>34</v>
      </c>
      <c r="D244" s="33">
        <v>15</v>
      </c>
      <c r="E244" s="64">
        <v>0.64583333333333337</v>
      </c>
      <c r="F244" s="65">
        <v>111997</v>
      </c>
      <c r="G244" s="64">
        <v>0.68958333333333333</v>
      </c>
      <c r="H244" s="65">
        <v>112031</v>
      </c>
      <c r="I244" s="37">
        <f t="shared" si="105"/>
        <v>4.3749999999999956E-2</v>
      </c>
      <c r="J244" s="38">
        <f t="shared" si="105"/>
        <v>34</v>
      </c>
      <c r="K244" s="35"/>
      <c r="L244" s="35">
        <v>5</v>
      </c>
      <c r="M244" s="35"/>
      <c r="N244" s="35"/>
      <c r="O244" s="35"/>
      <c r="P244" s="35"/>
      <c r="Q244" s="39">
        <f t="shared" si="106"/>
        <v>5</v>
      </c>
      <c r="R244" s="35"/>
      <c r="S244" s="35"/>
      <c r="T244" s="35">
        <v>5</v>
      </c>
      <c r="U244" s="35"/>
      <c r="V244" s="35"/>
      <c r="W244" s="35"/>
      <c r="X244" s="39">
        <f t="shared" si="107"/>
        <v>5</v>
      </c>
      <c r="Y244" s="40">
        <f t="shared" si="91"/>
        <v>0</v>
      </c>
    </row>
    <row r="245" spans="1:25" x14ac:dyDescent="0.25">
      <c r="A245" s="30"/>
      <c r="B245" s="62"/>
      <c r="C245" s="42" t="s">
        <v>35</v>
      </c>
      <c r="D245" s="33"/>
      <c r="E245" s="64">
        <v>0.72777777777777775</v>
      </c>
      <c r="F245" s="65">
        <v>112031</v>
      </c>
      <c r="G245" s="64">
        <v>0.77777777777777779</v>
      </c>
      <c r="H245" s="65">
        <v>112067</v>
      </c>
      <c r="I245" s="37">
        <f t="shared" si="105"/>
        <v>5.0000000000000044E-2</v>
      </c>
      <c r="J245" s="38">
        <f t="shared" si="105"/>
        <v>36</v>
      </c>
      <c r="K245" s="35"/>
      <c r="L245" s="35">
        <v>3</v>
      </c>
      <c r="M245" s="35"/>
      <c r="N245" s="35"/>
      <c r="O245" s="35"/>
      <c r="P245" s="35"/>
      <c r="Q245" s="39">
        <f t="shared" si="106"/>
        <v>3</v>
      </c>
      <c r="R245" s="35"/>
      <c r="S245" s="35">
        <v>1</v>
      </c>
      <c r="T245" s="35">
        <v>2</v>
      </c>
      <c r="U245" s="35"/>
      <c r="V245" s="35"/>
      <c r="W245" s="35"/>
      <c r="X245" s="39">
        <f t="shared" si="107"/>
        <v>3</v>
      </c>
      <c r="Y245" s="40">
        <f t="shared" si="91"/>
        <v>0</v>
      </c>
    </row>
    <row r="246" spans="1:25" x14ac:dyDescent="0.25">
      <c r="A246" s="30"/>
      <c r="B246" s="62"/>
      <c r="C246" s="42" t="s">
        <v>36</v>
      </c>
      <c r="D246" s="33"/>
      <c r="E246" s="64"/>
      <c r="F246" s="65"/>
      <c r="G246" s="64"/>
      <c r="H246" s="65"/>
      <c r="I246" s="37">
        <f t="shared" si="105"/>
        <v>0</v>
      </c>
      <c r="J246" s="38">
        <f t="shared" si="105"/>
        <v>0</v>
      </c>
      <c r="K246" s="35"/>
      <c r="L246" s="35"/>
      <c r="M246" s="35"/>
      <c r="N246" s="35"/>
      <c r="O246" s="35"/>
      <c r="P246" s="35"/>
      <c r="Q246" s="39">
        <f t="shared" si="106"/>
        <v>0</v>
      </c>
      <c r="R246" s="35"/>
      <c r="S246" s="35"/>
      <c r="T246" s="35"/>
      <c r="U246" s="35"/>
      <c r="V246" s="35"/>
      <c r="W246" s="35"/>
      <c r="X246" s="39">
        <f t="shared" si="107"/>
        <v>0</v>
      </c>
      <c r="Y246" s="40">
        <f t="shared" si="91"/>
        <v>0</v>
      </c>
    </row>
    <row r="247" spans="1:25" x14ac:dyDescent="0.25">
      <c r="A247" s="30"/>
      <c r="B247" s="62"/>
      <c r="C247" s="42" t="s">
        <v>37</v>
      </c>
      <c r="D247" s="33"/>
      <c r="E247" s="64"/>
      <c r="F247" s="65"/>
      <c r="G247" s="64"/>
      <c r="H247" s="65"/>
      <c r="I247" s="37">
        <f t="shared" si="105"/>
        <v>0</v>
      </c>
      <c r="J247" s="38">
        <f t="shared" si="105"/>
        <v>0</v>
      </c>
      <c r="K247" s="35"/>
      <c r="L247" s="35"/>
      <c r="M247" s="35"/>
      <c r="N247" s="35"/>
      <c r="O247" s="35"/>
      <c r="P247" s="35"/>
      <c r="Q247" s="39">
        <f t="shared" si="106"/>
        <v>0</v>
      </c>
      <c r="R247" s="35"/>
      <c r="S247" s="35"/>
      <c r="T247" s="35"/>
      <c r="U247" s="35"/>
      <c r="V247" s="35"/>
      <c r="W247" s="35"/>
      <c r="X247" s="39">
        <f t="shared" si="107"/>
        <v>0</v>
      </c>
      <c r="Y247" s="40">
        <f t="shared" si="91"/>
        <v>0</v>
      </c>
    </row>
    <row r="248" spans="1:25" ht="15.75" thickBot="1" x14ac:dyDescent="0.3">
      <c r="A248" s="49"/>
      <c r="B248" s="50"/>
      <c r="C248" s="51" t="s">
        <v>38</v>
      </c>
      <c r="D248" s="52"/>
      <c r="E248" s="53"/>
      <c r="F248" s="54"/>
      <c r="G248" s="55"/>
      <c r="H248" s="56" t="s">
        <v>39</v>
      </c>
      <c r="I248" s="37">
        <f t="shared" ref="I248:X248" si="108">SUM(I240:I247)</f>
        <v>0.25902777777777775</v>
      </c>
      <c r="J248" s="38">
        <f t="shared" si="108"/>
        <v>185</v>
      </c>
      <c r="K248" s="38">
        <f t="shared" si="108"/>
        <v>0</v>
      </c>
      <c r="L248" s="38">
        <f t="shared" si="108"/>
        <v>9</v>
      </c>
      <c r="M248" s="38">
        <f t="shared" si="108"/>
        <v>0</v>
      </c>
      <c r="N248" s="38">
        <f t="shared" si="108"/>
        <v>1</v>
      </c>
      <c r="O248" s="38">
        <f t="shared" si="108"/>
        <v>0</v>
      </c>
      <c r="P248" s="38">
        <f t="shared" si="108"/>
        <v>0</v>
      </c>
      <c r="Q248" s="38">
        <f t="shared" si="108"/>
        <v>10</v>
      </c>
      <c r="R248" s="38">
        <f t="shared" si="108"/>
        <v>0</v>
      </c>
      <c r="S248" s="38">
        <f t="shared" si="108"/>
        <v>2</v>
      </c>
      <c r="T248" s="38">
        <f t="shared" si="108"/>
        <v>7</v>
      </c>
      <c r="U248" s="38">
        <f t="shared" si="108"/>
        <v>0</v>
      </c>
      <c r="V248" s="38">
        <f t="shared" si="108"/>
        <v>0</v>
      </c>
      <c r="W248" s="38">
        <f t="shared" si="108"/>
        <v>1</v>
      </c>
      <c r="X248" s="38">
        <f t="shared" si="108"/>
        <v>10</v>
      </c>
      <c r="Y248" s="40">
        <f t="shared" si="91"/>
        <v>0</v>
      </c>
    </row>
    <row r="249" spans="1:25" ht="16.5" thickTop="1" thickBot="1" x14ac:dyDescent="0.3">
      <c r="A249" s="30" t="s">
        <v>45</v>
      </c>
      <c r="B249" s="31">
        <v>43552</v>
      </c>
      <c r="C249" s="32" t="s">
        <v>30</v>
      </c>
      <c r="D249" s="197">
        <v>15</v>
      </c>
      <c r="E249" s="198">
        <v>0.27083333333333331</v>
      </c>
      <c r="F249" s="199">
        <v>112067</v>
      </c>
      <c r="G249" s="198">
        <v>0.31041666666666667</v>
      </c>
      <c r="H249" s="199">
        <v>112101</v>
      </c>
      <c r="I249" s="37">
        <f t="shared" ref="I249:J256" si="109">SUM(G249-E249)</f>
        <v>3.9583333333333359E-2</v>
      </c>
      <c r="J249" s="38">
        <f t="shared" si="109"/>
        <v>34</v>
      </c>
      <c r="K249" s="203"/>
      <c r="L249" s="204"/>
      <c r="M249" s="204"/>
      <c r="N249" s="204"/>
      <c r="O249" s="204"/>
      <c r="P249" s="204"/>
      <c r="Q249" s="39">
        <f>SUM(K249:P249)</f>
        <v>0</v>
      </c>
      <c r="R249" s="203"/>
      <c r="S249" s="204"/>
      <c r="T249" s="204"/>
      <c r="U249" s="204"/>
      <c r="V249" s="204"/>
      <c r="W249" s="204"/>
      <c r="X249" s="39">
        <f>SUM(R249:W249)</f>
        <v>0</v>
      </c>
      <c r="Y249" s="40">
        <f t="shared" si="91"/>
        <v>0</v>
      </c>
    </row>
    <row r="250" spans="1:25" ht="15.75" thickBot="1" x14ac:dyDescent="0.3">
      <c r="A250" s="30"/>
      <c r="B250" s="41"/>
      <c r="C250" s="42" t="s">
        <v>31</v>
      </c>
      <c r="D250" s="200"/>
      <c r="E250" s="201">
        <v>0.33333333333333331</v>
      </c>
      <c r="F250" s="202">
        <v>112101</v>
      </c>
      <c r="G250" s="201">
        <v>0.3611111111111111</v>
      </c>
      <c r="H250" s="202">
        <v>112123</v>
      </c>
      <c r="I250" s="37">
        <f t="shared" si="109"/>
        <v>2.777777777777779E-2</v>
      </c>
      <c r="J250" s="38">
        <f t="shared" si="109"/>
        <v>22</v>
      </c>
      <c r="K250" s="205">
        <v>1</v>
      </c>
      <c r="L250" s="206"/>
      <c r="M250" s="206"/>
      <c r="N250" s="206"/>
      <c r="O250" s="206"/>
      <c r="P250" s="206"/>
      <c r="Q250" s="39">
        <f t="shared" ref="Q250:Q256" si="110">SUM(K250:P250)</f>
        <v>1</v>
      </c>
      <c r="R250" s="208"/>
      <c r="S250" s="207">
        <v>1</v>
      </c>
      <c r="T250" s="206"/>
      <c r="U250" s="206"/>
      <c r="V250" s="206"/>
      <c r="W250" s="206"/>
      <c r="X250" s="39">
        <f t="shared" ref="X250:X256" si="111">SUM(R250:W250)</f>
        <v>1</v>
      </c>
      <c r="Y250" s="40">
        <f t="shared" si="91"/>
        <v>0</v>
      </c>
    </row>
    <row r="251" spans="1:25" ht="15.75" thickBot="1" x14ac:dyDescent="0.3">
      <c r="A251" s="30"/>
      <c r="B251" s="41"/>
      <c r="C251" s="42" t="s">
        <v>32</v>
      </c>
      <c r="D251" s="200">
        <v>15</v>
      </c>
      <c r="E251" s="201">
        <v>0.36944444444444446</v>
      </c>
      <c r="F251" s="202">
        <v>112123</v>
      </c>
      <c r="G251" s="201">
        <v>0.40277777777777773</v>
      </c>
      <c r="H251" s="202">
        <v>112148</v>
      </c>
      <c r="I251" s="37">
        <f t="shared" si="109"/>
        <v>3.333333333333327E-2</v>
      </c>
      <c r="J251" s="38">
        <f t="shared" si="109"/>
        <v>25</v>
      </c>
      <c r="K251" s="205">
        <v>2</v>
      </c>
      <c r="L251" s="206"/>
      <c r="M251" s="207">
        <v>1</v>
      </c>
      <c r="N251" s="206"/>
      <c r="O251" s="206"/>
      <c r="P251" s="206"/>
      <c r="Q251" s="39">
        <f t="shared" si="110"/>
        <v>3</v>
      </c>
      <c r="R251" s="205">
        <v>1</v>
      </c>
      <c r="S251" s="207">
        <v>1</v>
      </c>
      <c r="T251" s="206"/>
      <c r="U251" s="206"/>
      <c r="V251" s="206"/>
      <c r="W251" s="207">
        <v>1</v>
      </c>
      <c r="X251" s="39">
        <f t="shared" si="111"/>
        <v>3</v>
      </c>
      <c r="Y251" s="40">
        <f t="shared" si="91"/>
        <v>0</v>
      </c>
    </row>
    <row r="252" spans="1:25" ht="15.75" thickBot="1" x14ac:dyDescent="0.3">
      <c r="A252" s="30"/>
      <c r="B252" s="41"/>
      <c r="C252" s="42" t="s">
        <v>33</v>
      </c>
      <c r="D252" s="200"/>
      <c r="E252" s="201">
        <v>0.41319444444444442</v>
      </c>
      <c r="F252" s="202">
        <v>112148</v>
      </c>
      <c r="G252" s="201">
        <v>0.45833333333333331</v>
      </c>
      <c r="H252" s="202">
        <v>112180</v>
      </c>
      <c r="I252" s="37">
        <f t="shared" si="109"/>
        <v>4.5138888888888895E-2</v>
      </c>
      <c r="J252" s="38">
        <f t="shared" si="109"/>
        <v>32</v>
      </c>
      <c r="K252" s="208"/>
      <c r="L252" s="206"/>
      <c r="M252" s="206"/>
      <c r="N252" s="206"/>
      <c r="O252" s="206"/>
      <c r="P252" s="206"/>
      <c r="Q252" s="39">
        <f t="shared" si="110"/>
        <v>0</v>
      </c>
      <c r="R252" s="208"/>
      <c r="S252" s="206"/>
      <c r="T252" s="206"/>
      <c r="U252" s="206"/>
      <c r="V252" s="206"/>
      <c r="W252" s="206"/>
      <c r="X252" s="39">
        <f t="shared" si="111"/>
        <v>0</v>
      </c>
      <c r="Y252" s="40">
        <f t="shared" si="91"/>
        <v>0</v>
      </c>
    </row>
    <row r="253" spans="1:25" ht="15.75" thickBot="1" x14ac:dyDescent="0.3">
      <c r="A253" s="30"/>
      <c r="B253" s="41"/>
      <c r="C253" s="42" t="s">
        <v>34</v>
      </c>
      <c r="D253" s="200">
        <v>15</v>
      </c>
      <c r="E253" s="201">
        <v>0.64583333333333337</v>
      </c>
      <c r="F253" s="202">
        <v>112180</v>
      </c>
      <c r="G253" s="201">
        <v>0.68819444444444444</v>
      </c>
      <c r="H253" s="202">
        <v>112213</v>
      </c>
      <c r="I253" s="37">
        <f t="shared" si="109"/>
        <v>4.2361111111111072E-2</v>
      </c>
      <c r="J253" s="38">
        <f t="shared" si="109"/>
        <v>33</v>
      </c>
      <c r="K253" s="205">
        <v>1</v>
      </c>
      <c r="L253" s="207">
        <v>2</v>
      </c>
      <c r="M253" s="206"/>
      <c r="N253" s="206"/>
      <c r="O253" s="206"/>
      <c r="P253" s="206"/>
      <c r="Q253" s="39">
        <f t="shared" si="110"/>
        <v>3</v>
      </c>
      <c r="R253" s="208"/>
      <c r="S253" s="207">
        <v>3</v>
      </c>
      <c r="T253" s="206"/>
      <c r="U253" s="206"/>
      <c r="V253" s="206"/>
      <c r="W253" s="206"/>
      <c r="X253" s="39">
        <f t="shared" si="111"/>
        <v>3</v>
      </c>
      <c r="Y253" s="40">
        <f t="shared" si="91"/>
        <v>0</v>
      </c>
    </row>
    <row r="254" spans="1:25" ht="15.75" thickBot="1" x14ac:dyDescent="0.3">
      <c r="A254" s="30"/>
      <c r="B254" s="41"/>
      <c r="C254" s="42" t="s">
        <v>35</v>
      </c>
      <c r="D254" s="200"/>
      <c r="E254" s="201">
        <v>0.72777777777777775</v>
      </c>
      <c r="F254" s="202">
        <v>112213</v>
      </c>
      <c r="G254" s="201">
        <v>0.77847222222222223</v>
      </c>
      <c r="H254" s="202">
        <v>112250</v>
      </c>
      <c r="I254" s="37">
        <f t="shared" si="109"/>
        <v>5.0694444444444486E-2</v>
      </c>
      <c r="J254" s="38">
        <f t="shared" si="109"/>
        <v>37</v>
      </c>
      <c r="K254" s="205">
        <v>1</v>
      </c>
      <c r="L254" s="206"/>
      <c r="M254" s="207">
        <v>1</v>
      </c>
      <c r="N254" s="206"/>
      <c r="O254" s="206"/>
      <c r="P254" s="206"/>
      <c r="Q254" s="39">
        <f t="shared" si="110"/>
        <v>2</v>
      </c>
      <c r="R254" s="208"/>
      <c r="S254" s="207">
        <v>2</v>
      </c>
      <c r="T254" s="206"/>
      <c r="U254" s="206"/>
      <c r="V254" s="206"/>
      <c r="W254" s="206"/>
      <c r="X254" s="39">
        <f t="shared" si="111"/>
        <v>2</v>
      </c>
      <c r="Y254" s="40">
        <f t="shared" si="91"/>
        <v>0</v>
      </c>
    </row>
    <row r="255" spans="1:25" x14ac:dyDescent="0.25">
      <c r="A255" s="30"/>
      <c r="B255" s="41"/>
      <c r="C255" s="42" t="s">
        <v>36</v>
      </c>
      <c r="D255" s="33"/>
      <c r="E255" s="64"/>
      <c r="F255" s="65"/>
      <c r="G255" s="64"/>
      <c r="H255" s="65"/>
      <c r="I255" s="37">
        <f t="shared" si="109"/>
        <v>0</v>
      </c>
      <c r="J255" s="38">
        <f t="shared" si="109"/>
        <v>0</v>
      </c>
      <c r="K255" s="35"/>
      <c r="L255" s="35"/>
      <c r="M255" s="35"/>
      <c r="N255" s="35"/>
      <c r="O255" s="35"/>
      <c r="P255" s="35"/>
      <c r="Q255" s="39">
        <f t="shared" si="110"/>
        <v>0</v>
      </c>
      <c r="R255" s="35"/>
      <c r="S255" s="35"/>
      <c r="T255" s="35"/>
      <c r="U255" s="35"/>
      <c r="V255" s="35"/>
      <c r="W255" s="35"/>
      <c r="X255" s="39">
        <f t="shared" si="111"/>
        <v>0</v>
      </c>
      <c r="Y255" s="40">
        <f t="shared" si="91"/>
        <v>0</v>
      </c>
    </row>
    <row r="256" spans="1:25" x14ac:dyDescent="0.25">
      <c r="A256" s="30"/>
      <c r="B256" s="41"/>
      <c r="C256" s="42" t="s">
        <v>37</v>
      </c>
      <c r="D256" s="33"/>
      <c r="E256" s="64"/>
      <c r="F256" s="65"/>
      <c r="G256" s="64"/>
      <c r="H256" s="65"/>
      <c r="I256" s="37">
        <f t="shared" si="109"/>
        <v>0</v>
      </c>
      <c r="J256" s="38">
        <f t="shared" si="109"/>
        <v>0</v>
      </c>
      <c r="K256" s="35"/>
      <c r="L256" s="35"/>
      <c r="M256" s="35"/>
      <c r="N256" s="35"/>
      <c r="O256" s="35"/>
      <c r="P256" s="35"/>
      <c r="Q256" s="39">
        <f t="shared" si="110"/>
        <v>0</v>
      </c>
      <c r="R256" s="35"/>
      <c r="S256" s="35"/>
      <c r="T256" s="35"/>
      <c r="U256" s="35"/>
      <c r="V256" s="35"/>
      <c r="W256" s="35"/>
      <c r="X256" s="39">
        <f t="shared" si="111"/>
        <v>0</v>
      </c>
      <c r="Y256" s="40">
        <f t="shared" si="91"/>
        <v>0</v>
      </c>
    </row>
    <row r="257" spans="1:25" ht="15.75" thickBot="1" x14ac:dyDescent="0.3">
      <c r="A257" s="49"/>
      <c r="B257" s="50"/>
      <c r="C257" s="51" t="s">
        <v>38</v>
      </c>
      <c r="D257" s="52"/>
      <c r="E257" s="53"/>
      <c r="F257" s="54"/>
      <c r="G257" s="55"/>
      <c r="H257" s="56" t="s">
        <v>39</v>
      </c>
      <c r="I257" s="37">
        <f t="shared" ref="I257:X257" si="112">SUM(I249:I256)</f>
        <v>0.23888888888888887</v>
      </c>
      <c r="J257" s="38">
        <f t="shared" si="112"/>
        <v>183</v>
      </c>
      <c r="K257" s="38">
        <f t="shared" si="112"/>
        <v>5</v>
      </c>
      <c r="L257" s="38">
        <f t="shared" si="112"/>
        <v>2</v>
      </c>
      <c r="M257" s="38">
        <f t="shared" si="112"/>
        <v>2</v>
      </c>
      <c r="N257" s="38">
        <f t="shared" si="112"/>
        <v>0</v>
      </c>
      <c r="O257" s="38">
        <f t="shared" si="112"/>
        <v>0</v>
      </c>
      <c r="P257" s="38">
        <f t="shared" si="112"/>
        <v>0</v>
      </c>
      <c r="Q257" s="38">
        <f t="shared" si="112"/>
        <v>9</v>
      </c>
      <c r="R257" s="38">
        <f t="shared" si="112"/>
        <v>1</v>
      </c>
      <c r="S257" s="38">
        <f t="shared" si="112"/>
        <v>7</v>
      </c>
      <c r="T257" s="38">
        <f t="shared" si="112"/>
        <v>0</v>
      </c>
      <c r="U257" s="38">
        <f t="shared" si="112"/>
        <v>0</v>
      </c>
      <c r="V257" s="38">
        <f t="shared" si="112"/>
        <v>0</v>
      </c>
      <c r="W257" s="38">
        <f t="shared" si="112"/>
        <v>1</v>
      </c>
      <c r="X257" s="38">
        <f t="shared" si="112"/>
        <v>9</v>
      </c>
      <c r="Y257" s="40">
        <f t="shared" si="91"/>
        <v>0</v>
      </c>
    </row>
    <row r="258" spans="1:25" ht="16.5" thickTop="1" thickBot="1" x14ac:dyDescent="0.3">
      <c r="A258" s="30" t="s">
        <v>46</v>
      </c>
      <c r="B258" s="31">
        <v>43553</v>
      </c>
      <c r="C258" s="32" t="s">
        <v>30</v>
      </c>
      <c r="D258" s="197">
        <v>15</v>
      </c>
      <c r="E258" s="209">
        <v>0.27083333333333331</v>
      </c>
      <c r="F258" s="210">
        <v>112250</v>
      </c>
      <c r="G258" s="211">
        <v>0.30972222222222223</v>
      </c>
      <c r="H258" s="210">
        <v>112283</v>
      </c>
      <c r="I258" s="37">
        <f>SUM(G258-E258)</f>
        <v>3.8888888888888917E-2</v>
      </c>
      <c r="J258" s="38">
        <f>SUM(H258-F258)</f>
        <v>33</v>
      </c>
      <c r="K258" s="203"/>
      <c r="L258" s="204"/>
      <c r="M258" s="204"/>
      <c r="N258" s="204"/>
      <c r="O258" s="204"/>
      <c r="P258" s="204"/>
      <c r="Q258" s="39">
        <f>SUM(K258:P258)</f>
        <v>0</v>
      </c>
      <c r="R258" s="203"/>
      <c r="S258" s="204"/>
      <c r="T258" s="204"/>
      <c r="U258" s="204"/>
      <c r="V258" s="204"/>
      <c r="W258" s="204"/>
      <c r="X258" s="39">
        <f>SUM(R258:W258)</f>
        <v>0</v>
      </c>
      <c r="Y258" s="40">
        <f t="shared" si="91"/>
        <v>0</v>
      </c>
    </row>
    <row r="259" spans="1:25" ht="15.75" thickBot="1" x14ac:dyDescent="0.3">
      <c r="A259" s="30"/>
      <c r="B259" s="41"/>
      <c r="C259" s="42" t="s">
        <v>31</v>
      </c>
      <c r="D259" s="200"/>
      <c r="E259" s="212">
        <v>0.33333333333333331</v>
      </c>
      <c r="F259" s="207">
        <v>112283</v>
      </c>
      <c r="G259" s="212">
        <v>0.3576388888888889</v>
      </c>
      <c r="H259" s="207">
        <v>112307</v>
      </c>
      <c r="I259" s="37">
        <f t="shared" ref="I259:J265" si="113">SUM(G259-E259)</f>
        <v>2.430555555555558E-2</v>
      </c>
      <c r="J259" s="38">
        <f t="shared" si="113"/>
        <v>24</v>
      </c>
      <c r="K259" s="205">
        <v>3</v>
      </c>
      <c r="L259" s="206"/>
      <c r="M259" s="206"/>
      <c r="N259" s="206"/>
      <c r="O259" s="206"/>
      <c r="P259" s="206"/>
      <c r="Q259" s="39">
        <f t="shared" ref="Q259:Q265" si="114">SUM(K259:P259)</f>
        <v>3</v>
      </c>
      <c r="R259" s="208"/>
      <c r="S259" s="207">
        <v>3</v>
      </c>
      <c r="T259" s="206"/>
      <c r="U259" s="206"/>
      <c r="V259" s="206"/>
      <c r="W259" s="206"/>
      <c r="X259" s="39">
        <f t="shared" ref="X259:X265" si="115">SUM(R259:W259)</f>
        <v>3</v>
      </c>
      <c r="Y259" s="40">
        <f t="shared" si="91"/>
        <v>0</v>
      </c>
    </row>
    <row r="260" spans="1:25" ht="15.75" thickBot="1" x14ac:dyDescent="0.3">
      <c r="A260" s="30"/>
      <c r="B260" s="41"/>
      <c r="C260" s="42" t="s">
        <v>32</v>
      </c>
      <c r="D260" s="200">
        <v>15</v>
      </c>
      <c r="E260" s="212">
        <v>0.36944444444444446</v>
      </c>
      <c r="F260" s="207">
        <v>112307</v>
      </c>
      <c r="G260" s="212">
        <v>0.39999999999999997</v>
      </c>
      <c r="H260" s="207">
        <v>112332</v>
      </c>
      <c r="I260" s="37">
        <f t="shared" si="113"/>
        <v>3.0555555555555503E-2</v>
      </c>
      <c r="J260" s="38">
        <f t="shared" si="113"/>
        <v>25</v>
      </c>
      <c r="K260" s="208"/>
      <c r="L260" s="207">
        <v>2</v>
      </c>
      <c r="M260" s="207">
        <v>1</v>
      </c>
      <c r="N260" s="206"/>
      <c r="O260" s="206"/>
      <c r="P260" s="206"/>
      <c r="Q260" s="39">
        <f t="shared" si="114"/>
        <v>3</v>
      </c>
      <c r="R260" s="208"/>
      <c r="S260" s="207">
        <v>1</v>
      </c>
      <c r="T260" s="207">
        <v>2</v>
      </c>
      <c r="U260" s="206"/>
      <c r="V260" s="206"/>
      <c r="W260" s="206"/>
      <c r="X260" s="39">
        <f t="shared" si="115"/>
        <v>3</v>
      </c>
      <c r="Y260" s="40">
        <f t="shared" si="91"/>
        <v>0</v>
      </c>
    </row>
    <row r="261" spans="1:25" ht="15.75" thickBot="1" x14ac:dyDescent="0.3">
      <c r="A261" s="30"/>
      <c r="B261" s="41"/>
      <c r="C261" s="42" t="s">
        <v>33</v>
      </c>
      <c r="D261" s="200"/>
      <c r="E261" s="212">
        <v>0.41319444444444442</v>
      </c>
      <c r="F261" s="207">
        <v>112332</v>
      </c>
      <c r="G261" s="212">
        <v>0.46527777777777773</v>
      </c>
      <c r="H261" s="207">
        <v>112365</v>
      </c>
      <c r="I261" s="37">
        <f t="shared" si="113"/>
        <v>5.2083333333333315E-2</v>
      </c>
      <c r="J261" s="38">
        <f t="shared" si="113"/>
        <v>33</v>
      </c>
      <c r="K261" s="208"/>
      <c r="L261" s="207">
        <v>1</v>
      </c>
      <c r="M261" s="206"/>
      <c r="N261" s="206"/>
      <c r="O261" s="206"/>
      <c r="P261" s="206"/>
      <c r="Q261" s="39">
        <f t="shared" si="114"/>
        <v>1</v>
      </c>
      <c r="R261" s="208"/>
      <c r="S261" s="206"/>
      <c r="T261" s="207">
        <v>1</v>
      </c>
      <c r="U261" s="206"/>
      <c r="V261" s="206"/>
      <c r="W261" s="206"/>
      <c r="X261" s="39">
        <f t="shared" si="115"/>
        <v>1</v>
      </c>
      <c r="Y261" s="40">
        <f t="shared" si="91"/>
        <v>0</v>
      </c>
    </row>
    <row r="262" spans="1:25" ht="15.75" thickBot="1" x14ac:dyDescent="0.3">
      <c r="A262" s="30"/>
      <c r="B262" s="41"/>
      <c r="C262" s="42" t="s">
        <v>34</v>
      </c>
      <c r="D262" s="200">
        <v>15</v>
      </c>
      <c r="E262" s="212">
        <v>0.64583333333333337</v>
      </c>
      <c r="F262" s="207">
        <v>112365</v>
      </c>
      <c r="G262" s="212">
        <v>0.69791666666666663</v>
      </c>
      <c r="H262" s="207">
        <v>112400</v>
      </c>
      <c r="I262" s="37">
        <f t="shared" si="113"/>
        <v>5.2083333333333259E-2</v>
      </c>
      <c r="J262" s="38">
        <f t="shared" si="113"/>
        <v>35</v>
      </c>
      <c r="K262" s="205">
        <v>3</v>
      </c>
      <c r="L262" s="207">
        <v>3</v>
      </c>
      <c r="M262" s="206"/>
      <c r="N262" s="206"/>
      <c r="O262" s="206"/>
      <c r="P262" s="206"/>
      <c r="Q262" s="39">
        <f t="shared" si="114"/>
        <v>6</v>
      </c>
      <c r="R262" s="208"/>
      <c r="S262" s="207">
        <v>3</v>
      </c>
      <c r="T262" s="207">
        <v>1</v>
      </c>
      <c r="U262" s="206"/>
      <c r="V262" s="206"/>
      <c r="W262" s="207">
        <v>2</v>
      </c>
      <c r="X262" s="39">
        <f t="shared" si="115"/>
        <v>6</v>
      </c>
      <c r="Y262" s="40">
        <f>SUM(Q262-X262)</f>
        <v>0</v>
      </c>
    </row>
    <row r="263" spans="1:25" ht="15.75" thickBot="1" x14ac:dyDescent="0.3">
      <c r="A263" s="30"/>
      <c r="B263" s="41"/>
      <c r="C263" s="42" t="s">
        <v>35</v>
      </c>
      <c r="D263" s="200"/>
      <c r="E263" s="212">
        <v>0.72777777777777775</v>
      </c>
      <c r="F263" s="207">
        <v>112400</v>
      </c>
      <c r="G263" s="212">
        <v>0.78125</v>
      </c>
      <c r="H263" s="207">
        <v>112437</v>
      </c>
      <c r="I263" s="37">
        <f t="shared" si="113"/>
        <v>5.3472222222222254E-2</v>
      </c>
      <c r="J263" s="38">
        <f t="shared" si="113"/>
        <v>37</v>
      </c>
      <c r="K263" s="205">
        <v>1</v>
      </c>
      <c r="L263" s="207">
        <v>2</v>
      </c>
      <c r="M263" s="207">
        <v>1</v>
      </c>
      <c r="N263" s="206"/>
      <c r="O263" s="206"/>
      <c r="P263" s="206"/>
      <c r="Q263" s="39">
        <f t="shared" si="114"/>
        <v>4</v>
      </c>
      <c r="R263" s="208"/>
      <c r="S263" s="207">
        <v>2</v>
      </c>
      <c r="T263" s="206"/>
      <c r="U263" s="206"/>
      <c r="V263" s="206"/>
      <c r="W263" s="207">
        <v>2</v>
      </c>
      <c r="X263" s="39">
        <f t="shared" si="115"/>
        <v>4</v>
      </c>
      <c r="Y263" s="40">
        <f>SUM(Q263-X263)</f>
        <v>0</v>
      </c>
    </row>
    <row r="264" spans="1:25" x14ac:dyDescent="0.25">
      <c r="A264" s="30"/>
      <c r="B264" s="41"/>
      <c r="C264" s="42" t="s">
        <v>36</v>
      </c>
      <c r="D264" s="33"/>
      <c r="E264" s="34"/>
      <c r="F264" s="35"/>
      <c r="G264" s="34"/>
      <c r="H264" s="35"/>
      <c r="I264" s="37">
        <f t="shared" si="113"/>
        <v>0</v>
      </c>
      <c r="J264" s="38">
        <f t="shared" si="113"/>
        <v>0</v>
      </c>
      <c r="K264" s="35"/>
      <c r="L264" s="35"/>
      <c r="M264" s="35"/>
      <c r="N264" s="35"/>
      <c r="O264" s="35"/>
      <c r="P264" s="35"/>
      <c r="Q264" s="39">
        <f t="shared" si="114"/>
        <v>0</v>
      </c>
      <c r="R264" s="35"/>
      <c r="S264" s="35"/>
      <c r="T264" s="35"/>
      <c r="U264" s="35"/>
      <c r="V264" s="35"/>
      <c r="W264" s="35"/>
      <c r="X264" s="39">
        <f t="shared" si="115"/>
        <v>0</v>
      </c>
      <c r="Y264" s="40">
        <f>SUM(Q264-X264)</f>
        <v>0</v>
      </c>
    </row>
    <row r="265" spans="1:25" x14ac:dyDescent="0.25">
      <c r="A265" s="30"/>
      <c r="B265" s="41"/>
      <c r="C265" s="42" t="s">
        <v>37</v>
      </c>
      <c r="D265" s="33"/>
      <c r="E265" s="34"/>
      <c r="F265" s="35"/>
      <c r="G265" s="34"/>
      <c r="H265" s="35"/>
      <c r="I265" s="37">
        <f t="shared" si="113"/>
        <v>0</v>
      </c>
      <c r="J265" s="38">
        <f t="shared" si="113"/>
        <v>0</v>
      </c>
      <c r="K265" s="35"/>
      <c r="L265" s="35"/>
      <c r="M265" s="35"/>
      <c r="N265" s="35"/>
      <c r="O265" s="35"/>
      <c r="P265" s="35"/>
      <c r="Q265" s="39">
        <f t="shared" si="114"/>
        <v>0</v>
      </c>
      <c r="R265" s="35"/>
      <c r="S265" s="35"/>
      <c r="T265" s="35"/>
      <c r="U265" s="35"/>
      <c r="V265" s="35"/>
      <c r="W265" s="35"/>
      <c r="X265" s="39">
        <f t="shared" si="115"/>
        <v>0</v>
      </c>
      <c r="Y265" s="40">
        <f>SUM(Q265-X265)</f>
        <v>0</v>
      </c>
    </row>
    <row r="266" spans="1:25" ht="15.75" thickBot="1" x14ac:dyDescent="0.3">
      <c r="A266" s="49"/>
      <c r="B266" s="50"/>
      <c r="C266" s="51" t="s">
        <v>38</v>
      </c>
      <c r="D266" s="52"/>
      <c r="E266" s="53"/>
      <c r="F266" s="54"/>
      <c r="G266" s="55"/>
      <c r="H266" s="56" t="s">
        <v>39</v>
      </c>
      <c r="I266" s="37">
        <f t="shared" ref="I266:X266" si="116">SUM(I258:I265)</f>
        <v>0.25138888888888883</v>
      </c>
      <c r="J266" s="38">
        <f t="shared" si="116"/>
        <v>187</v>
      </c>
      <c r="K266" s="38">
        <f t="shared" si="116"/>
        <v>7</v>
      </c>
      <c r="L266" s="38">
        <f t="shared" si="116"/>
        <v>8</v>
      </c>
      <c r="M266" s="38">
        <f t="shared" si="116"/>
        <v>2</v>
      </c>
      <c r="N266" s="38">
        <f t="shared" si="116"/>
        <v>0</v>
      </c>
      <c r="O266" s="38">
        <f t="shared" si="116"/>
        <v>0</v>
      </c>
      <c r="P266" s="38">
        <f t="shared" si="116"/>
        <v>0</v>
      </c>
      <c r="Q266" s="38">
        <f t="shared" si="116"/>
        <v>17</v>
      </c>
      <c r="R266" s="38">
        <f t="shared" si="116"/>
        <v>0</v>
      </c>
      <c r="S266" s="38">
        <f t="shared" si="116"/>
        <v>9</v>
      </c>
      <c r="T266" s="38">
        <f t="shared" si="116"/>
        <v>4</v>
      </c>
      <c r="U266" s="38">
        <f t="shared" si="116"/>
        <v>0</v>
      </c>
      <c r="V266" s="38">
        <f t="shared" si="116"/>
        <v>0</v>
      </c>
      <c r="W266" s="38">
        <f t="shared" si="116"/>
        <v>4</v>
      </c>
      <c r="X266" s="38">
        <f t="shared" si="116"/>
        <v>17</v>
      </c>
      <c r="Y266" s="40">
        <f t="shared" ref="Y266:Y319" si="117">SUM(Q266-X266)</f>
        <v>0</v>
      </c>
    </row>
    <row r="267" spans="1:25" ht="15.75" thickTop="1" x14ac:dyDescent="0.25">
      <c r="A267" s="30" t="s">
        <v>47</v>
      </c>
      <c r="B267" s="31">
        <v>43554</v>
      </c>
      <c r="C267" s="32" t="s">
        <v>30</v>
      </c>
      <c r="D267" s="33"/>
      <c r="E267" s="64"/>
      <c r="F267" s="65"/>
      <c r="G267" s="64"/>
      <c r="H267" s="65"/>
      <c r="I267" s="37">
        <f t="shared" ref="I267:J274" si="118">SUM(G267-E267)</f>
        <v>0</v>
      </c>
      <c r="J267" s="38">
        <f t="shared" si="118"/>
        <v>0</v>
      </c>
      <c r="K267" s="35"/>
      <c r="L267" s="35"/>
      <c r="M267" s="35"/>
      <c r="N267" s="35"/>
      <c r="O267" s="35"/>
      <c r="P267" s="35"/>
      <c r="Q267" s="39">
        <f>SUM(K267:P267)</f>
        <v>0</v>
      </c>
      <c r="R267" s="35"/>
      <c r="S267" s="35"/>
      <c r="T267" s="35"/>
      <c r="U267" s="35"/>
      <c r="V267" s="35"/>
      <c r="W267" s="35"/>
      <c r="X267" s="39">
        <f>SUM(R267:W267)</f>
        <v>0</v>
      </c>
      <c r="Y267" s="40">
        <f t="shared" si="117"/>
        <v>0</v>
      </c>
    </row>
    <row r="268" spans="1:25" x14ac:dyDescent="0.25">
      <c r="A268" s="30"/>
      <c r="B268" s="62"/>
      <c r="C268" s="42" t="s">
        <v>31</v>
      </c>
      <c r="D268" s="33"/>
      <c r="E268" s="64"/>
      <c r="F268" s="65"/>
      <c r="G268" s="64"/>
      <c r="H268" s="65"/>
      <c r="I268" s="37">
        <f t="shared" si="118"/>
        <v>0</v>
      </c>
      <c r="J268" s="38">
        <f t="shared" si="118"/>
        <v>0</v>
      </c>
      <c r="K268" s="35"/>
      <c r="L268" s="35"/>
      <c r="M268" s="35"/>
      <c r="N268" s="35"/>
      <c r="O268" s="35"/>
      <c r="P268" s="35"/>
      <c r="Q268" s="39">
        <f t="shared" ref="Q268:Q274" si="119">SUM(K268:P268)</f>
        <v>0</v>
      </c>
      <c r="R268" s="35"/>
      <c r="S268" s="35"/>
      <c r="T268" s="35"/>
      <c r="U268" s="35"/>
      <c r="V268" s="35"/>
      <c r="W268" s="35"/>
      <c r="X268" s="39">
        <f t="shared" ref="X268:X274" si="120">SUM(R268:W268)</f>
        <v>0</v>
      </c>
      <c r="Y268" s="40">
        <f t="shared" si="117"/>
        <v>0</v>
      </c>
    </row>
    <row r="269" spans="1:25" x14ac:dyDescent="0.25">
      <c r="A269" s="30"/>
      <c r="B269" s="63"/>
      <c r="C269" s="42" t="s">
        <v>32</v>
      </c>
      <c r="D269" s="33"/>
      <c r="E269" s="64"/>
      <c r="F269" s="65"/>
      <c r="G269" s="64"/>
      <c r="H269" s="65"/>
      <c r="I269" s="37">
        <f t="shared" si="118"/>
        <v>0</v>
      </c>
      <c r="J269" s="38">
        <f t="shared" si="118"/>
        <v>0</v>
      </c>
      <c r="K269" s="35"/>
      <c r="L269" s="35"/>
      <c r="M269" s="35"/>
      <c r="N269" s="35"/>
      <c r="O269" s="35"/>
      <c r="P269" s="35"/>
      <c r="Q269" s="39">
        <f t="shared" si="119"/>
        <v>0</v>
      </c>
      <c r="R269" s="35"/>
      <c r="S269" s="35"/>
      <c r="T269" s="35"/>
      <c r="U269" s="35"/>
      <c r="V269" s="35"/>
      <c r="W269" s="35"/>
      <c r="X269" s="39">
        <f t="shared" si="120"/>
        <v>0</v>
      </c>
      <c r="Y269" s="40">
        <f t="shared" si="117"/>
        <v>0</v>
      </c>
    </row>
    <row r="270" spans="1:25" x14ac:dyDescent="0.25">
      <c r="A270" s="30"/>
      <c r="B270" s="63"/>
      <c r="C270" s="42" t="s">
        <v>33</v>
      </c>
      <c r="D270" s="33"/>
      <c r="E270" s="64"/>
      <c r="F270" s="65"/>
      <c r="G270" s="64"/>
      <c r="H270" s="65"/>
      <c r="I270" s="37">
        <f t="shared" si="118"/>
        <v>0</v>
      </c>
      <c r="J270" s="38">
        <f t="shared" si="118"/>
        <v>0</v>
      </c>
      <c r="K270" s="35"/>
      <c r="L270" s="35"/>
      <c r="M270" s="35"/>
      <c r="N270" s="35"/>
      <c r="O270" s="35"/>
      <c r="P270" s="35"/>
      <c r="Q270" s="39">
        <f t="shared" si="119"/>
        <v>0</v>
      </c>
      <c r="R270" s="35"/>
      <c r="S270" s="35"/>
      <c r="T270" s="35"/>
      <c r="U270" s="35"/>
      <c r="V270" s="35"/>
      <c r="W270" s="35"/>
      <c r="X270" s="39">
        <f t="shared" si="120"/>
        <v>0</v>
      </c>
      <c r="Y270" s="40">
        <f t="shared" si="117"/>
        <v>0</v>
      </c>
    </row>
    <row r="271" spans="1:25" x14ac:dyDescent="0.25">
      <c r="A271" s="30"/>
      <c r="B271" s="62"/>
      <c r="C271" s="42" t="s">
        <v>34</v>
      </c>
      <c r="D271" s="33"/>
      <c r="E271" s="64"/>
      <c r="F271" s="65"/>
      <c r="G271" s="64"/>
      <c r="H271" s="65"/>
      <c r="I271" s="37">
        <f t="shared" si="118"/>
        <v>0</v>
      </c>
      <c r="J271" s="38">
        <f t="shared" si="118"/>
        <v>0</v>
      </c>
      <c r="K271" s="35"/>
      <c r="L271" s="35"/>
      <c r="M271" s="35"/>
      <c r="N271" s="35"/>
      <c r="O271" s="35"/>
      <c r="P271" s="35"/>
      <c r="Q271" s="39">
        <f t="shared" si="119"/>
        <v>0</v>
      </c>
      <c r="R271" s="35"/>
      <c r="S271" s="35"/>
      <c r="T271" s="35"/>
      <c r="U271" s="35"/>
      <c r="V271" s="35"/>
      <c r="W271" s="35"/>
      <c r="X271" s="39">
        <f t="shared" si="120"/>
        <v>0</v>
      </c>
      <c r="Y271" s="40">
        <f t="shared" si="117"/>
        <v>0</v>
      </c>
    </row>
    <row r="272" spans="1:25" x14ac:dyDescent="0.25">
      <c r="A272" s="30"/>
      <c r="B272" s="62"/>
      <c r="C272" s="42" t="s">
        <v>35</v>
      </c>
      <c r="D272" s="33"/>
      <c r="E272" s="64"/>
      <c r="F272" s="65"/>
      <c r="G272" s="64"/>
      <c r="H272" s="65"/>
      <c r="I272" s="37">
        <f t="shared" si="118"/>
        <v>0</v>
      </c>
      <c r="J272" s="38">
        <f t="shared" si="118"/>
        <v>0</v>
      </c>
      <c r="K272" s="35"/>
      <c r="L272" s="35"/>
      <c r="M272" s="35"/>
      <c r="N272" s="35"/>
      <c r="O272" s="35"/>
      <c r="P272" s="35"/>
      <c r="Q272" s="39">
        <f t="shared" si="119"/>
        <v>0</v>
      </c>
      <c r="R272" s="35"/>
      <c r="S272" s="35"/>
      <c r="T272" s="35"/>
      <c r="U272" s="35"/>
      <c r="V272" s="35"/>
      <c r="W272" s="35"/>
      <c r="X272" s="39">
        <f t="shared" si="120"/>
        <v>0</v>
      </c>
      <c r="Y272" s="40">
        <f t="shared" si="117"/>
        <v>0</v>
      </c>
    </row>
    <row r="273" spans="1:25" x14ac:dyDescent="0.25">
      <c r="A273" s="30"/>
      <c r="B273" s="62"/>
      <c r="C273" s="42" t="s">
        <v>36</v>
      </c>
      <c r="D273" s="33"/>
      <c r="E273" s="64"/>
      <c r="F273" s="65"/>
      <c r="G273" s="64"/>
      <c r="H273" s="65"/>
      <c r="I273" s="37">
        <f t="shared" si="118"/>
        <v>0</v>
      </c>
      <c r="J273" s="38">
        <f t="shared" si="118"/>
        <v>0</v>
      </c>
      <c r="K273" s="35"/>
      <c r="L273" s="35"/>
      <c r="M273" s="35"/>
      <c r="N273" s="35"/>
      <c r="O273" s="35"/>
      <c r="P273" s="35"/>
      <c r="Q273" s="39">
        <f t="shared" si="119"/>
        <v>0</v>
      </c>
      <c r="R273" s="35"/>
      <c r="S273" s="35"/>
      <c r="T273" s="35"/>
      <c r="U273" s="35"/>
      <c r="V273" s="35"/>
      <c r="W273" s="35"/>
      <c r="X273" s="39">
        <f t="shared" si="120"/>
        <v>0</v>
      </c>
      <c r="Y273" s="40">
        <f t="shared" si="117"/>
        <v>0</v>
      </c>
    </row>
    <row r="274" spans="1:25" x14ac:dyDescent="0.25">
      <c r="A274" s="30"/>
      <c r="B274" s="62"/>
      <c r="C274" s="42" t="s">
        <v>37</v>
      </c>
      <c r="D274" s="33"/>
      <c r="E274" s="64"/>
      <c r="F274" s="65"/>
      <c r="G274" s="64"/>
      <c r="H274" s="65"/>
      <c r="I274" s="37">
        <f t="shared" si="118"/>
        <v>0</v>
      </c>
      <c r="J274" s="38">
        <f t="shared" si="118"/>
        <v>0</v>
      </c>
      <c r="K274" s="35"/>
      <c r="L274" s="35"/>
      <c r="M274" s="35"/>
      <c r="N274" s="35"/>
      <c r="O274" s="35"/>
      <c r="P274" s="35"/>
      <c r="Q274" s="39">
        <f t="shared" si="119"/>
        <v>0</v>
      </c>
      <c r="R274" s="35"/>
      <c r="S274" s="35"/>
      <c r="T274" s="35"/>
      <c r="U274" s="35"/>
      <c r="V274" s="35"/>
      <c r="W274" s="35"/>
      <c r="X274" s="39">
        <f t="shared" si="120"/>
        <v>0</v>
      </c>
      <c r="Y274" s="40">
        <f t="shared" si="117"/>
        <v>0</v>
      </c>
    </row>
    <row r="275" spans="1:25" ht="15.75" thickBot="1" x14ac:dyDescent="0.3">
      <c r="A275" s="49"/>
      <c r="B275" s="50"/>
      <c r="C275" s="51" t="s">
        <v>38</v>
      </c>
      <c r="D275" s="52"/>
      <c r="E275" s="53"/>
      <c r="F275" s="54"/>
      <c r="G275" s="55"/>
      <c r="H275" s="56" t="s">
        <v>39</v>
      </c>
      <c r="I275" s="37">
        <f t="shared" ref="I275:X275" si="121">SUM(I267:I274)</f>
        <v>0</v>
      </c>
      <c r="J275" s="38">
        <f t="shared" si="121"/>
        <v>0</v>
      </c>
      <c r="K275" s="38">
        <f t="shared" si="121"/>
        <v>0</v>
      </c>
      <c r="L275" s="38">
        <f t="shared" si="121"/>
        <v>0</v>
      </c>
      <c r="M275" s="38">
        <f t="shared" si="121"/>
        <v>0</v>
      </c>
      <c r="N275" s="38">
        <f t="shared" si="121"/>
        <v>0</v>
      </c>
      <c r="O275" s="38">
        <f t="shared" si="121"/>
        <v>0</v>
      </c>
      <c r="P275" s="38">
        <f t="shared" si="121"/>
        <v>0</v>
      </c>
      <c r="Q275" s="38">
        <f t="shared" si="121"/>
        <v>0</v>
      </c>
      <c r="R275" s="38">
        <f t="shared" si="121"/>
        <v>0</v>
      </c>
      <c r="S275" s="38">
        <f t="shared" si="121"/>
        <v>0</v>
      </c>
      <c r="T275" s="38">
        <f t="shared" si="121"/>
        <v>0</v>
      </c>
      <c r="U275" s="38">
        <f t="shared" si="121"/>
        <v>0</v>
      </c>
      <c r="V275" s="38">
        <f t="shared" si="121"/>
        <v>0</v>
      </c>
      <c r="W275" s="38">
        <f t="shared" si="121"/>
        <v>0</v>
      </c>
      <c r="X275" s="38">
        <f t="shared" si="121"/>
        <v>0</v>
      </c>
      <c r="Y275" s="40">
        <f t="shared" si="117"/>
        <v>0</v>
      </c>
    </row>
    <row r="276" spans="1:25" ht="15.75" thickTop="1" x14ac:dyDescent="0.25">
      <c r="A276" s="30" t="s">
        <v>29</v>
      </c>
      <c r="B276" s="31">
        <v>43555</v>
      </c>
      <c r="C276" s="32" t="s">
        <v>30</v>
      </c>
      <c r="D276" s="33"/>
      <c r="E276" s="64"/>
      <c r="F276" s="65"/>
      <c r="G276" s="64"/>
      <c r="H276" s="65"/>
      <c r="I276" s="37">
        <f t="shared" ref="I276:J283" si="122">SUM(G276-E276)</f>
        <v>0</v>
      </c>
      <c r="J276" s="38">
        <f t="shared" si="122"/>
        <v>0</v>
      </c>
      <c r="K276" s="35"/>
      <c r="L276" s="35"/>
      <c r="M276" s="35"/>
      <c r="N276" s="35"/>
      <c r="O276" s="35"/>
      <c r="P276" s="35"/>
      <c r="Q276" s="39">
        <f>SUM(K276:P276)</f>
        <v>0</v>
      </c>
      <c r="R276" s="35"/>
      <c r="S276" s="35"/>
      <c r="T276" s="35"/>
      <c r="U276" s="35"/>
      <c r="V276" s="35"/>
      <c r="W276" s="35"/>
      <c r="X276" s="39">
        <f>SUM(R276:W276)</f>
        <v>0</v>
      </c>
      <c r="Y276" s="40">
        <f t="shared" si="117"/>
        <v>0</v>
      </c>
    </row>
    <row r="277" spans="1:25" x14ac:dyDescent="0.25">
      <c r="A277" s="30"/>
      <c r="B277" s="41"/>
      <c r="C277" s="42" t="s">
        <v>31</v>
      </c>
      <c r="D277" s="33"/>
      <c r="E277" s="64"/>
      <c r="F277" s="65"/>
      <c r="G277" s="64"/>
      <c r="H277" s="65"/>
      <c r="I277" s="37">
        <f t="shared" si="122"/>
        <v>0</v>
      </c>
      <c r="J277" s="38">
        <f t="shared" si="122"/>
        <v>0</v>
      </c>
      <c r="K277" s="35"/>
      <c r="L277" s="35"/>
      <c r="M277" s="35"/>
      <c r="N277" s="35"/>
      <c r="O277" s="35"/>
      <c r="P277" s="35"/>
      <c r="Q277" s="39">
        <f t="shared" ref="Q277:Q283" si="123">SUM(K277:P277)</f>
        <v>0</v>
      </c>
      <c r="R277" s="35"/>
      <c r="S277" s="35"/>
      <c r="T277" s="35"/>
      <c r="U277" s="35"/>
      <c r="V277" s="35"/>
      <c r="W277" s="35"/>
      <c r="X277" s="39">
        <f t="shared" ref="X277:X283" si="124">SUM(R277:W277)</f>
        <v>0</v>
      </c>
      <c r="Y277" s="40">
        <f t="shared" si="117"/>
        <v>0</v>
      </c>
    </row>
    <row r="278" spans="1:25" x14ac:dyDescent="0.25">
      <c r="A278" s="30"/>
      <c r="B278" s="41"/>
      <c r="C278" s="42" t="s">
        <v>32</v>
      </c>
      <c r="D278" s="33"/>
      <c r="E278" s="64"/>
      <c r="F278" s="65"/>
      <c r="G278" s="64"/>
      <c r="H278" s="65"/>
      <c r="I278" s="37">
        <f t="shared" si="122"/>
        <v>0</v>
      </c>
      <c r="J278" s="38">
        <f t="shared" si="122"/>
        <v>0</v>
      </c>
      <c r="K278" s="35"/>
      <c r="L278" s="35"/>
      <c r="M278" s="35"/>
      <c r="N278" s="35"/>
      <c r="O278" s="35"/>
      <c r="P278" s="35"/>
      <c r="Q278" s="39">
        <f t="shared" si="123"/>
        <v>0</v>
      </c>
      <c r="R278" s="35"/>
      <c r="S278" s="35"/>
      <c r="T278" s="35"/>
      <c r="U278" s="35"/>
      <c r="V278" s="35"/>
      <c r="W278" s="35"/>
      <c r="X278" s="39">
        <f t="shared" si="124"/>
        <v>0</v>
      </c>
      <c r="Y278" s="40">
        <f t="shared" si="117"/>
        <v>0</v>
      </c>
    </row>
    <row r="279" spans="1:25" x14ac:dyDescent="0.25">
      <c r="A279" s="30"/>
      <c r="B279" s="41"/>
      <c r="C279" s="42" t="s">
        <v>33</v>
      </c>
      <c r="D279" s="33"/>
      <c r="E279" s="64"/>
      <c r="F279" s="65"/>
      <c r="G279" s="64"/>
      <c r="H279" s="65"/>
      <c r="I279" s="37">
        <f t="shared" si="122"/>
        <v>0</v>
      </c>
      <c r="J279" s="38">
        <f t="shared" si="122"/>
        <v>0</v>
      </c>
      <c r="K279" s="35"/>
      <c r="L279" s="35"/>
      <c r="M279" s="35"/>
      <c r="N279" s="35"/>
      <c r="O279" s="35"/>
      <c r="P279" s="35"/>
      <c r="Q279" s="39">
        <f t="shared" si="123"/>
        <v>0</v>
      </c>
      <c r="R279" s="35"/>
      <c r="S279" s="35"/>
      <c r="T279" s="35"/>
      <c r="U279" s="35"/>
      <c r="V279" s="35"/>
      <c r="W279" s="35"/>
      <c r="X279" s="39">
        <f t="shared" si="124"/>
        <v>0</v>
      </c>
      <c r="Y279" s="40">
        <f t="shared" si="117"/>
        <v>0</v>
      </c>
    </row>
    <row r="280" spans="1:25" x14ac:dyDescent="0.25">
      <c r="A280" s="30"/>
      <c r="B280" s="41"/>
      <c r="C280" s="42" t="s">
        <v>34</v>
      </c>
      <c r="D280" s="33"/>
      <c r="E280" s="64"/>
      <c r="F280" s="65"/>
      <c r="G280" s="64"/>
      <c r="H280" s="65"/>
      <c r="I280" s="37">
        <f t="shared" si="122"/>
        <v>0</v>
      </c>
      <c r="J280" s="38">
        <f t="shared" si="122"/>
        <v>0</v>
      </c>
      <c r="K280" s="35"/>
      <c r="L280" s="35"/>
      <c r="M280" s="35"/>
      <c r="N280" s="35"/>
      <c r="O280" s="35"/>
      <c r="P280" s="35"/>
      <c r="Q280" s="39">
        <f t="shared" si="123"/>
        <v>0</v>
      </c>
      <c r="R280" s="35"/>
      <c r="S280" s="35"/>
      <c r="T280" s="35"/>
      <c r="U280" s="35"/>
      <c r="V280" s="35"/>
      <c r="W280" s="35"/>
      <c r="X280" s="39">
        <f t="shared" si="124"/>
        <v>0</v>
      </c>
      <c r="Y280" s="40">
        <f t="shared" si="117"/>
        <v>0</v>
      </c>
    </row>
    <row r="281" spans="1:25" x14ac:dyDescent="0.25">
      <c r="A281" s="30"/>
      <c r="B281" s="41"/>
      <c r="C281" s="42" t="s">
        <v>35</v>
      </c>
      <c r="D281" s="33"/>
      <c r="E281" s="64"/>
      <c r="F281" s="65"/>
      <c r="G281" s="64"/>
      <c r="H281" s="65"/>
      <c r="I281" s="37">
        <f t="shared" si="122"/>
        <v>0</v>
      </c>
      <c r="J281" s="38">
        <f t="shared" si="122"/>
        <v>0</v>
      </c>
      <c r="K281" s="35"/>
      <c r="L281" s="35"/>
      <c r="M281" s="35"/>
      <c r="N281" s="35"/>
      <c r="O281" s="35"/>
      <c r="P281" s="35"/>
      <c r="Q281" s="39">
        <f t="shared" si="123"/>
        <v>0</v>
      </c>
      <c r="R281" s="35"/>
      <c r="S281" s="35"/>
      <c r="T281" s="35"/>
      <c r="U281" s="35"/>
      <c r="V281" s="35"/>
      <c r="W281" s="35"/>
      <c r="X281" s="39">
        <f t="shared" si="124"/>
        <v>0</v>
      </c>
      <c r="Y281" s="40">
        <f t="shared" si="117"/>
        <v>0</v>
      </c>
    </row>
    <row r="282" spans="1:25" x14ac:dyDescent="0.25">
      <c r="A282" s="30"/>
      <c r="B282" s="41"/>
      <c r="C282" s="42" t="s">
        <v>36</v>
      </c>
      <c r="D282" s="33"/>
      <c r="E282" s="64"/>
      <c r="F282" s="65"/>
      <c r="G282" s="64"/>
      <c r="H282" s="65"/>
      <c r="I282" s="37">
        <f t="shared" si="122"/>
        <v>0</v>
      </c>
      <c r="J282" s="38">
        <f t="shared" si="122"/>
        <v>0</v>
      </c>
      <c r="K282" s="35"/>
      <c r="L282" s="35"/>
      <c r="M282" s="35"/>
      <c r="N282" s="35"/>
      <c r="O282" s="35"/>
      <c r="P282" s="35"/>
      <c r="Q282" s="39">
        <f t="shared" si="123"/>
        <v>0</v>
      </c>
      <c r="R282" s="35"/>
      <c r="S282" s="35"/>
      <c r="T282" s="35"/>
      <c r="U282" s="35"/>
      <c r="V282" s="35"/>
      <c r="W282" s="35"/>
      <c r="X282" s="39">
        <f t="shared" si="124"/>
        <v>0</v>
      </c>
      <c r="Y282" s="40">
        <f t="shared" si="117"/>
        <v>0</v>
      </c>
    </row>
    <row r="283" spans="1:25" x14ac:dyDescent="0.25">
      <c r="A283" s="30"/>
      <c r="B283" s="41"/>
      <c r="C283" s="42" t="s">
        <v>37</v>
      </c>
      <c r="D283" s="33"/>
      <c r="E283" s="64"/>
      <c r="F283" s="65"/>
      <c r="G283" s="64"/>
      <c r="H283" s="65"/>
      <c r="I283" s="37">
        <f t="shared" si="122"/>
        <v>0</v>
      </c>
      <c r="J283" s="38">
        <f t="shared" si="122"/>
        <v>0</v>
      </c>
      <c r="K283" s="35"/>
      <c r="L283" s="35"/>
      <c r="M283" s="35"/>
      <c r="N283" s="35"/>
      <c r="O283" s="35"/>
      <c r="P283" s="35"/>
      <c r="Q283" s="39">
        <f t="shared" si="123"/>
        <v>0</v>
      </c>
      <c r="R283" s="35"/>
      <c r="S283" s="35"/>
      <c r="T283" s="35"/>
      <c r="U283" s="35"/>
      <c r="V283" s="35"/>
      <c r="W283" s="35"/>
      <c r="X283" s="39">
        <f t="shared" si="124"/>
        <v>0</v>
      </c>
      <c r="Y283" s="40">
        <f t="shared" si="117"/>
        <v>0</v>
      </c>
    </row>
    <row r="284" spans="1:25" ht="15.75" thickBot="1" x14ac:dyDescent="0.3">
      <c r="A284" s="49"/>
      <c r="B284" s="50"/>
      <c r="C284" s="51" t="s">
        <v>38</v>
      </c>
      <c r="D284" s="52"/>
      <c r="E284" s="53"/>
      <c r="F284" s="54"/>
      <c r="G284" s="55"/>
      <c r="H284" s="56" t="s">
        <v>39</v>
      </c>
      <c r="I284" s="37">
        <f t="shared" ref="I284:X284" si="125">SUM(I276:I283)</f>
        <v>0</v>
      </c>
      <c r="J284" s="38">
        <f t="shared" si="125"/>
        <v>0</v>
      </c>
      <c r="K284" s="38">
        <f t="shared" si="125"/>
        <v>0</v>
      </c>
      <c r="L284" s="38">
        <f t="shared" si="125"/>
        <v>0</v>
      </c>
      <c r="M284" s="38">
        <f t="shared" si="125"/>
        <v>0</v>
      </c>
      <c r="N284" s="38">
        <f t="shared" si="125"/>
        <v>0</v>
      </c>
      <c r="O284" s="38">
        <f t="shared" si="125"/>
        <v>0</v>
      </c>
      <c r="P284" s="38">
        <f t="shared" si="125"/>
        <v>0</v>
      </c>
      <c r="Q284" s="38">
        <f t="shared" si="125"/>
        <v>0</v>
      </c>
      <c r="R284" s="38">
        <f t="shared" si="125"/>
        <v>0</v>
      </c>
      <c r="S284" s="38">
        <f t="shared" si="125"/>
        <v>0</v>
      </c>
      <c r="T284" s="38">
        <f t="shared" si="125"/>
        <v>0</v>
      </c>
      <c r="U284" s="38">
        <f t="shared" si="125"/>
        <v>0</v>
      </c>
      <c r="V284" s="38">
        <f t="shared" si="125"/>
        <v>0</v>
      </c>
      <c r="W284" s="38">
        <f t="shared" si="125"/>
        <v>0</v>
      </c>
      <c r="X284" s="38">
        <f t="shared" si="125"/>
        <v>0</v>
      </c>
      <c r="Y284" s="40">
        <f t="shared" si="117"/>
        <v>0</v>
      </c>
    </row>
    <row r="285" spans="1:25" ht="15.75" thickTop="1" x14ac:dyDescent="0.25">
      <c r="A285" s="30"/>
      <c r="B285" s="31"/>
      <c r="C285" s="32" t="s">
        <v>30</v>
      </c>
      <c r="D285" s="33"/>
      <c r="E285" s="64"/>
      <c r="F285" s="65"/>
      <c r="G285" s="64"/>
      <c r="H285" s="65"/>
      <c r="I285" s="37">
        <f t="shared" ref="I285:J292" si="126">SUM(G285-E285)</f>
        <v>0</v>
      </c>
      <c r="J285" s="38">
        <f t="shared" si="126"/>
        <v>0</v>
      </c>
      <c r="K285" s="35"/>
      <c r="L285" s="35"/>
      <c r="M285" s="35"/>
      <c r="N285" s="35"/>
      <c r="O285" s="35"/>
      <c r="P285" s="35"/>
      <c r="Q285" s="39">
        <f>SUM(K285:P285)</f>
        <v>0</v>
      </c>
      <c r="R285" s="35"/>
      <c r="S285" s="35"/>
      <c r="T285" s="35"/>
      <c r="U285" s="35"/>
      <c r="V285" s="35"/>
      <c r="W285" s="35"/>
      <c r="X285" s="39">
        <f>SUM(R285:W285)</f>
        <v>0</v>
      </c>
      <c r="Y285" s="40">
        <f t="shared" si="117"/>
        <v>0</v>
      </c>
    </row>
    <row r="286" spans="1:25" x14ac:dyDescent="0.25">
      <c r="A286" s="30"/>
      <c r="B286" s="41"/>
      <c r="C286" s="42" t="s">
        <v>31</v>
      </c>
      <c r="D286" s="33"/>
      <c r="E286" s="64"/>
      <c r="F286" s="65"/>
      <c r="G286" s="64"/>
      <c r="H286" s="65"/>
      <c r="I286" s="37">
        <f t="shared" si="126"/>
        <v>0</v>
      </c>
      <c r="J286" s="38">
        <f t="shared" si="126"/>
        <v>0</v>
      </c>
      <c r="K286" s="35"/>
      <c r="L286" s="35"/>
      <c r="M286" s="35"/>
      <c r="N286" s="35"/>
      <c r="O286" s="35"/>
      <c r="P286" s="35"/>
      <c r="Q286" s="39">
        <f t="shared" ref="Q286:Q292" si="127">SUM(K286:P286)</f>
        <v>0</v>
      </c>
      <c r="R286" s="35"/>
      <c r="S286" s="35"/>
      <c r="T286" s="35"/>
      <c r="U286" s="35"/>
      <c r="V286" s="35"/>
      <c r="W286" s="35"/>
      <c r="X286" s="39">
        <f t="shared" ref="X286:X292" si="128">SUM(R286:W286)</f>
        <v>0</v>
      </c>
      <c r="Y286" s="40">
        <f t="shared" si="117"/>
        <v>0</v>
      </c>
    </row>
    <row r="287" spans="1:25" x14ac:dyDescent="0.25">
      <c r="A287" s="30"/>
      <c r="B287" s="41"/>
      <c r="C287" s="42" t="s">
        <v>32</v>
      </c>
      <c r="D287" s="33"/>
      <c r="E287" s="64"/>
      <c r="F287" s="65"/>
      <c r="G287" s="64"/>
      <c r="H287" s="65"/>
      <c r="I287" s="37">
        <f t="shared" si="126"/>
        <v>0</v>
      </c>
      <c r="J287" s="38">
        <f t="shared" si="126"/>
        <v>0</v>
      </c>
      <c r="K287" s="35"/>
      <c r="L287" s="35"/>
      <c r="M287" s="35"/>
      <c r="N287" s="35"/>
      <c r="O287" s="35"/>
      <c r="P287" s="35"/>
      <c r="Q287" s="39">
        <f t="shared" si="127"/>
        <v>0</v>
      </c>
      <c r="R287" s="35"/>
      <c r="S287" s="35"/>
      <c r="T287" s="35"/>
      <c r="U287" s="35"/>
      <c r="V287" s="35"/>
      <c r="W287" s="35"/>
      <c r="X287" s="39">
        <f t="shared" si="128"/>
        <v>0</v>
      </c>
      <c r="Y287" s="40">
        <f t="shared" si="117"/>
        <v>0</v>
      </c>
    </row>
    <row r="288" spans="1:25" x14ac:dyDescent="0.25">
      <c r="A288" s="30"/>
      <c r="B288" s="41"/>
      <c r="C288" s="42" t="s">
        <v>33</v>
      </c>
      <c r="D288" s="33"/>
      <c r="E288" s="64"/>
      <c r="F288" s="65"/>
      <c r="G288" s="64"/>
      <c r="H288" s="65"/>
      <c r="I288" s="37">
        <f t="shared" si="126"/>
        <v>0</v>
      </c>
      <c r="J288" s="38">
        <f t="shared" si="126"/>
        <v>0</v>
      </c>
      <c r="K288" s="35"/>
      <c r="L288" s="35"/>
      <c r="M288" s="35"/>
      <c r="N288" s="35"/>
      <c r="O288" s="35"/>
      <c r="P288" s="35"/>
      <c r="Q288" s="39">
        <f t="shared" si="127"/>
        <v>0</v>
      </c>
      <c r="R288" s="35"/>
      <c r="S288" s="35"/>
      <c r="T288" s="35"/>
      <c r="U288" s="35"/>
      <c r="V288" s="35"/>
      <c r="W288" s="35"/>
      <c r="X288" s="39">
        <f t="shared" si="128"/>
        <v>0</v>
      </c>
      <c r="Y288" s="40">
        <f t="shared" si="117"/>
        <v>0</v>
      </c>
    </row>
    <row r="289" spans="1:25" x14ac:dyDescent="0.25">
      <c r="A289" s="30"/>
      <c r="B289" s="41"/>
      <c r="C289" s="42" t="s">
        <v>34</v>
      </c>
      <c r="D289" s="33"/>
      <c r="E289" s="64"/>
      <c r="F289" s="65"/>
      <c r="G289" s="64"/>
      <c r="H289" s="65"/>
      <c r="I289" s="37">
        <f t="shared" si="126"/>
        <v>0</v>
      </c>
      <c r="J289" s="38">
        <f t="shared" si="126"/>
        <v>0</v>
      </c>
      <c r="K289" s="35"/>
      <c r="L289" s="35"/>
      <c r="M289" s="35"/>
      <c r="N289" s="35"/>
      <c r="O289" s="35"/>
      <c r="P289" s="35"/>
      <c r="Q289" s="39">
        <f t="shared" si="127"/>
        <v>0</v>
      </c>
      <c r="R289" s="35"/>
      <c r="S289" s="35"/>
      <c r="T289" s="35"/>
      <c r="U289" s="35"/>
      <c r="V289" s="35"/>
      <c r="W289" s="35"/>
      <c r="X289" s="39">
        <f t="shared" si="128"/>
        <v>0</v>
      </c>
      <c r="Y289" s="40">
        <f t="shared" si="117"/>
        <v>0</v>
      </c>
    </row>
    <row r="290" spans="1:25" x14ac:dyDescent="0.25">
      <c r="A290" s="30"/>
      <c r="B290" s="41"/>
      <c r="C290" s="42" t="s">
        <v>35</v>
      </c>
      <c r="D290" s="33"/>
      <c r="E290" s="64"/>
      <c r="F290" s="65"/>
      <c r="G290" s="64"/>
      <c r="H290" s="65"/>
      <c r="I290" s="37">
        <f t="shared" si="126"/>
        <v>0</v>
      </c>
      <c r="J290" s="38">
        <f t="shared" si="126"/>
        <v>0</v>
      </c>
      <c r="K290" s="35"/>
      <c r="L290" s="35"/>
      <c r="M290" s="35"/>
      <c r="N290" s="35"/>
      <c r="O290" s="35"/>
      <c r="P290" s="35"/>
      <c r="Q290" s="39">
        <f t="shared" si="127"/>
        <v>0</v>
      </c>
      <c r="R290" s="35"/>
      <c r="S290" s="35"/>
      <c r="T290" s="35"/>
      <c r="U290" s="35"/>
      <c r="V290" s="35"/>
      <c r="W290" s="35"/>
      <c r="X290" s="39">
        <f t="shared" si="128"/>
        <v>0</v>
      </c>
      <c r="Y290" s="40">
        <f t="shared" si="117"/>
        <v>0</v>
      </c>
    </row>
    <row r="291" spans="1:25" x14ac:dyDescent="0.25">
      <c r="A291" s="30"/>
      <c r="B291" s="41"/>
      <c r="C291" s="42" t="s">
        <v>36</v>
      </c>
      <c r="D291" s="33"/>
      <c r="E291" s="64"/>
      <c r="F291" s="65"/>
      <c r="G291" s="64"/>
      <c r="H291" s="65"/>
      <c r="I291" s="37">
        <f t="shared" si="126"/>
        <v>0</v>
      </c>
      <c r="J291" s="38">
        <f t="shared" si="126"/>
        <v>0</v>
      </c>
      <c r="K291" s="35"/>
      <c r="L291" s="35"/>
      <c r="M291" s="35"/>
      <c r="N291" s="35"/>
      <c r="O291" s="35"/>
      <c r="P291" s="35"/>
      <c r="Q291" s="39">
        <f t="shared" si="127"/>
        <v>0</v>
      </c>
      <c r="R291" s="35"/>
      <c r="S291" s="35"/>
      <c r="T291" s="35"/>
      <c r="U291" s="35"/>
      <c r="V291" s="35"/>
      <c r="W291" s="35"/>
      <c r="X291" s="39">
        <f t="shared" si="128"/>
        <v>0</v>
      </c>
      <c r="Y291" s="40">
        <f t="shared" si="117"/>
        <v>0</v>
      </c>
    </row>
    <row r="292" spans="1:25" x14ac:dyDescent="0.25">
      <c r="A292" s="30"/>
      <c r="B292" s="41"/>
      <c r="C292" s="42" t="s">
        <v>37</v>
      </c>
      <c r="D292" s="33"/>
      <c r="E292" s="64"/>
      <c r="F292" s="65"/>
      <c r="G292" s="64"/>
      <c r="H292" s="65"/>
      <c r="I292" s="37">
        <f t="shared" si="126"/>
        <v>0</v>
      </c>
      <c r="J292" s="38">
        <f t="shared" si="126"/>
        <v>0</v>
      </c>
      <c r="K292" s="35"/>
      <c r="L292" s="35"/>
      <c r="M292" s="35"/>
      <c r="N292" s="35"/>
      <c r="O292" s="35"/>
      <c r="P292" s="35"/>
      <c r="Q292" s="39">
        <f t="shared" si="127"/>
        <v>0</v>
      </c>
      <c r="R292" s="35"/>
      <c r="S292" s="35"/>
      <c r="T292" s="35"/>
      <c r="U292" s="35"/>
      <c r="V292" s="35"/>
      <c r="W292" s="35"/>
      <c r="X292" s="39">
        <f t="shared" si="128"/>
        <v>0</v>
      </c>
      <c r="Y292" s="40">
        <f t="shared" si="117"/>
        <v>0</v>
      </c>
    </row>
    <row r="293" spans="1:25" ht="15.75" thickBot="1" x14ac:dyDescent="0.3">
      <c r="A293" s="49"/>
      <c r="B293" s="50"/>
      <c r="C293" s="51" t="s">
        <v>38</v>
      </c>
      <c r="D293" s="52"/>
      <c r="E293" s="53"/>
      <c r="F293" s="54"/>
      <c r="G293" s="55"/>
      <c r="H293" s="56" t="s">
        <v>39</v>
      </c>
      <c r="I293" s="37">
        <f t="shared" ref="I293:X293" si="129">SUM(I285:I292)</f>
        <v>0</v>
      </c>
      <c r="J293" s="38">
        <f t="shared" si="129"/>
        <v>0</v>
      </c>
      <c r="K293" s="38">
        <f t="shared" si="129"/>
        <v>0</v>
      </c>
      <c r="L293" s="38">
        <f t="shared" si="129"/>
        <v>0</v>
      </c>
      <c r="M293" s="38">
        <f t="shared" si="129"/>
        <v>0</v>
      </c>
      <c r="N293" s="38">
        <f t="shared" si="129"/>
        <v>0</v>
      </c>
      <c r="O293" s="38">
        <f t="shared" si="129"/>
        <v>0</v>
      </c>
      <c r="P293" s="38">
        <f t="shared" si="129"/>
        <v>0</v>
      </c>
      <c r="Q293" s="38">
        <f t="shared" si="129"/>
        <v>0</v>
      </c>
      <c r="R293" s="38">
        <f t="shared" si="129"/>
        <v>0</v>
      </c>
      <c r="S293" s="38">
        <f t="shared" si="129"/>
        <v>0</v>
      </c>
      <c r="T293" s="38">
        <f t="shared" si="129"/>
        <v>0</v>
      </c>
      <c r="U293" s="38">
        <f t="shared" si="129"/>
        <v>0</v>
      </c>
      <c r="V293" s="38">
        <f t="shared" si="129"/>
        <v>0</v>
      </c>
      <c r="W293" s="38">
        <f t="shared" si="129"/>
        <v>0</v>
      </c>
      <c r="X293" s="38">
        <f t="shared" si="129"/>
        <v>0</v>
      </c>
      <c r="Y293" s="40">
        <f t="shared" si="117"/>
        <v>0</v>
      </c>
    </row>
    <row r="294" spans="1:25" ht="15.75" thickTop="1" x14ac:dyDescent="0.25">
      <c r="A294" s="30"/>
      <c r="B294" s="31"/>
      <c r="C294" s="32" t="s">
        <v>30</v>
      </c>
      <c r="D294" s="33"/>
      <c r="E294" s="64"/>
      <c r="F294" s="65"/>
      <c r="G294" s="64"/>
      <c r="H294" s="65"/>
      <c r="I294" s="37">
        <f t="shared" ref="I294:J301" si="130">SUM(G294-E294)</f>
        <v>0</v>
      </c>
      <c r="J294" s="38">
        <f t="shared" si="130"/>
        <v>0</v>
      </c>
      <c r="K294" s="35"/>
      <c r="L294" s="35"/>
      <c r="M294" s="35"/>
      <c r="N294" s="35"/>
      <c r="O294" s="35"/>
      <c r="P294" s="35"/>
      <c r="Q294" s="39">
        <f>SUM(K294:P294)</f>
        <v>0</v>
      </c>
      <c r="R294" s="35"/>
      <c r="S294" s="35"/>
      <c r="T294" s="35"/>
      <c r="U294" s="35"/>
      <c r="V294" s="35"/>
      <c r="W294" s="35"/>
      <c r="X294" s="39">
        <f>SUM(R294:W294)</f>
        <v>0</v>
      </c>
      <c r="Y294" s="40">
        <f t="shared" si="117"/>
        <v>0</v>
      </c>
    </row>
    <row r="295" spans="1:25" x14ac:dyDescent="0.25">
      <c r="A295" s="30"/>
      <c r="B295" s="41"/>
      <c r="C295" s="42" t="s">
        <v>31</v>
      </c>
      <c r="D295" s="33"/>
      <c r="E295" s="64"/>
      <c r="F295" s="65"/>
      <c r="G295" s="64"/>
      <c r="H295" s="65"/>
      <c r="I295" s="37">
        <f t="shared" si="130"/>
        <v>0</v>
      </c>
      <c r="J295" s="38">
        <f t="shared" si="130"/>
        <v>0</v>
      </c>
      <c r="K295" s="35"/>
      <c r="L295" s="35"/>
      <c r="M295" s="35"/>
      <c r="N295" s="35"/>
      <c r="O295" s="35"/>
      <c r="P295" s="35"/>
      <c r="Q295" s="39">
        <f t="shared" ref="Q295:Q301" si="131">SUM(K295:P295)</f>
        <v>0</v>
      </c>
      <c r="R295" s="35"/>
      <c r="S295" s="35"/>
      <c r="T295" s="35"/>
      <c r="U295" s="35"/>
      <c r="V295" s="35"/>
      <c r="W295" s="35"/>
      <c r="X295" s="39">
        <f t="shared" ref="X295:X301" si="132">SUM(R295:W295)</f>
        <v>0</v>
      </c>
      <c r="Y295" s="40">
        <f t="shared" si="117"/>
        <v>0</v>
      </c>
    </row>
    <row r="296" spans="1:25" x14ac:dyDescent="0.25">
      <c r="A296" s="30"/>
      <c r="B296" s="41"/>
      <c r="C296" s="42" t="s">
        <v>32</v>
      </c>
      <c r="D296" s="33"/>
      <c r="E296" s="64"/>
      <c r="F296" s="65"/>
      <c r="G296" s="64"/>
      <c r="H296" s="65"/>
      <c r="I296" s="37">
        <f t="shared" si="130"/>
        <v>0</v>
      </c>
      <c r="J296" s="38">
        <f t="shared" si="130"/>
        <v>0</v>
      </c>
      <c r="K296" s="35"/>
      <c r="L296" s="35"/>
      <c r="M296" s="35"/>
      <c r="N296" s="35"/>
      <c r="O296" s="35"/>
      <c r="P296" s="35"/>
      <c r="Q296" s="39">
        <f t="shared" si="131"/>
        <v>0</v>
      </c>
      <c r="R296" s="35"/>
      <c r="S296" s="35"/>
      <c r="T296" s="35"/>
      <c r="U296" s="35"/>
      <c r="V296" s="35"/>
      <c r="W296" s="35"/>
      <c r="X296" s="39">
        <f t="shared" si="132"/>
        <v>0</v>
      </c>
      <c r="Y296" s="40">
        <f t="shared" si="117"/>
        <v>0</v>
      </c>
    </row>
    <row r="297" spans="1:25" x14ac:dyDescent="0.25">
      <c r="A297" s="30"/>
      <c r="B297" s="41"/>
      <c r="C297" s="42" t="s">
        <v>33</v>
      </c>
      <c r="D297" s="33"/>
      <c r="E297" s="64"/>
      <c r="F297" s="65"/>
      <c r="G297" s="64"/>
      <c r="H297" s="65"/>
      <c r="I297" s="37">
        <f t="shared" si="130"/>
        <v>0</v>
      </c>
      <c r="J297" s="38">
        <f t="shared" si="130"/>
        <v>0</v>
      </c>
      <c r="K297" s="35"/>
      <c r="L297" s="35"/>
      <c r="M297" s="35"/>
      <c r="N297" s="35"/>
      <c r="O297" s="35"/>
      <c r="P297" s="35"/>
      <c r="Q297" s="39">
        <f t="shared" si="131"/>
        <v>0</v>
      </c>
      <c r="R297" s="35"/>
      <c r="S297" s="35"/>
      <c r="T297" s="35"/>
      <c r="U297" s="35"/>
      <c r="V297" s="35"/>
      <c r="W297" s="35"/>
      <c r="X297" s="39">
        <f t="shared" si="132"/>
        <v>0</v>
      </c>
      <c r="Y297" s="40">
        <f t="shared" si="117"/>
        <v>0</v>
      </c>
    </row>
    <row r="298" spans="1:25" x14ac:dyDescent="0.25">
      <c r="A298" s="30"/>
      <c r="B298" s="41"/>
      <c r="C298" s="42" t="s">
        <v>34</v>
      </c>
      <c r="D298" s="33"/>
      <c r="E298" s="64"/>
      <c r="F298" s="65"/>
      <c r="G298" s="64"/>
      <c r="H298" s="65"/>
      <c r="I298" s="37">
        <f t="shared" si="130"/>
        <v>0</v>
      </c>
      <c r="J298" s="38">
        <f t="shared" si="130"/>
        <v>0</v>
      </c>
      <c r="K298" s="35"/>
      <c r="L298" s="35"/>
      <c r="M298" s="35"/>
      <c r="N298" s="35"/>
      <c r="O298" s="35"/>
      <c r="P298" s="35"/>
      <c r="Q298" s="39">
        <f t="shared" si="131"/>
        <v>0</v>
      </c>
      <c r="R298" s="35"/>
      <c r="S298" s="35"/>
      <c r="T298" s="35"/>
      <c r="U298" s="35"/>
      <c r="V298" s="35"/>
      <c r="W298" s="35"/>
      <c r="X298" s="39">
        <f t="shared" si="132"/>
        <v>0</v>
      </c>
      <c r="Y298" s="40">
        <f t="shared" si="117"/>
        <v>0</v>
      </c>
    </row>
    <row r="299" spans="1:25" x14ac:dyDescent="0.25">
      <c r="A299" s="30"/>
      <c r="B299" s="41"/>
      <c r="C299" s="42" t="s">
        <v>35</v>
      </c>
      <c r="D299" s="33"/>
      <c r="E299" s="64"/>
      <c r="F299" s="65"/>
      <c r="G299" s="64"/>
      <c r="H299" s="65"/>
      <c r="I299" s="37">
        <f t="shared" si="130"/>
        <v>0</v>
      </c>
      <c r="J299" s="38">
        <f t="shared" si="130"/>
        <v>0</v>
      </c>
      <c r="K299" s="35"/>
      <c r="L299" s="35"/>
      <c r="M299" s="35"/>
      <c r="N299" s="35"/>
      <c r="O299" s="35"/>
      <c r="P299" s="35"/>
      <c r="Q299" s="39">
        <f t="shared" si="131"/>
        <v>0</v>
      </c>
      <c r="R299" s="35"/>
      <c r="S299" s="35"/>
      <c r="T299" s="35"/>
      <c r="U299" s="35"/>
      <c r="V299" s="35"/>
      <c r="W299" s="35"/>
      <c r="X299" s="39">
        <f t="shared" si="132"/>
        <v>0</v>
      </c>
      <c r="Y299" s="40">
        <f t="shared" si="117"/>
        <v>0</v>
      </c>
    </row>
    <row r="300" spans="1:25" x14ac:dyDescent="0.25">
      <c r="A300" s="30"/>
      <c r="B300" s="41"/>
      <c r="C300" s="42" t="s">
        <v>36</v>
      </c>
      <c r="D300" s="33"/>
      <c r="E300" s="64"/>
      <c r="F300" s="65"/>
      <c r="G300" s="64"/>
      <c r="H300" s="65"/>
      <c r="I300" s="37">
        <f t="shared" si="130"/>
        <v>0</v>
      </c>
      <c r="J300" s="38">
        <f t="shared" si="130"/>
        <v>0</v>
      </c>
      <c r="K300" s="35"/>
      <c r="L300" s="35"/>
      <c r="M300" s="35"/>
      <c r="N300" s="35"/>
      <c r="O300" s="35"/>
      <c r="P300" s="35"/>
      <c r="Q300" s="39">
        <f t="shared" si="131"/>
        <v>0</v>
      </c>
      <c r="R300" s="35"/>
      <c r="S300" s="35"/>
      <c r="T300" s="35"/>
      <c r="U300" s="35"/>
      <c r="V300" s="35"/>
      <c r="W300" s="35"/>
      <c r="X300" s="39">
        <f t="shared" si="132"/>
        <v>0</v>
      </c>
      <c r="Y300" s="40">
        <f t="shared" si="117"/>
        <v>0</v>
      </c>
    </row>
    <row r="301" spans="1:25" x14ac:dyDescent="0.25">
      <c r="A301" s="30"/>
      <c r="B301" s="41"/>
      <c r="C301" s="42" t="s">
        <v>37</v>
      </c>
      <c r="D301" s="33"/>
      <c r="E301" s="64"/>
      <c r="F301" s="65"/>
      <c r="G301" s="64"/>
      <c r="H301" s="65"/>
      <c r="I301" s="37">
        <f t="shared" si="130"/>
        <v>0</v>
      </c>
      <c r="J301" s="38">
        <f t="shared" si="130"/>
        <v>0</v>
      </c>
      <c r="K301" s="35"/>
      <c r="L301" s="35"/>
      <c r="M301" s="35"/>
      <c r="N301" s="35"/>
      <c r="O301" s="35"/>
      <c r="P301" s="35"/>
      <c r="Q301" s="39">
        <f t="shared" si="131"/>
        <v>0</v>
      </c>
      <c r="R301" s="35"/>
      <c r="S301" s="35"/>
      <c r="T301" s="35"/>
      <c r="U301" s="35"/>
      <c r="V301" s="35"/>
      <c r="W301" s="35"/>
      <c r="X301" s="39">
        <f t="shared" si="132"/>
        <v>0</v>
      </c>
      <c r="Y301" s="40">
        <f t="shared" si="117"/>
        <v>0</v>
      </c>
    </row>
    <row r="302" spans="1:25" ht="15.75" thickBot="1" x14ac:dyDescent="0.3">
      <c r="A302" s="49"/>
      <c r="B302" s="50"/>
      <c r="C302" s="51" t="s">
        <v>38</v>
      </c>
      <c r="D302" s="52"/>
      <c r="E302" s="53"/>
      <c r="F302" s="54"/>
      <c r="G302" s="55"/>
      <c r="H302" s="56" t="s">
        <v>39</v>
      </c>
      <c r="I302" s="37">
        <f t="shared" ref="I302:X302" si="133">SUM(I294:I301)</f>
        <v>0</v>
      </c>
      <c r="J302" s="38">
        <f t="shared" si="133"/>
        <v>0</v>
      </c>
      <c r="K302" s="38">
        <f t="shared" si="133"/>
        <v>0</v>
      </c>
      <c r="L302" s="38">
        <f t="shared" si="133"/>
        <v>0</v>
      </c>
      <c r="M302" s="38">
        <f t="shared" si="133"/>
        <v>0</v>
      </c>
      <c r="N302" s="38">
        <f t="shared" si="133"/>
        <v>0</v>
      </c>
      <c r="O302" s="38">
        <f t="shared" si="133"/>
        <v>0</v>
      </c>
      <c r="P302" s="38">
        <f t="shared" si="133"/>
        <v>0</v>
      </c>
      <c r="Q302" s="38">
        <f t="shared" si="133"/>
        <v>0</v>
      </c>
      <c r="R302" s="38">
        <f t="shared" si="133"/>
        <v>0</v>
      </c>
      <c r="S302" s="38">
        <f t="shared" si="133"/>
        <v>0</v>
      </c>
      <c r="T302" s="38">
        <f t="shared" si="133"/>
        <v>0</v>
      </c>
      <c r="U302" s="38">
        <f t="shared" si="133"/>
        <v>0</v>
      </c>
      <c r="V302" s="38">
        <f t="shared" si="133"/>
        <v>0</v>
      </c>
      <c r="W302" s="38">
        <f t="shared" si="133"/>
        <v>0</v>
      </c>
      <c r="X302" s="38">
        <f t="shared" si="133"/>
        <v>0</v>
      </c>
      <c r="Y302" s="40">
        <f t="shared" si="117"/>
        <v>0</v>
      </c>
    </row>
    <row r="303" spans="1:25" ht="15.75" thickTop="1" x14ac:dyDescent="0.25">
      <c r="A303" s="74"/>
      <c r="B303" s="75"/>
      <c r="C303" s="76" t="s">
        <v>30</v>
      </c>
      <c r="D303" s="77"/>
      <c r="E303" s="78"/>
      <c r="F303" s="79"/>
      <c r="G303" s="78"/>
      <c r="H303" s="79"/>
      <c r="I303" s="80">
        <f t="shared" ref="I303:J310" si="134">SUM(G303-E303)</f>
        <v>0</v>
      </c>
      <c r="J303" s="81">
        <f t="shared" si="134"/>
        <v>0</v>
      </c>
      <c r="K303" s="82"/>
      <c r="L303" s="82"/>
      <c r="M303" s="82"/>
      <c r="N303" s="82"/>
      <c r="O303" s="82"/>
      <c r="P303" s="82"/>
      <c r="Q303" s="83">
        <f>SUM(K303:P303)</f>
        <v>0</v>
      </c>
      <c r="R303" s="82"/>
      <c r="S303" s="82"/>
      <c r="T303" s="82"/>
      <c r="U303" s="82"/>
      <c r="V303" s="82"/>
      <c r="W303" s="82"/>
      <c r="X303" s="83">
        <f>SUM(R303:W303)</f>
        <v>0</v>
      </c>
      <c r="Y303" s="84">
        <f t="shared" si="117"/>
        <v>0</v>
      </c>
    </row>
    <row r="304" spans="1:25" x14ac:dyDescent="0.25">
      <c r="A304" s="85"/>
      <c r="B304" s="41"/>
      <c r="C304" s="42" t="s">
        <v>31</v>
      </c>
      <c r="D304" s="33"/>
      <c r="E304" s="64"/>
      <c r="F304" s="65"/>
      <c r="G304" s="64"/>
      <c r="H304" s="65"/>
      <c r="I304" s="37">
        <f t="shared" si="134"/>
        <v>0</v>
      </c>
      <c r="J304" s="38">
        <f t="shared" si="134"/>
        <v>0</v>
      </c>
      <c r="K304" s="35"/>
      <c r="L304" s="35"/>
      <c r="M304" s="35"/>
      <c r="N304" s="35"/>
      <c r="O304" s="35"/>
      <c r="P304" s="35"/>
      <c r="Q304" s="39">
        <f t="shared" ref="Q304:Q310" si="135">SUM(K304:P304)</f>
        <v>0</v>
      </c>
      <c r="R304" s="35"/>
      <c r="S304" s="35"/>
      <c r="T304" s="35"/>
      <c r="U304" s="35"/>
      <c r="V304" s="35"/>
      <c r="W304" s="35"/>
      <c r="X304" s="39">
        <f t="shared" ref="X304:X310" si="136">SUM(R304:W304)</f>
        <v>0</v>
      </c>
      <c r="Y304" s="86">
        <f t="shared" si="117"/>
        <v>0</v>
      </c>
    </row>
    <row r="305" spans="1:25" x14ac:dyDescent="0.25">
      <c r="A305" s="85"/>
      <c r="B305" s="41"/>
      <c r="C305" s="42" t="s">
        <v>32</v>
      </c>
      <c r="D305" s="33"/>
      <c r="E305" s="64"/>
      <c r="F305" s="65"/>
      <c r="G305" s="64"/>
      <c r="H305" s="65"/>
      <c r="I305" s="37">
        <f t="shared" si="134"/>
        <v>0</v>
      </c>
      <c r="J305" s="38">
        <f t="shared" si="134"/>
        <v>0</v>
      </c>
      <c r="K305" s="35"/>
      <c r="L305" s="35"/>
      <c r="M305" s="35"/>
      <c r="N305" s="35"/>
      <c r="O305" s="35"/>
      <c r="P305" s="35"/>
      <c r="Q305" s="39">
        <f t="shared" si="135"/>
        <v>0</v>
      </c>
      <c r="R305" s="35"/>
      <c r="S305" s="35"/>
      <c r="T305" s="35"/>
      <c r="U305" s="35"/>
      <c r="V305" s="35"/>
      <c r="W305" s="35"/>
      <c r="X305" s="39">
        <f t="shared" si="136"/>
        <v>0</v>
      </c>
      <c r="Y305" s="86">
        <f t="shared" si="117"/>
        <v>0</v>
      </c>
    </row>
    <row r="306" spans="1:25" x14ac:dyDescent="0.25">
      <c r="A306" s="85"/>
      <c r="B306" s="41"/>
      <c r="C306" s="42" t="s">
        <v>33</v>
      </c>
      <c r="D306" s="33"/>
      <c r="E306" s="64"/>
      <c r="F306" s="65"/>
      <c r="G306" s="64"/>
      <c r="H306" s="65"/>
      <c r="I306" s="37">
        <f t="shared" si="134"/>
        <v>0</v>
      </c>
      <c r="J306" s="38">
        <f t="shared" si="134"/>
        <v>0</v>
      </c>
      <c r="K306" s="35"/>
      <c r="L306" s="35"/>
      <c r="M306" s="35"/>
      <c r="N306" s="35"/>
      <c r="O306" s="35"/>
      <c r="P306" s="35"/>
      <c r="Q306" s="39">
        <f t="shared" si="135"/>
        <v>0</v>
      </c>
      <c r="R306" s="35"/>
      <c r="S306" s="35"/>
      <c r="T306" s="35"/>
      <c r="U306" s="35"/>
      <c r="V306" s="35"/>
      <c r="W306" s="35"/>
      <c r="X306" s="39">
        <f t="shared" si="136"/>
        <v>0</v>
      </c>
      <c r="Y306" s="86">
        <f t="shared" si="117"/>
        <v>0</v>
      </c>
    </row>
    <row r="307" spans="1:25" x14ac:dyDescent="0.25">
      <c r="A307" s="85"/>
      <c r="B307" s="41"/>
      <c r="C307" s="42" t="s">
        <v>34</v>
      </c>
      <c r="D307" s="33"/>
      <c r="E307" s="64"/>
      <c r="F307" s="65"/>
      <c r="G307" s="64"/>
      <c r="H307" s="65"/>
      <c r="I307" s="37">
        <f t="shared" si="134"/>
        <v>0</v>
      </c>
      <c r="J307" s="38">
        <f t="shared" si="134"/>
        <v>0</v>
      </c>
      <c r="K307" s="35"/>
      <c r="L307" s="35"/>
      <c r="M307" s="35"/>
      <c r="N307" s="35"/>
      <c r="O307" s="35"/>
      <c r="P307" s="35"/>
      <c r="Q307" s="39">
        <f t="shared" si="135"/>
        <v>0</v>
      </c>
      <c r="R307" s="35"/>
      <c r="S307" s="35"/>
      <c r="T307" s="35"/>
      <c r="U307" s="35"/>
      <c r="V307" s="35"/>
      <c r="W307" s="35"/>
      <c r="X307" s="39">
        <f t="shared" si="136"/>
        <v>0</v>
      </c>
      <c r="Y307" s="86">
        <f t="shared" si="117"/>
        <v>0</v>
      </c>
    </row>
    <row r="308" spans="1:25" x14ac:dyDescent="0.25">
      <c r="A308" s="85"/>
      <c r="B308" s="41"/>
      <c r="C308" s="42" t="s">
        <v>35</v>
      </c>
      <c r="D308" s="33"/>
      <c r="E308" s="64"/>
      <c r="F308" s="65"/>
      <c r="G308" s="64"/>
      <c r="H308" s="65"/>
      <c r="I308" s="37">
        <f t="shared" si="134"/>
        <v>0</v>
      </c>
      <c r="J308" s="38">
        <f t="shared" si="134"/>
        <v>0</v>
      </c>
      <c r="K308" s="35"/>
      <c r="L308" s="35"/>
      <c r="M308" s="35"/>
      <c r="N308" s="35"/>
      <c r="O308" s="35"/>
      <c r="P308" s="35"/>
      <c r="Q308" s="39">
        <f t="shared" si="135"/>
        <v>0</v>
      </c>
      <c r="R308" s="35"/>
      <c r="S308" s="35"/>
      <c r="T308" s="35"/>
      <c r="U308" s="35"/>
      <c r="V308" s="35"/>
      <c r="W308" s="35"/>
      <c r="X308" s="39">
        <f t="shared" si="136"/>
        <v>0</v>
      </c>
      <c r="Y308" s="86">
        <f t="shared" si="117"/>
        <v>0</v>
      </c>
    </row>
    <row r="309" spans="1:25" x14ac:dyDescent="0.25">
      <c r="A309" s="85"/>
      <c r="B309" s="41"/>
      <c r="C309" s="42" t="s">
        <v>36</v>
      </c>
      <c r="D309" s="33"/>
      <c r="E309" s="64"/>
      <c r="F309" s="65"/>
      <c r="G309" s="64"/>
      <c r="H309" s="65"/>
      <c r="I309" s="37">
        <f t="shared" si="134"/>
        <v>0</v>
      </c>
      <c r="J309" s="38">
        <f t="shared" si="134"/>
        <v>0</v>
      </c>
      <c r="K309" s="35"/>
      <c r="L309" s="35"/>
      <c r="M309" s="35"/>
      <c r="N309" s="35"/>
      <c r="O309" s="35"/>
      <c r="P309" s="35"/>
      <c r="Q309" s="39">
        <f t="shared" si="135"/>
        <v>0</v>
      </c>
      <c r="R309" s="35"/>
      <c r="S309" s="35"/>
      <c r="T309" s="35"/>
      <c r="U309" s="35"/>
      <c r="V309" s="35"/>
      <c r="W309" s="35"/>
      <c r="X309" s="39">
        <f t="shared" si="136"/>
        <v>0</v>
      </c>
      <c r="Y309" s="86">
        <f t="shared" si="117"/>
        <v>0</v>
      </c>
    </row>
    <row r="310" spans="1:25" x14ac:dyDescent="0.25">
      <c r="A310" s="85"/>
      <c r="B310" s="41"/>
      <c r="C310" s="42" t="s">
        <v>37</v>
      </c>
      <c r="D310" s="33"/>
      <c r="E310" s="64"/>
      <c r="F310" s="65"/>
      <c r="G310" s="64"/>
      <c r="H310" s="65"/>
      <c r="I310" s="37">
        <f t="shared" si="134"/>
        <v>0</v>
      </c>
      <c r="J310" s="38">
        <f t="shared" si="134"/>
        <v>0</v>
      </c>
      <c r="K310" s="35"/>
      <c r="L310" s="35"/>
      <c r="M310" s="35"/>
      <c r="N310" s="35"/>
      <c r="O310" s="35"/>
      <c r="P310" s="35"/>
      <c r="Q310" s="39">
        <f t="shared" si="135"/>
        <v>0</v>
      </c>
      <c r="R310" s="35"/>
      <c r="S310" s="35"/>
      <c r="T310" s="35"/>
      <c r="U310" s="35"/>
      <c r="V310" s="35"/>
      <c r="W310" s="35"/>
      <c r="X310" s="39">
        <f t="shared" si="136"/>
        <v>0</v>
      </c>
      <c r="Y310" s="86">
        <f t="shared" si="117"/>
        <v>0</v>
      </c>
    </row>
    <row r="311" spans="1:25" ht="15.75" thickBot="1" x14ac:dyDescent="0.3">
      <c r="A311" s="87"/>
      <c r="B311" s="88"/>
      <c r="C311" s="89" t="s">
        <v>38</v>
      </c>
      <c r="D311" s="90"/>
      <c r="E311" s="91"/>
      <c r="F311" s="92"/>
      <c r="G311" s="93"/>
      <c r="H311" s="94" t="s">
        <v>39</v>
      </c>
      <c r="I311" s="95">
        <f t="shared" ref="I311:X311" si="137">SUM(I303:I310)</f>
        <v>0</v>
      </c>
      <c r="J311" s="96">
        <f t="shared" si="137"/>
        <v>0</v>
      </c>
      <c r="K311" s="96">
        <f t="shared" si="137"/>
        <v>0</v>
      </c>
      <c r="L311" s="96">
        <f t="shared" si="137"/>
        <v>0</v>
      </c>
      <c r="M311" s="96">
        <f t="shared" si="137"/>
        <v>0</v>
      </c>
      <c r="N311" s="96">
        <f t="shared" si="137"/>
        <v>0</v>
      </c>
      <c r="O311" s="96">
        <f t="shared" si="137"/>
        <v>0</v>
      </c>
      <c r="P311" s="96">
        <f t="shared" si="137"/>
        <v>0</v>
      </c>
      <c r="Q311" s="96">
        <f t="shared" si="137"/>
        <v>0</v>
      </c>
      <c r="R311" s="96">
        <f t="shared" si="137"/>
        <v>0</v>
      </c>
      <c r="S311" s="96">
        <f t="shared" si="137"/>
        <v>0</v>
      </c>
      <c r="T311" s="96">
        <f t="shared" si="137"/>
        <v>0</v>
      </c>
      <c r="U311" s="96">
        <f t="shared" si="137"/>
        <v>0</v>
      </c>
      <c r="V311" s="96">
        <f t="shared" si="137"/>
        <v>0</v>
      </c>
      <c r="W311" s="96">
        <f t="shared" si="137"/>
        <v>0</v>
      </c>
      <c r="X311" s="96">
        <f t="shared" si="137"/>
        <v>0</v>
      </c>
      <c r="Y311" s="97">
        <f t="shared" si="117"/>
        <v>0</v>
      </c>
    </row>
    <row r="312" spans="1:25" x14ac:dyDescent="0.25">
      <c r="A312" s="30"/>
      <c r="B312" s="98"/>
      <c r="C312" s="99" t="s">
        <v>30</v>
      </c>
      <c r="D312" s="100"/>
      <c r="E312" s="101"/>
      <c r="F312" s="102"/>
      <c r="G312" s="101"/>
      <c r="H312" s="102"/>
      <c r="I312" s="103">
        <f t="shared" ref="I312:J319" si="138">SUM(G312-E312)</f>
        <v>0</v>
      </c>
      <c r="J312" s="104">
        <f t="shared" si="138"/>
        <v>0</v>
      </c>
      <c r="K312" s="105"/>
      <c r="L312" s="105"/>
      <c r="M312" s="105"/>
      <c r="N312" s="105"/>
      <c r="O312" s="105"/>
      <c r="P312" s="105"/>
      <c r="Q312" s="106">
        <f>SUM(K312:P312)</f>
        <v>0</v>
      </c>
      <c r="R312" s="105"/>
      <c r="S312" s="105"/>
      <c r="T312" s="105"/>
      <c r="U312" s="105"/>
      <c r="V312" s="105"/>
      <c r="W312" s="105"/>
      <c r="X312" s="106">
        <f>SUM(R312:W312)</f>
        <v>0</v>
      </c>
      <c r="Y312" s="107">
        <f t="shared" si="117"/>
        <v>0</v>
      </c>
    </row>
    <row r="313" spans="1:25" x14ac:dyDescent="0.25">
      <c r="A313" s="30"/>
      <c r="B313" s="41"/>
      <c r="C313" s="42" t="s">
        <v>31</v>
      </c>
      <c r="D313" s="33"/>
      <c r="E313" s="64"/>
      <c r="F313" s="65"/>
      <c r="G313" s="64"/>
      <c r="H313" s="65"/>
      <c r="I313" s="37">
        <f t="shared" si="138"/>
        <v>0</v>
      </c>
      <c r="J313" s="38">
        <f t="shared" si="138"/>
        <v>0</v>
      </c>
      <c r="K313" s="35"/>
      <c r="L313" s="35"/>
      <c r="M313" s="35"/>
      <c r="N313" s="35"/>
      <c r="O313" s="35"/>
      <c r="P313" s="35"/>
      <c r="Q313" s="39">
        <f t="shared" ref="Q313:Q319" si="139">SUM(K313:P313)</f>
        <v>0</v>
      </c>
      <c r="R313" s="35"/>
      <c r="S313" s="35"/>
      <c r="T313" s="35"/>
      <c r="U313" s="35"/>
      <c r="V313" s="35"/>
      <c r="W313" s="35"/>
      <c r="X313" s="39">
        <f t="shared" ref="X313:X319" si="140">SUM(R313:W313)</f>
        <v>0</v>
      </c>
      <c r="Y313" s="40">
        <f t="shared" si="117"/>
        <v>0</v>
      </c>
    </row>
    <row r="314" spans="1:25" x14ac:dyDescent="0.25">
      <c r="A314" s="30"/>
      <c r="B314" s="41"/>
      <c r="C314" s="42" t="s">
        <v>32</v>
      </c>
      <c r="D314" s="33"/>
      <c r="E314" s="64"/>
      <c r="F314" s="65"/>
      <c r="G314" s="64"/>
      <c r="H314" s="65"/>
      <c r="I314" s="37">
        <f t="shared" si="138"/>
        <v>0</v>
      </c>
      <c r="J314" s="38">
        <f t="shared" si="138"/>
        <v>0</v>
      </c>
      <c r="K314" s="35"/>
      <c r="L314" s="35"/>
      <c r="M314" s="35"/>
      <c r="N314" s="35"/>
      <c r="O314" s="35"/>
      <c r="P314" s="35"/>
      <c r="Q314" s="39">
        <f t="shared" si="139"/>
        <v>0</v>
      </c>
      <c r="R314" s="35"/>
      <c r="S314" s="35"/>
      <c r="T314" s="35"/>
      <c r="U314" s="35"/>
      <c r="V314" s="35"/>
      <c r="W314" s="35"/>
      <c r="X314" s="39">
        <f t="shared" si="140"/>
        <v>0</v>
      </c>
      <c r="Y314" s="40">
        <f t="shared" si="117"/>
        <v>0</v>
      </c>
    </row>
    <row r="315" spans="1:25" x14ac:dyDescent="0.25">
      <c r="A315" s="30"/>
      <c r="B315" s="41"/>
      <c r="C315" s="42" t="s">
        <v>33</v>
      </c>
      <c r="D315" s="33"/>
      <c r="E315" s="64"/>
      <c r="F315" s="65"/>
      <c r="G315" s="64"/>
      <c r="H315" s="65"/>
      <c r="I315" s="37">
        <f t="shared" si="138"/>
        <v>0</v>
      </c>
      <c r="J315" s="38">
        <f t="shared" si="138"/>
        <v>0</v>
      </c>
      <c r="K315" s="35"/>
      <c r="L315" s="35"/>
      <c r="M315" s="35"/>
      <c r="N315" s="35"/>
      <c r="O315" s="35"/>
      <c r="P315" s="35"/>
      <c r="Q315" s="39">
        <f t="shared" si="139"/>
        <v>0</v>
      </c>
      <c r="R315" s="35"/>
      <c r="S315" s="35"/>
      <c r="T315" s="35"/>
      <c r="U315" s="35"/>
      <c r="V315" s="35"/>
      <c r="W315" s="35"/>
      <c r="X315" s="39">
        <f t="shared" si="140"/>
        <v>0</v>
      </c>
      <c r="Y315" s="40">
        <f t="shared" si="117"/>
        <v>0</v>
      </c>
    </row>
    <row r="316" spans="1:25" x14ac:dyDescent="0.25">
      <c r="A316" s="30"/>
      <c r="B316" s="41"/>
      <c r="C316" s="42" t="s">
        <v>34</v>
      </c>
      <c r="D316" s="33"/>
      <c r="E316" s="64"/>
      <c r="F316" s="65"/>
      <c r="G316" s="64"/>
      <c r="H316" s="65"/>
      <c r="I316" s="37">
        <f t="shared" si="138"/>
        <v>0</v>
      </c>
      <c r="J316" s="38">
        <f t="shared" si="138"/>
        <v>0</v>
      </c>
      <c r="K316" s="35"/>
      <c r="L316" s="35"/>
      <c r="M316" s="35"/>
      <c r="N316" s="35"/>
      <c r="O316" s="35"/>
      <c r="P316" s="35"/>
      <c r="Q316" s="39">
        <f t="shared" si="139"/>
        <v>0</v>
      </c>
      <c r="R316" s="35"/>
      <c r="S316" s="35"/>
      <c r="T316" s="35"/>
      <c r="U316" s="35"/>
      <c r="V316" s="35"/>
      <c r="W316" s="35"/>
      <c r="X316" s="39">
        <f t="shared" si="140"/>
        <v>0</v>
      </c>
      <c r="Y316" s="40">
        <f t="shared" si="117"/>
        <v>0</v>
      </c>
    </row>
    <row r="317" spans="1:25" x14ac:dyDescent="0.25">
      <c r="A317" s="30"/>
      <c r="B317" s="41"/>
      <c r="C317" s="42" t="s">
        <v>35</v>
      </c>
      <c r="D317" s="33"/>
      <c r="E317" s="64"/>
      <c r="F317" s="65"/>
      <c r="G317" s="64"/>
      <c r="H317" s="65"/>
      <c r="I317" s="37">
        <f t="shared" si="138"/>
        <v>0</v>
      </c>
      <c r="J317" s="38">
        <f t="shared" si="138"/>
        <v>0</v>
      </c>
      <c r="K317" s="35"/>
      <c r="L317" s="35"/>
      <c r="M317" s="35"/>
      <c r="N317" s="35"/>
      <c r="O317" s="35"/>
      <c r="P317" s="35"/>
      <c r="Q317" s="39">
        <f t="shared" si="139"/>
        <v>0</v>
      </c>
      <c r="R317" s="35"/>
      <c r="S317" s="35"/>
      <c r="T317" s="35"/>
      <c r="U317" s="35"/>
      <c r="V317" s="35"/>
      <c r="W317" s="35"/>
      <c r="X317" s="39">
        <f t="shared" si="140"/>
        <v>0</v>
      </c>
      <c r="Y317" s="40">
        <f t="shared" si="117"/>
        <v>0</v>
      </c>
    </row>
    <row r="318" spans="1:25" x14ac:dyDescent="0.25">
      <c r="A318" s="30"/>
      <c r="B318" s="41"/>
      <c r="C318" s="42" t="s">
        <v>36</v>
      </c>
      <c r="D318" s="33"/>
      <c r="E318" s="64"/>
      <c r="F318" s="65"/>
      <c r="G318" s="64"/>
      <c r="H318" s="65"/>
      <c r="I318" s="37">
        <f t="shared" si="138"/>
        <v>0</v>
      </c>
      <c r="J318" s="38">
        <f t="shared" si="138"/>
        <v>0</v>
      </c>
      <c r="K318" s="35"/>
      <c r="L318" s="35"/>
      <c r="M318" s="35"/>
      <c r="N318" s="35"/>
      <c r="O318" s="35"/>
      <c r="P318" s="35"/>
      <c r="Q318" s="39">
        <f t="shared" si="139"/>
        <v>0</v>
      </c>
      <c r="R318" s="35"/>
      <c r="S318" s="35"/>
      <c r="T318" s="35"/>
      <c r="U318" s="35"/>
      <c r="V318" s="35"/>
      <c r="W318" s="35"/>
      <c r="X318" s="39">
        <f t="shared" si="140"/>
        <v>0</v>
      </c>
      <c r="Y318" s="40">
        <f t="shared" si="117"/>
        <v>0</v>
      </c>
    </row>
    <row r="319" spans="1:25" x14ac:dyDescent="0.25">
      <c r="A319" s="30"/>
      <c r="B319" s="41"/>
      <c r="C319" s="42" t="s">
        <v>37</v>
      </c>
      <c r="D319" s="33"/>
      <c r="E319" s="64"/>
      <c r="F319" s="65"/>
      <c r="G319" s="64"/>
      <c r="H319" s="65"/>
      <c r="I319" s="37">
        <f t="shared" si="138"/>
        <v>0</v>
      </c>
      <c r="J319" s="38">
        <f t="shared" si="138"/>
        <v>0</v>
      </c>
      <c r="K319" s="35"/>
      <c r="L319" s="35"/>
      <c r="M319" s="35"/>
      <c r="N319" s="35"/>
      <c r="O319" s="35"/>
      <c r="P319" s="35"/>
      <c r="Q319" s="39">
        <f t="shared" si="139"/>
        <v>0</v>
      </c>
      <c r="R319" s="35"/>
      <c r="S319" s="35"/>
      <c r="T319" s="35"/>
      <c r="U319" s="35"/>
      <c r="V319" s="35"/>
      <c r="W319" s="35"/>
      <c r="X319" s="39">
        <f t="shared" si="140"/>
        <v>0</v>
      </c>
      <c r="Y319" s="40">
        <f t="shared" si="117"/>
        <v>0</v>
      </c>
    </row>
    <row r="320" spans="1:25" ht="15.75" thickBot="1" x14ac:dyDescent="0.3">
      <c r="A320" s="87"/>
      <c r="B320" s="88"/>
      <c r="C320" s="89" t="s">
        <v>38</v>
      </c>
      <c r="D320" s="90"/>
      <c r="E320" s="91"/>
      <c r="F320" s="92"/>
      <c r="G320" s="93"/>
      <c r="H320" s="94" t="s">
        <v>39</v>
      </c>
      <c r="I320" s="95">
        <f t="shared" ref="I320:X320" si="141">SUM(I312:I319)</f>
        <v>0</v>
      </c>
      <c r="J320" s="96">
        <f t="shared" si="141"/>
        <v>0</v>
      </c>
      <c r="K320" s="96">
        <f t="shared" si="141"/>
        <v>0</v>
      </c>
      <c r="L320" s="96">
        <f t="shared" si="141"/>
        <v>0</v>
      </c>
      <c r="M320" s="96">
        <f t="shared" si="141"/>
        <v>0</v>
      </c>
      <c r="N320" s="96">
        <f t="shared" si="141"/>
        <v>0</v>
      </c>
      <c r="O320" s="96">
        <f t="shared" si="141"/>
        <v>0</v>
      </c>
      <c r="P320" s="96">
        <f t="shared" si="141"/>
        <v>0</v>
      </c>
      <c r="Q320" s="96">
        <f t="shared" si="141"/>
        <v>0</v>
      </c>
      <c r="R320" s="96">
        <f t="shared" si="141"/>
        <v>0</v>
      </c>
      <c r="S320" s="96">
        <f t="shared" si="141"/>
        <v>0</v>
      </c>
      <c r="T320" s="96">
        <f t="shared" si="141"/>
        <v>0</v>
      </c>
      <c r="U320" s="96">
        <f t="shared" si="141"/>
        <v>0</v>
      </c>
      <c r="V320" s="96">
        <f t="shared" si="141"/>
        <v>0</v>
      </c>
      <c r="W320" s="96">
        <f t="shared" si="141"/>
        <v>0</v>
      </c>
      <c r="X320" s="96">
        <f t="shared" si="141"/>
        <v>0</v>
      </c>
      <c r="Y320" s="97">
        <f>SUM(Q320-X320)</f>
        <v>0</v>
      </c>
    </row>
    <row r="321" spans="4:24" x14ac:dyDescent="0.25">
      <c r="D321" s="108"/>
    </row>
    <row r="322" spans="4:24" x14ac:dyDescent="0.25">
      <c r="D322" s="108"/>
    </row>
    <row r="323" spans="4:24" x14ac:dyDescent="0.25">
      <c r="D323" s="108"/>
      <c r="I323" s="2"/>
      <c r="J323" s="2"/>
      <c r="K323" s="109" t="s">
        <v>1</v>
      </c>
      <c r="L323" s="110"/>
      <c r="M323" s="110"/>
      <c r="N323" s="110"/>
      <c r="O323" s="110"/>
      <c r="P323" s="110"/>
      <c r="Q323" s="111"/>
      <c r="R323" s="112"/>
      <c r="S323" s="112"/>
      <c r="T323" s="112"/>
      <c r="U323" s="112"/>
      <c r="V323" s="112"/>
      <c r="W323" s="112"/>
      <c r="X323" s="112"/>
    </row>
    <row r="324" spans="4:24" x14ac:dyDescent="0.25">
      <c r="D324" s="108"/>
      <c r="I324" s="2"/>
      <c r="J324" s="2"/>
      <c r="K324" s="113" t="s">
        <v>48</v>
      </c>
      <c r="L324" s="113"/>
      <c r="M324" s="113" t="s">
        <v>49</v>
      </c>
      <c r="N324" s="113"/>
      <c r="O324" s="113" t="s">
        <v>50</v>
      </c>
      <c r="P324" s="17"/>
      <c r="Q324" s="114"/>
      <c r="R324" s="115" t="s">
        <v>51</v>
      </c>
      <c r="S324" s="110"/>
      <c r="T324" s="110"/>
      <c r="U324" s="110"/>
      <c r="V324" s="110"/>
      <c r="W324" s="110"/>
      <c r="X324" s="114"/>
    </row>
    <row r="325" spans="4:24" ht="33.75" x14ac:dyDescent="0.25">
      <c r="D325" s="108"/>
      <c r="I325" s="116" t="s">
        <v>52</v>
      </c>
      <c r="J325" s="116" t="s">
        <v>53</v>
      </c>
      <c r="K325" s="116" t="s">
        <v>54</v>
      </c>
      <c r="L325" s="116" t="s">
        <v>55</v>
      </c>
      <c r="M325" s="116" t="s">
        <v>54</v>
      </c>
      <c r="N325" s="116" t="s">
        <v>55</v>
      </c>
      <c r="O325" s="117" t="s">
        <v>56</v>
      </c>
      <c r="P325" s="118" t="s">
        <v>57</v>
      </c>
      <c r="Q325" s="116" t="s">
        <v>58</v>
      </c>
      <c r="R325" s="116" t="s">
        <v>22</v>
      </c>
      <c r="S325" s="116" t="s">
        <v>59</v>
      </c>
      <c r="T325" s="116" t="s">
        <v>110</v>
      </c>
      <c r="U325" s="116" t="s">
        <v>111</v>
      </c>
      <c r="V325" s="116" t="s">
        <v>101</v>
      </c>
      <c r="W325" s="116" t="s">
        <v>112</v>
      </c>
      <c r="X325" s="119" t="s">
        <v>62</v>
      </c>
    </row>
    <row r="326" spans="4:24" x14ac:dyDescent="0.25">
      <c r="D326" s="108"/>
      <c r="I326" s="120">
        <f t="shared" ref="I326:P326" si="142">I14+I41+I50+I59+I68+I77+I104+I113+I122+I131+I140+I167+I176+I185+I194+I203+I230+I239+I248+I257+I266</f>
        <v>5.2243055555555546</v>
      </c>
      <c r="J326" s="121">
        <f t="shared" si="142"/>
        <v>3780</v>
      </c>
      <c r="K326" s="121">
        <f t="shared" si="142"/>
        <v>66</v>
      </c>
      <c r="L326" s="121">
        <f t="shared" si="142"/>
        <v>92</v>
      </c>
      <c r="M326" s="121">
        <f t="shared" si="142"/>
        <v>26</v>
      </c>
      <c r="N326" s="121">
        <f t="shared" si="142"/>
        <v>5</v>
      </c>
      <c r="O326" s="121">
        <f t="shared" si="142"/>
        <v>0</v>
      </c>
      <c r="P326" s="121">
        <f t="shared" si="142"/>
        <v>0</v>
      </c>
      <c r="Q326" s="121">
        <f>SUM(K326:P326)</f>
        <v>189</v>
      </c>
      <c r="R326" s="121">
        <f t="shared" ref="R326:W326" si="143">R14+R41+R50+R59+R68+R77+R104+R113+R122+R131+R140+R167+R176+R185+R194+R203+R230+R239+R248+R257+R266</f>
        <v>3</v>
      </c>
      <c r="S326" s="121">
        <f t="shared" si="143"/>
        <v>99</v>
      </c>
      <c r="T326" s="121">
        <f t="shared" si="143"/>
        <v>45</v>
      </c>
      <c r="U326" s="121">
        <f t="shared" si="143"/>
        <v>0</v>
      </c>
      <c r="V326" s="121">
        <f t="shared" si="143"/>
        <v>1</v>
      </c>
      <c r="W326" s="121">
        <f t="shared" si="143"/>
        <v>41</v>
      </c>
      <c r="X326" s="121">
        <f>SUM(R326:W326)</f>
        <v>189</v>
      </c>
    </row>
    <row r="327" spans="4:24" x14ac:dyDescent="0.25">
      <c r="D327" s="108"/>
      <c r="I327" s="2"/>
      <c r="J327" s="122"/>
      <c r="K327" s="122"/>
      <c r="L327" s="122"/>
      <c r="M327" s="122"/>
      <c r="N327" s="122"/>
      <c r="O327" s="2"/>
      <c r="P327" s="123" t="s">
        <v>30</v>
      </c>
      <c r="Q327" s="124">
        <f>Q6+Q33+Q42+Q51+Q60+Q69+Q96+Q105+Q114+Q123+Q132+Q159+Q168+Q177+Q186+Q195+Q222+Q231+Q240+Q249+Q258</f>
        <v>10</v>
      </c>
      <c r="R327" s="2"/>
      <c r="S327" s="2"/>
      <c r="T327" s="2"/>
      <c r="U327" s="2"/>
      <c r="V327" s="2"/>
      <c r="W327" s="123" t="s">
        <v>30</v>
      </c>
      <c r="X327" s="124">
        <f t="shared" ref="X327:X332" si="144">X6+X15+X24+X33+X42+X51+X60+X69+X78+X87+X96+X105+X114+X123+X132+X141+X150+X159+X168+X177+X186+X195+X204+X213+X222+X231+X240+X249+X258+X267+X276</f>
        <v>10</v>
      </c>
    </row>
    <row r="328" spans="4:24" x14ac:dyDescent="0.25">
      <c r="D328" s="108"/>
      <c r="I328" s="125"/>
      <c r="J328" s="125"/>
      <c r="K328" s="125"/>
      <c r="L328" s="125"/>
      <c r="M328" s="125"/>
      <c r="N328" s="125"/>
      <c r="O328" s="2"/>
      <c r="P328" s="123" t="s">
        <v>31</v>
      </c>
      <c r="Q328" s="124">
        <f>Q7+Q16+Q25+Q34+Q43+Q52+Q61+Q70+Q79+Q88+Q97+Q106+Q115+Q124+Q133+Q142+Q151+Q160+Q169+Q178+Q187+Q196+Q205+Q214+Q223+Q232+Q241+Q250+Q259+Q268+Q277</f>
        <v>24</v>
      </c>
      <c r="R328" s="125"/>
      <c r="S328" s="125"/>
      <c r="T328" s="125"/>
      <c r="U328" s="125"/>
      <c r="V328" s="125"/>
      <c r="W328" s="123" t="s">
        <v>31</v>
      </c>
      <c r="X328" s="124">
        <f t="shared" si="144"/>
        <v>24</v>
      </c>
    </row>
    <row r="329" spans="4:24" x14ac:dyDescent="0.25">
      <c r="D329" s="108"/>
      <c r="I329" s="125"/>
      <c r="J329" s="125"/>
      <c r="K329" s="125"/>
      <c r="L329" s="125"/>
      <c r="M329" s="125"/>
      <c r="N329" s="125"/>
      <c r="O329" s="2"/>
      <c r="P329" s="123" t="s">
        <v>32</v>
      </c>
      <c r="Q329" s="124">
        <f>Q8+Q17+Q26+Q35+Q44+Q53+Q62+Q71+Q80+Q89+Q98+Q107+Q116+Q125+Q134+Q143+Q152+Q161+Q170+Q179+Q188+Q197+Q206+Q215+Q224+Q233+Q242+Q251+Q260+Q269+Q278</f>
        <v>34</v>
      </c>
      <c r="R329" s="125"/>
      <c r="S329" s="125"/>
      <c r="T329" s="125"/>
      <c r="U329" s="125"/>
      <c r="V329" s="125"/>
      <c r="W329" s="123" t="s">
        <v>32</v>
      </c>
      <c r="X329" s="124">
        <f t="shared" si="144"/>
        <v>34</v>
      </c>
    </row>
    <row r="330" spans="4:24" x14ac:dyDescent="0.25">
      <c r="D330" s="108"/>
      <c r="I330" s="125"/>
      <c r="J330" s="125"/>
      <c r="K330" s="125"/>
      <c r="L330" s="125"/>
      <c r="M330" s="125"/>
      <c r="N330" s="125"/>
      <c r="O330" s="2"/>
      <c r="P330" s="123" t="s">
        <v>33</v>
      </c>
      <c r="Q330" s="124">
        <f>Q9+Q18+Q27+Q36+Q45+Q54+Q63+Q72+Q81+Q90+Q99+Q108+Q117+Q126+Q135+Q144+Q153+Q162+Q171+Q180+Q189+Q198+Q207+Q216+Q225+Q234+Q243+Q252+Q261+Q270+Q279</f>
        <v>12</v>
      </c>
      <c r="R330" s="125"/>
      <c r="S330" s="125"/>
      <c r="T330" s="125"/>
      <c r="U330" s="125"/>
      <c r="V330" s="125"/>
      <c r="W330" s="123" t="s">
        <v>33</v>
      </c>
      <c r="X330" s="124">
        <f t="shared" si="144"/>
        <v>12</v>
      </c>
    </row>
    <row r="331" spans="4:24" x14ac:dyDescent="0.25">
      <c r="D331" s="108"/>
      <c r="I331" s="125"/>
      <c r="J331" s="125"/>
      <c r="K331" s="125"/>
      <c r="L331" s="125"/>
      <c r="M331" s="125"/>
      <c r="N331" s="125"/>
      <c r="O331" s="2"/>
      <c r="P331" s="123" t="s">
        <v>34</v>
      </c>
      <c r="Q331" s="124">
        <f>Q10+Q19+Q28+Q37+Q46+Q55+Q64+Q73+Q82+Q91+Q100+Q109+Q118+Q127+Q136+Q145+Q154+Q163+Q172+Q181+Q190+Q199+Q208+Q217+Q226+Q235+Q244+Q253+Q262+Q271+Q280</f>
        <v>55</v>
      </c>
      <c r="R331" s="125"/>
      <c r="S331" s="125"/>
      <c r="T331" s="125"/>
      <c r="U331" s="125"/>
      <c r="V331" s="125"/>
      <c r="W331" s="123" t="s">
        <v>34</v>
      </c>
      <c r="X331" s="124">
        <f t="shared" si="144"/>
        <v>55</v>
      </c>
    </row>
    <row r="332" spans="4:24" x14ac:dyDescent="0.25">
      <c r="D332" s="108"/>
      <c r="I332" s="125"/>
      <c r="J332" s="125"/>
      <c r="K332" s="125"/>
      <c r="L332" s="125"/>
      <c r="M332" s="125"/>
      <c r="N332" s="125"/>
      <c r="O332" s="2"/>
      <c r="P332" s="123" t="s">
        <v>35</v>
      </c>
      <c r="Q332" s="124">
        <f>Q11+Q20+Q29+Q38+Q47+Q56+Q65+Q74+Q83+Q92+Q101+Q110+Q119+Q128+Q137+Q146+Q155+Q164+Q173+Q182+Q191+Q200+Q209+Q218+Q227+Q236+Q245+Q254+Q263+Q272+Q281</f>
        <v>54</v>
      </c>
      <c r="R332" s="125"/>
      <c r="S332" s="125"/>
      <c r="T332" s="125"/>
      <c r="U332" s="125"/>
      <c r="V332" s="125"/>
      <c r="W332" s="123" t="s">
        <v>35</v>
      </c>
      <c r="X332" s="124">
        <f t="shared" si="144"/>
        <v>54</v>
      </c>
    </row>
    <row r="333" spans="4:24" x14ac:dyDescent="0.25">
      <c r="D333" s="108"/>
      <c r="I333" s="125"/>
      <c r="J333" s="125"/>
      <c r="K333" s="125"/>
      <c r="L333" s="125"/>
      <c r="M333" s="125"/>
      <c r="N333" s="125"/>
      <c r="O333" s="2"/>
      <c r="P333" s="123" t="s">
        <v>36</v>
      </c>
      <c r="Q333" s="124"/>
      <c r="R333" s="125"/>
      <c r="S333" s="125"/>
      <c r="T333" s="125"/>
      <c r="U333" s="125"/>
      <c r="V333" s="125"/>
      <c r="W333" s="123" t="s">
        <v>36</v>
      </c>
      <c r="X333" s="124"/>
    </row>
    <row r="334" spans="4:24" x14ac:dyDescent="0.25">
      <c r="D334" s="108"/>
      <c r="I334" s="125"/>
      <c r="J334" s="125"/>
      <c r="K334" s="125"/>
      <c r="L334" s="125"/>
      <c r="M334" s="125"/>
      <c r="N334" s="125"/>
      <c r="O334" s="2"/>
      <c r="P334" s="123" t="s">
        <v>37</v>
      </c>
      <c r="Q334" s="124"/>
      <c r="R334" s="125"/>
      <c r="S334" s="125"/>
      <c r="T334" s="125"/>
      <c r="U334" s="125"/>
      <c r="V334" s="125"/>
      <c r="W334" s="123" t="s">
        <v>37</v>
      </c>
      <c r="X334" s="124"/>
    </row>
    <row r="335" spans="4:24" x14ac:dyDescent="0.25">
      <c r="D335" s="108"/>
      <c r="I335" s="125"/>
      <c r="J335" s="125"/>
      <c r="K335" s="125"/>
      <c r="L335" s="125"/>
      <c r="M335" s="125"/>
      <c r="N335" s="125"/>
      <c r="O335" s="2"/>
      <c r="P335" s="123" t="s">
        <v>41</v>
      </c>
      <c r="Q335" s="124"/>
      <c r="R335" s="125"/>
      <c r="S335" s="125"/>
      <c r="T335" s="125"/>
      <c r="U335" s="125"/>
      <c r="V335" s="125"/>
      <c r="W335" s="123" t="s">
        <v>41</v>
      </c>
      <c r="X335" s="124"/>
    </row>
    <row r="336" spans="4:24" x14ac:dyDescent="0.25">
      <c r="D336" s="108"/>
      <c r="I336" s="125"/>
      <c r="J336" s="125"/>
      <c r="K336" s="125"/>
      <c r="L336" s="125"/>
      <c r="M336" s="125"/>
      <c r="N336" s="125"/>
      <c r="O336" s="2"/>
      <c r="P336" s="123" t="s">
        <v>42</v>
      </c>
      <c r="Q336" s="124"/>
      <c r="R336" s="125"/>
      <c r="S336" s="125"/>
      <c r="T336" s="125"/>
      <c r="U336" s="125"/>
      <c r="V336" s="125"/>
      <c r="W336" s="123" t="s">
        <v>42</v>
      </c>
      <c r="X336" s="124"/>
    </row>
    <row r="337" spans="4:25" x14ac:dyDescent="0.25">
      <c r="D337" s="108"/>
      <c r="I337" s="125"/>
      <c r="J337" s="125"/>
      <c r="K337" s="125"/>
      <c r="L337" s="125"/>
      <c r="M337" s="125"/>
      <c r="N337" s="125"/>
      <c r="O337" s="2"/>
      <c r="P337" s="123" t="s">
        <v>7</v>
      </c>
      <c r="Q337" s="124">
        <f>SUM(Q327:Q332)</f>
        <v>189</v>
      </c>
      <c r="R337" s="125"/>
      <c r="S337" s="125"/>
      <c r="T337" s="125"/>
      <c r="U337" s="125"/>
      <c r="V337" s="125"/>
      <c r="W337" s="123" t="s">
        <v>7</v>
      </c>
      <c r="X337" s="124">
        <f>SUM(X327:X332)</f>
        <v>189</v>
      </c>
    </row>
    <row r="338" spans="4:25" x14ac:dyDescent="0.25">
      <c r="D338" s="108"/>
      <c r="I338" s="125"/>
      <c r="J338" s="125"/>
      <c r="K338" s="125"/>
      <c r="L338" s="125"/>
      <c r="M338" s="125"/>
      <c r="N338" s="125"/>
      <c r="O338" s="125"/>
      <c r="P338" s="126"/>
      <c r="Q338" s="127"/>
      <c r="R338" s="125"/>
      <c r="S338" s="125"/>
      <c r="T338" s="125"/>
      <c r="U338" s="125"/>
      <c r="V338" s="125"/>
      <c r="W338" s="125"/>
      <c r="X338" s="127"/>
    </row>
    <row r="339" spans="4:25" x14ac:dyDescent="0.25">
      <c r="D339" s="108"/>
      <c r="I339" s="125"/>
      <c r="J339" s="125"/>
      <c r="K339" s="125"/>
      <c r="L339" s="125"/>
      <c r="M339" s="125"/>
      <c r="N339" s="125"/>
      <c r="O339" s="2"/>
      <c r="P339" s="125"/>
      <c r="Q339" s="127"/>
      <c r="R339" s="125"/>
      <c r="S339" s="125"/>
      <c r="T339" s="125"/>
      <c r="U339" s="125"/>
      <c r="V339" s="125"/>
      <c r="W339" s="125"/>
      <c r="X339" s="127"/>
    </row>
    <row r="340" spans="4:25" x14ac:dyDescent="0.25">
      <c r="D340" s="108"/>
      <c r="I340" s="125"/>
      <c r="J340" s="125"/>
      <c r="K340" s="125"/>
      <c r="L340" s="125"/>
      <c r="M340" s="125"/>
      <c r="N340" s="125"/>
      <c r="O340" s="125"/>
      <c r="P340" s="125"/>
      <c r="Q340" s="128"/>
      <c r="R340" s="125"/>
      <c r="S340" s="125"/>
      <c r="T340" s="128"/>
      <c r="U340" s="125"/>
      <c r="V340" s="125"/>
      <c r="W340" s="125"/>
      <c r="X340" s="125"/>
    </row>
    <row r="341" spans="4:25" ht="15.75" x14ac:dyDescent="0.25">
      <c r="D341" s="108"/>
      <c r="I341" s="129" t="s">
        <v>63</v>
      </c>
      <c r="J341" s="125"/>
      <c r="L341" s="125"/>
      <c r="M341" s="125"/>
      <c r="N341" s="125"/>
      <c r="O341" s="125"/>
      <c r="P341" s="125"/>
      <c r="Q341" s="125"/>
      <c r="R341" s="125"/>
      <c r="S341" s="125"/>
      <c r="T341" s="128"/>
      <c r="U341" s="125"/>
      <c r="V341" s="125"/>
      <c r="W341" s="125"/>
      <c r="X341" s="125"/>
    </row>
    <row r="342" spans="4:25" x14ac:dyDescent="0.25">
      <c r="D342" s="108"/>
      <c r="J342" s="130" t="s">
        <v>64</v>
      </c>
      <c r="K342" s="131"/>
      <c r="L342" s="132"/>
      <c r="M342" s="130" t="s">
        <v>65</v>
      </c>
      <c r="N342" s="133"/>
      <c r="O342" s="132"/>
      <c r="P342" s="130" t="s">
        <v>65</v>
      </c>
      <c r="Q342" s="133"/>
      <c r="R342" s="132"/>
      <c r="S342" s="132"/>
      <c r="T342" s="134"/>
      <c r="U342" s="134"/>
      <c r="V342" s="134"/>
      <c r="W342" s="134"/>
      <c r="X342" s="125"/>
    </row>
    <row r="343" spans="4:25" x14ac:dyDescent="0.25">
      <c r="D343" s="108"/>
      <c r="I343" s="134"/>
      <c r="J343" s="135" t="s">
        <v>66</v>
      </c>
      <c r="K343" s="136" t="s">
        <v>67</v>
      </c>
      <c r="L343" s="137" t="s">
        <v>68</v>
      </c>
      <c r="M343" s="138" t="s">
        <v>69</v>
      </c>
      <c r="N343" s="138" t="s">
        <v>70</v>
      </c>
      <c r="O343" s="138" t="s">
        <v>68</v>
      </c>
      <c r="P343" s="138" t="s">
        <v>71</v>
      </c>
      <c r="Q343" s="138" t="s">
        <v>72</v>
      </c>
      <c r="R343" s="138" t="s">
        <v>68</v>
      </c>
      <c r="S343" s="138" t="s">
        <v>73</v>
      </c>
      <c r="T343" s="138" t="s">
        <v>74</v>
      </c>
      <c r="U343" s="138" t="s">
        <v>68</v>
      </c>
      <c r="V343" s="138" t="s">
        <v>75</v>
      </c>
      <c r="W343" s="139" t="s">
        <v>76</v>
      </c>
      <c r="X343" s="139" t="s">
        <v>62</v>
      </c>
      <c r="Y343" s="139" t="s">
        <v>62</v>
      </c>
    </row>
    <row r="344" spans="4:25" x14ac:dyDescent="0.25">
      <c r="D344" s="108"/>
      <c r="I344" s="140"/>
      <c r="J344" s="141">
        <f>Q327</f>
        <v>10</v>
      </c>
      <c r="K344" s="142">
        <f>Q328</f>
        <v>24</v>
      </c>
      <c r="L344" s="140">
        <f>J344+K344</f>
        <v>34</v>
      </c>
      <c r="M344" s="143">
        <f>Q329</f>
        <v>34</v>
      </c>
      <c r="N344" s="141">
        <f>Q330</f>
        <v>12</v>
      </c>
      <c r="O344" s="141">
        <f>M344+N344</f>
        <v>46</v>
      </c>
      <c r="P344" s="141">
        <f>Q331</f>
        <v>55</v>
      </c>
      <c r="Q344" s="141">
        <f>Q332</f>
        <v>54</v>
      </c>
      <c r="R344" s="141">
        <f>P344+Q344</f>
        <v>109</v>
      </c>
      <c r="S344" s="141">
        <f>Q333</f>
        <v>0</v>
      </c>
      <c r="T344" s="141">
        <f>Q334</f>
        <v>0</v>
      </c>
      <c r="U344" s="141">
        <f>S344+T344</f>
        <v>0</v>
      </c>
      <c r="V344" s="140">
        <f>Q335</f>
        <v>0</v>
      </c>
      <c r="W344" s="140">
        <f>Q336</f>
        <v>0</v>
      </c>
      <c r="X344" s="140">
        <f>V344+W344</f>
        <v>0</v>
      </c>
      <c r="Y344" s="140">
        <f>L344+O344+R344+U344+X344</f>
        <v>189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68" activePane="bottomLeft" state="frozen"/>
      <selection pane="bottomLeft" activeCell="H493" sqref="H493"/>
    </sheetView>
  </sheetViews>
  <sheetFormatPr defaultRowHeight="15" x14ac:dyDescent="0.25"/>
  <cols>
    <col min="6" max="6" width="9.28515625" customWidth="1"/>
    <col min="9" max="9" width="9.7109375" bestFit="1" customWidth="1"/>
  </cols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62">
        <v>43556</v>
      </c>
      <c r="C3" s="263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6.5" thickTop="1" thickBot="1" x14ac:dyDescent="0.3">
      <c r="A16" s="30" t="s">
        <v>40</v>
      </c>
      <c r="B16" s="31">
        <v>43556</v>
      </c>
      <c r="C16" s="32" t="s">
        <v>30</v>
      </c>
      <c r="D16" s="197">
        <v>15</v>
      </c>
      <c r="E16" s="209">
        <v>0.27083333333333331</v>
      </c>
      <c r="F16" s="210">
        <v>112437</v>
      </c>
      <c r="G16" s="209">
        <v>0.30902777777777779</v>
      </c>
      <c r="H16" s="210">
        <v>112469</v>
      </c>
      <c r="I16" s="37">
        <f>SUM(G16-E16)</f>
        <v>3.8194444444444475E-2</v>
      </c>
      <c r="J16" s="38">
        <f>SUM(H16-F16)</f>
        <v>32</v>
      </c>
      <c r="K16" s="203"/>
      <c r="L16" s="213">
        <v>1</v>
      </c>
      <c r="M16" s="204"/>
      <c r="N16" s="204"/>
      <c r="O16" s="204"/>
      <c r="P16" s="204"/>
      <c r="Q16" s="39">
        <f>SUM(K16:P16)</f>
        <v>1</v>
      </c>
      <c r="R16" s="203"/>
      <c r="S16" s="213">
        <v>1</v>
      </c>
      <c r="T16" s="204"/>
      <c r="U16" s="204"/>
      <c r="V16" s="204"/>
      <c r="W16" s="204"/>
      <c r="X16" s="39">
        <f>SUM(R16:W16)</f>
        <v>1</v>
      </c>
      <c r="Y16" s="40">
        <f t="shared" si="6"/>
        <v>0</v>
      </c>
    </row>
    <row r="17" spans="1:25" ht="15.75" thickBot="1" x14ac:dyDescent="0.3">
      <c r="A17" s="30"/>
      <c r="B17" s="41"/>
      <c r="C17" s="42" t="s">
        <v>31</v>
      </c>
      <c r="D17" s="200"/>
      <c r="E17" s="212">
        <v>0.32291666666666669</v>
      </c>
      <c r="F17" s="207">
        <v>112469</v>
      </c>
      <c r="G17" s="212">
        <v>0.36527777777777781</v>
      </c>
      <c r="H17" s="207">
        <v>112493</v>
      </c>
      <c r="I17" s="37">
        <f t="shared" ref="I17:J28" si="7">SUM(G17-E17)</f>
        <v>4.2361111111111127E-2</v>
      </c>
      <c r="J17" s="38">
        <f t="shared" si="7"/>
        <v>24</v>
      </c>
      <c r="K17" s="208"/>
      <c r="L17" s="207">
        <v>1</v>
      </c>
      <c r="M17" s="206"/>
      <c r="N17" s="206"/>
      <c r="O17" s="206"/>
      <c r="P17" s="206"/>
      <c r="Q17" s="39">
        <f t="shared" ref="Q17:Q28" si="8">SUM(K17:P17)</f>
        <v>1</v>
      </c>
      <c r="R17" s="208"/>
      <c r="S17" s="207">
        <v>1</v>
      </c>
      <c r="T17" s="206"/>
      <c r="U17" s="206"/>
      <c r="V17" s="206"/>
      <c r="W17" s="206"/>
      <c r="X17" s="39">
        <f t="shared" ref="X17:X28" si="9">SUM(R17:W17)</f>
        <v>1</v>
      </c>
      <c r="Y17" s="40">
        <f t="shared" si="6"/>
        <v>0</v>
      </c>
    </row>
    <row r="18" spans="1:25" ht="15.75" thickBot="1" x14ac:dyDescent="0.3">
      <c r="A18" s="30"/>
      <c r="B18" s="41"/>
      <c r="C18" s="42" t="s">
        <v>32</v>
      </c>
      <c r="D18" s="200">
        <v>15</v>
      </c>
      <c r="E18" s="212">
        <v>0.36944444444444446</v>
      </c>
      <c r="F18" s="207">
        <v>112493</v>
      </c>
      <c r="G18" s="212">
        <v>0.39513888888888887</v>
      </c>
      <c r="H18" s="207">
        <v>112516</v>
      </c>
      <c r="I18" s="37">
        <f t="shared" si="7"/>
        <v>2.5694444444444409E-2</v>
      </c>
      <c r="J18" s="38">
        <f t="shared" si="7"/>
        <v>23</v>
      </c>
      <c r="K18" s="208"/>
      <c r="L18" s="206"/>
      <c r="M18" s="206"/>
      <c r="N18" s="206"/>
      <c r="O18" s="206"/>
      <c r="P18" s="206"/>
      <c r="Q18" s="39">
        <f t="shared" si="8"/>
        <v>0</v>
      </c>
      <c r="R18" s="208"/>
      <c r="S18" s="206"/>
      <c r="T18" s="206"/>
      <c r="U18" s="206"/>
      <c r="V18" s="206"/>
      <c r="W18" s="206"/>
      <c r="X18" s="39">
        <f t="shared" si="9"/>
        <v>0</v>
      </c>
      <c r="Y18" s="40">
        <f t="shared" si="6"/>
        <v>0</v>
      </c>
    </row>
    <row r="19" spans="1:25" ht="15.75" thickBot="1" x14ac:dyDescent="0.3">
      <c r="A19" s="30"/>
      <c r="B19" s="41"/>
      <c r="C19" s="42" t="s">
        <v>33</v>
      </c>
      <c r="D19" s="200"/>
      <c r="E19" s="212">
        <v>0.41319444444444442</v>
      </c>
      <c r="F19" s="207">
        <v>112516</v>
      </c>
      <c r="G19" s="212">
        <v>0.4548611111111111</v>
      </c>
      <c r="H19" s="207">
        <v>112547</v>
      </c>
      <c r="I19" s="37">
        <f t="shared" si="7"/>
        <v>4.1666666666666685E-2</v>
      </c>
      <c r="J19" s="38">
        <f t="shared" si="7"/>
        <v>31</v>
      </c>
      <c r="K19" s="208"/>
      <c r="L19" s="206"/>
      <c r="M19" s="206"/>
      <c r="N19" s="206"/>
      <c r="O19" s="206"/>
      <c r="P19" s="206"/>
      <c r="Q19" s="39">
        <f t="shared" si="8"/>
        <v>0</v>
      </c>
      <c r="R19" s="208"/>
      <c r="S19" s="206"/>
      <c r="T19" s="206"/>
      <c r="U19" s="206"/>
      <c r="V19" s="206"/>
      <c r="W19" s="206"/>
      <c r="X19" s="39">
        <f t="shared" si="9"/>
        <v>0</v>
      </c>
      <c r="Y19" s="40">
        <f t="shared" si="6"/>
        <v>0</v>
      </c>
    </row>
    <row r="20" spans="1:25" ht="15.75" thickBot="1" x14ac:dyDescent="0.3">
      <c r="A20" s="30"/>
      <c r="B20" s="41"/>
      <c r="C20" s="42" t="s">
        <v>34</v>
      </c>
      <c r="D20" s="200">
        <v>15</v>
      </c>
      <c r="E20" s="212">
        <v>0.64583333333333337</v>
      </c>
      <c r="F20" s="207">
        <v>112547</v>
      </c>
      <c r="G20" s="212">
        <v>0.71180555555555547</v>
      </c>
      <c r="H20" s="207">
        <v>112584</v>
      </c>
      <c r="I20" s="37">
        <f t="shared" si="7"/>
        <v>6.5972222222222099E-2</v>
      </c>
      <c r="J20" s="38">
        <f t="shared" si="7"/>
        <v>37</v>
      </c>
      <c r="K20" s="205">
        <v>1</v>
      </c>
      <c r="L20" s="207">
        <v>2</v>
      </c>
      <c r="M20" s="207">
        <v>1</v>
      </c>
      <c r="N20" s="206"/>
      <c r="O20" s="206"/>
      <c r="P20" s="206"/>
      <c r="Q20" s="39">
        <f t="shared" si="8"/>
        <v>4</v>
      </c>
      <c r="R20" s="208"/>
      <c r="S20" s="207">
        <v>2</v>
      </c>
      <c r="T20" s="206"/>
      <c r="U20" s="206"/>
      <c r="V20" s="207">
        <v>2</v>
      </c>
      <c r="W20" s="206"/>
      <c r="X20" s="39">
        <f t="shared" si="9"/>
        <v>4</v>
      </c>
      <c r="Y20" s="40">
        <f t="shared" si="6"/>
        <v>0</v>
      </c>
    </row>
    <row r="21" spans="1:25" ht="15.75" thickBot="1" x14ac:dyDescent="0.3">
      <c r="A21" s="30"/>
      <c r="B21" s="41"/>
      <c r="C21" s="42" t="s">
        <v>35</v>
      </c>
      <c r="D21" s="200"/>
      <c r="E21" s="212">
        <v>0.72777777777777775</v>
      </c>
      <c r="F21" s="207">
        <v>112584</v>
      </c>
      <c r="G21" s="212">
        <v>0.77777777777777779</v>
      </c>
      <c r="H21" s="207">
        <v>112617</v>
      </c>
      <c r="I21" s="37">
        <f t="shared" si="7"/>
        <v>5.0000000000000044E-2</v>
      </c>
      <c r="J21" s="38">
        <f t="shared" si="7"/>
        <v>33</v>
      </c>
      <c r="K21" s="205">
        <v>1</v>
      </c>
      <c r="L21" s="207">
        <v>4</v>
      </c>
      <c r="M21" s="206"/>
      <c r="N21" s="206"/>
      <c r="O21" s="206"/>
      <c r="P21" s="206"/>
      <c r="Q21" s="39">
        <f t="shared" si="8"/>
        <v>5</v>
      </c>
      <c r="R21" s="208"/>
      <c r="S21" s="207">
        <v>3</v>
      </c>
      <c r="T21" s="207">
        <v>2</v>
      </c>
      <c r="U21" s="206"/>
      <c r="V21" s="206"/>
      <c r="W21" s="206"/>
      <c r="X21" s="39">
        <f t="shared" si="9"/>
        <v>5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>SUM(I16:I21)</f>
        <v>0.26388888888888884</v>
      </c>
      <c r="J30" s="57">
        <f t="shared" ref="J30:W30" si="10">SUM(J16:J29)</f>
        <v>180</v>
      </c>
      <c r="K30" s="57">
        <f t="shared" si="10"/>
        <v>2</v>
      </c>
      <c r="L30" s="57">
        <f t="shared" si="10"/>
        <v>8</v>
      </c>
      <c r="M30" s="57">
        <f t="shared" si="10"/>
        <v>1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11</v>
      </c>
      <c r="R30" s="57">
        <f t="shared" si="10"/>
        <v>0</v>
      </c>
      <c r="S30" s="57">
        <f t="shared" si="10"/>
        <v>7</v>
      </c>
      <c r="T30" s="57">
        <f t="shared" si="10"/>
        <v>2</v>
      </c>
      <c r="U30" s="57">
        <f t="shared" si="10"/>
        <v>0</v>
      </c>
      <c r="V30" s="57">
        <f t="shared" si="10"/>
        <v>2</v>
      </c>
      <c r="W30" s="57">
        <f t="shared" si="10"/>
        <v>0</v>
      </c>
      <c r="X30" s="57">
        <f>SUM(R30:W30)</f>
        <v>11</v>
      </c>
      <c r="Y30" s="40">
        <f t="shared" ref="Y30:Y110" si="11">SUM(Q30-X30)</f>
        <v>0</v>
      </c>
    </row>
    <row r="31" spans="1:25" ht="16.5" thickTop="1" thickBot="1" x14ac:dyDescent="0.3">
      <c r="A31" s="214" t="s">
        <v>43</v>
      </c>
      <c r="B31" s="221">
        <v>43557</v>
      </c>
      <c r="C31" s="215" t="s">
        <v>30</v>
      </c>
      <c r="D31" s="216">
        <v>15</v>
      </c>
      <c r="E31" s="209">
        <v>0.27083333333333331</v>
      </c>
      <c r="F31" s="210">
        <v>112617</v>
      </c>
      <c r="G31" s="209">
        <v>0.30902777777777779</v>
      </c>
      <c r="H31" s="210">
        <v>112650</v>
      </c>
      <c r="I31" s="37">
        <f>SUM(G31-E31)</f>
        <v>3.8194444444444475E-2</v>
      </c>
      <c r="J31" s="38">
        <f>SUM(H31-F31)</f>
        <v>33</v>
      </c>
      <c r="K31" s="203"/>
      <c r="L31" s="204"/>
      <c r="M31" s="204"/>
      <c r="N31" s="35"/>
      <c r="O31" s="35"/>
      <c r="P31" s="35"/>
      <c r="Q31" s="39">
        <f>SUM(K31:P31)</f>
        <v>0</v>
      </c>
      <c r="R31" s="203"/>
      <c r="S31" s="204"/>
      <c r="T31" s="204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ht="15.75" thickBot="1" x14ac:dyDescent="0.3">
      <c r="A32" s="217"/>
      <c r="B32" s="218"/>
      <c r="C32" s="219" t="s">
        <v>31</v>
      </c>
      <c r="D32" s="220"/>
      <c r="E32" s="212">
        <v>0.32291666666666669</v>
      </c>
      <c r="F32" s="207">
        <v>112650</v>
      </c>
      <c r="G32" s="212">
        <v>0.3611111111111111</v>
      </c>
      <c r="H32" s="207">
        <v>112673</v>
      </c>
      <c r="I32" s="37">
        <f t="shared" ref="I32:J43" si="12">SUM(G32-E32)</f>
        <v>3.819444444444442E-2</v>
      </c>
      <c r="J32" s="38">
        <f t="shared" si="12"/>
        <v>23</v>
      </c>
      <c r="K32" s="208"/>
      <c r="L32" s="207">
        <v>1</v>
      </c>
      <c r="M32" s="206"/>
      <c r="N32" s="35"/>
      <c r="O32" s="35"/>
      <c r="P32" s="35"/>
      <c r="Q32" s="39">
        <f t="shared" ref="Q32:Q43" si="13">SUM(K32:P32)</f>
        <v>1</v>
      </c>
      <c r="R32" s="208"/>
      <c r="S32" s="207">
        <v>1</v>
      </c>
      <c r="T32" s="206"/>
      <c r="U32" s="35"/>
      <c r="V32" s="35"/>
      <c r="W32" s="35"/>
      <c r="X32" s="39">
        <f t="shared" ref="X32:X43" si="14">SUM(R32:W32)</f>
        <v>1</v>
      </c>
      <c r="Y32" s="40">
        <f t="shared" si="11"/>
        <v>0</v>
      </c>
    </row>
    <row r="33" spans="1:25" ht="15.75" thickBot="1" x14ac:dyDescent="0.3">
      <c r="A33" s="217"/>
      <c r="B33" s="218"/>
      <c r="C33" s="219" t="s">
        <v>32</v>
      </c>
      <c r="D33" s="220">
        <v>15</v>
      </c>
      <c r="E33" s="212">
        <v>0.36388888888888887</v>
      </c>
      <c r="F33" s="207">
        <v>112673</v>
      </c>
      <c r="G33" s="212">
        <v>0.40416666666666662</v>
      </c>
      <c r="H33" s="207">
        <v>112698</v>
      </c>
      <c r="I33" s="37">
        <f t="shared" si="12"/>
        <v>4.0277777777777746E-2</v>
      </c>
      <c r="J33" s="38">
        <f t="shared" si="12"/>
        <v>25</v>
      </c>
      <c r="K33" s="205">
        <v>1</v>
      </c>
      <c r="L33" s="207">
        <v>1</v>
      </c>
      <c r="M33" s="206"/>
      <c r="N33" s="35"/>
      <c r="O33" s="35"/>
      <c r="P33" s="35"/>
      <c r="Q33" s="39">
        <f t="shared" si="13"/>
        <v>2</v>
      </c>
      <c r="R33" s="208"/>
      <c r="S33" s="207">
        <v>1</v>
      </c>
      <c r="T33" s="207">
        <v>1</v>
      </c>
      <c r="U33" s="35"/>
      <c r="V33" s="35"/>
      <c r="W33" s="35"/>
      <c r="X33" s="39">
        <f t="shared" si="14"/>
        <v>2</v>
      </c>
      <c r="Y33" s="40">
        <f t="shared" si="11"/>
        <v>0</v>
      </c>
    </row>
    <row r="34" spans="1:25" ht="15.75" thickBot="1" x14ac:dyDescent="0.3">
      <c r="A34" s="217"/>
      <c r="B34" s="218"/>
      <c r="C34" s="219" t="s">
        <v>33</v>
      </c>
      <c r="D34" s="220"/>
      <c r="E34" s="212">
        <v>0.41319444444444442</v>
      </c>
      <c r="F34" s="207">
        <v>112698</v>
      </c>
      <c r="G34" s="212">
        <v>0.45347222222222222</v>
      </c>
      <c r="H34" s="207">
        <v>112723</v>
      </c>
      <c r="I34" s="37">
        <f t="shared" si="12"/>
        <v>4.0277777777777801E-2</v>
      </c>
      <c r="J34" s="38">
        <f t="shared" si="12"/>
        <v>25</v>
      </c>
      <c r="K34" s="208"/>
      <c r="L34" s="207">
        <v>1</v>
      </c>
      <c r="M34" s="206"/>
      <c r="N34" s="35"/>
      <c r="O34" s="35"/>
      <c r="P34" s="35"/>
      <c r="Q34" s="39">
        <f t="shared" si="13"/>
        <v>1</v>
      </c>
      <c r="R34" s="208"/>
      <c r="S34" s="207">
        <v>1</v>
      </c>
      <c r="T34" s="206"/>
      <c r="U34" s="35"/>
      <c r="V34" s="35"/>
      <c r="W34" s="35"/>
      <c r="X34" s="39">
        <f t="shared" si="14"/>
        <v>1</v>
      </c>
      <c r="Y34" s="40">
        <f t="shared" si="11"/>
        <v>0</v>
      </c>
    </row>
    <row r="35" spans="1:25" ht="15.75" thickBot="1" x14ac:dyDescent="0.3">
      <c r="A35" s="217"/>
      <c r="B35" s="218"/>
      <c r="C35" s="219" t="s">
        <v>34</v>
      </c>
      <c r="D35" s="220">
        <v>15</v>
      </c>
      <c r="E35" s="212">
        <v>0.64583333333333337</v>
      </c>
      <c r="F35" s="207">
        <v>112723</v>
      </c>
      <c r="G35" s="212">
        <v>0.71180555555555547</v>
      </c>
      <c r="H35" s="207">
        <v>112767</v>
      </c>
      <c r="I35" s="37">
        <f t="shared" si="12"/>
        <v>6.5972222222222099E-2</v>
      </c>
      <c r="J35" s="38">
        <f t="shared" si="12"/>
        <v>44</v>
      </c>
      <c r="K35" s="205">
        <v>2</v>
      </c>
      <c r="L35" s="206"/>
      <c r="M35" s="206"/>
      <c r="N35" s="35"/>
      <c r="O35" s="35"/>
      <c r="P35" s="35"/>
      <c r="Q35" s="39">
        <f t="shared" si="13"/>
        <v>2</v>
      </c>
      <c r="R35" s="208"/>
      <c r="S35" s="207">
        <v>2</v>
      </c>
      <c r="T35" s="206"/>
      <c r="U35" s="35"/>
      <c r="V35" s="35"/>
      <c r="W35" s="35"/>
      <c r="X35" s="39">
        <f t="shared" si="14"/>
        <v>2</v>
      </c>
      <c r="Y35" s="40">
        <f t="shared" si="11"/>
        <v>0</v>
      </c>
    </row>
    <row r="36" spans="1:25" ht="15.75" thickBot="1" x14ac:dyDescent="0.3">
      <c r="A36" s="217"/>
      <c r="B36" s="218"/>
      <c r="C36" s="219" t="s">
        <v>35</v>
      </c>
      <c r="D36" s="220"/>
      <c r="E36" s="212">
        <v>0.72777777777777775</v>
      </c>
      <c r="F36" s="207">
        <v>112767</v>
      </c>
      <c r="G36" s="212">
        <v>0.77777777777777779</v>
      </c>
      <c r="H36" s="207">
        <v>112802</v>
      </c>
      <c r="I36" s="37">
        <f t="shared" si="12"/>
        <v>5.0000000000000044E-2</v>
      </c>
      <c r="J36" s="38">
        <f t="shared" si="12"/>
        <v>35</v>
      </c>
      <c r="K36" s="208"/>
      <c r="L36" s="207">
        <v>1</v>
      </c>
      <c r="M36" s="206"/>
      <c r="N36" s="35"/>
      <c r="O36" s="35"/>
      <c r="P36" s="35"/>
      <c r="Q36" s="39">
        <f t="shared" si="13"/>
        <v>1</v>
      </c>
      <c r="R36" s="208"/>
      <c r="S36" s="207">
        <v>1</v>
      </c>
      <c r="T36" s="206"/>
      <c r="U36" s="35"/>
      <c r="V36" s="35"/>
      <c r="W36" s="35"/>
      <c r="X36" s="39">
        <f t="shared" si="14"/>
        <v>1</v>
      </c>
      <c r="Y36" s="40">
        <f t="shared" si="11"/>
        <v>0</v>
      </c>
    </row>
    <row r="37" spans="1:25" ht="15.75" thickBot="1" x14ac:dyDescent="0.3">
      <c r="A37" s="217"/>
      <c r="B37" s="218"/>
      <c r="C37" s="219" t="s">
        <v>36</v>
      </c>
      <c r="D37" s="220"/>
      <c r="E37" s="206"/>
      <c r="F37" s="206"/>
      <c r="G37" s="206"/>
      <c r="H37" s="206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ht="15.75" thickBot="1" x14ac:dyDescent="0.3">
      <c r="A38" s="217"/>
      <c r="B38" s="218"/>
      <c r="C38" s="219" t="s">
        <v>37</v>
      </c>
      <c r="D38" s="220"/>
      <c r="E38" s="206"/>
      <c r="F38" s="206"/>
      <c r="G38" s="206"/>
      <c r="H38" s="206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ht="15.75" thickBot="1" x14ac:dyDescent="0.3">
      <c r="A39" s="217"/>
      <c r="B39" s="218"/>
      <c r="C39" s="219" t="s">
        <v>41</v>
      </c>
      <c r="D39" s="220"/>
      <c r="E39" s="206"/>
      <c r="F39" s="206"/>
      <c r="G39" s="206"/>
      <c r="H39" s="206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ht="15.75" thickBot="1" x14ac:dyDescent="0.3">
      <c r="A40" s="217"/>
      <c r="B40" s="218"/>
      <c r="C40" s="219" t="s">
        <v>42</v>
      </c>
      <c r="D40" s="220"/>
      <c r="E40" s="206"/>
      <c r="F40" s="206"/>
      <c r="G40" s="206"/>
      <c r="H40" s="206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ht="15.75" thickBot="1" x14ac:dyDescent="0.3">
      <c r="A41" s="217"/>
      <c r="B41" s="218"/>
      <c r="C41" s="222"/>
      <c r="D41" s="223"/>
      <c r="E41" s="222"/>
      <c r="F41" s="222"/>
      <c r="G41" s="222"/>
      <c r="H41" s="222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ht="15.75" thickBot="1" x14ac:dyDescent="0.3">
      <c r="A42" s="217"/>
      <c r="B42" s="218"/>
      <c r="C42" s="222"/>
      <c r="D42" s="223"/>
      <c r="E42" s="222"/>
      <c r="F42" s="222"/>
      <c r="G42" s="222"/>
      <c r="H42" s="222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ht="15.75" thickBot="1" x14ac:dyDescent="0.3">
      <c r="A43" s="217"/>
      <c r="B43" s="218"/>
      <c r="C43" s="222"/>
      <c r="D43" s="223"/>
      <c r="E43" s="222"/>
      <c r="F43" s="222"/>
      <c r="G43" s="222"/>
      <c r="H43" s="222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ht="15.75" thickBot="1" x14ac:dyDescent="0.3">
      <c r="A44" s="217"/>
      <c r="B44" s="218"/>
      <c r="C44" s="219"/>
      <c r="D44" s="224"/>
      <c r="E44" s="225"/>
      <c r="F44" s="225"/>
      <c r="G44" s="225"/>
      <c r="H44" s="218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226"/>
      <c r="B45" s="226"/>
      <c r="C45" s="227" t="s">
        <v>38</v>
      </c>
      <c r="D45" s="228"/>
      <c r="E45" s="229"/>
      <c r="F45" s="229"/>
      <c r="G45" s="229"/>
      <c r="H45" s="230" t="s">
        <v>39</v>
      </c>
      <c r="I45" s="37">
        <f>SUM(I31:I36)</f>
        <v>0.27291666666666659</v>
      </c>
      <c r="J45" s="57">
        <f t="shared" ref="J45:W45" si="16">SUM(J31:J44)</f>
        <v>185</v>
      </c>
      <c r="K45" s="57">
        <f t="shared" si="16"/>
        <v>3</v>
      </c>
      <c r="L45" s="57">
        <f t="shared" si="16"/>
        <v>4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7</v>
      </c>
      <c r="R45" s="57">
        <f t="shared" si="16"/>
        <v>0</v>
      </c>
      <c r="S45" s="57">
        <f t="shared" si="16"/>
        <v>6</v>
      </c>
      <c r="T45" s="57">
        <f t="shared" si="16"/>
        <v>1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7</v>
      </c>
      <c r="Y45" s="40">
        <f t="shared" si="11"/>
        <v>0</v>
      </c>
    </row>
    <row r="46" spans="1:25" ht="16.5" thickTop="1" thickBot="1" x14ac:dyDescent="0.3">
      <c r="A46" s="217" t="s">
        <v>44</v>
      </c>
      <c r="B46" s="231">
        <v>43558</v>
      </c>
      <c r="C46" s="219" t="s">
        <v>30</v>
      </c>
      <c r="D46" s="220">
        <v>15</v>
      </c>
      <c r="E46" s="212">
        <v>0.27083333333333331</v>
      </c>
      <c r="F46" s="207">
        <v>112802</v>
      </c>
      <c r="G46" s="212">
        <v>0.31319444444444444</v>
      </c>
      <c r="H46" s="207">
        <v>112834</v>
      </c>
      <c r="I46" s="37">
        <f>SUM(G46-E46)</f>
        <v>4.2361111111111127E-2</v>
      </c>
      <c r="J46" s="38">
        <f>SUM(H46-F46)</f>
        <v>32</v>
      </c>
      <c r="K46" s="203"/>
      <c r="L46" s="213">
        <v>1</v>
      </c>
      <c r="M46" s="204"/>
      <c r="N46" s="204"/>
      <c r="O46" s="35"/>
      <c r="P46" s="35"/>
      <c r="Q46" s="39">
        <f>SUM(K46:P46)</f>
        <v>1</v>
      </c>
      <c r="R46" s="203"/>
      <c r="S46" s="213">
        <v>1</v>
      </c>
      <c r="T46" s="204"/>
      <c r="U46" s="204"/>
      <c r="V46" s="204"/>
      <c r="W46" s="204"/>
      <c r="X46" s="39">
        <f>SUM(R46:W46)</f>
        <v>1</v>
      </c>
      <c r="Y46" s="40">
        <f t="shared" si="11"/>
        <v>0</v>
      </c>
    </row>
    <row r="47" spans="1:25" ht="15.75" thickBot="1" x14ac:dyDescent="0.3">
      <c r="A47" s="217"/>
      <c r="B47" s="218"/>
      <c r="C47" s="219" t="s">
        <v>31</v>
      </c>
      <c r="D47" s="220"/>
      <c r="E47" s="212">
        <v>0.32291666666666669</v>
      </c>
      <c r="F47" s="207">
        <v>112834</v>
      </c>
      <c r="G47" s="212">
        <v>0.36319444444444443</v>
      </c>
      <c r="H47" s="207">
        <v>112858</v>
      </c>
      <c r="I47" s="37">
        <f t="shared" ref="I47:J58" si="17">SUM(G47-E47)</f>
        <v>4.0277777777777746E-2</v>
      </c>
      <c r="J47" s="38">
        <f t="shared" si="17"/>
        <v>24</v>
      </c>
      <c r="K47" s="208"/>
      <c r="L47" s="207">
        <v>1</v>
      </c>
      <c r="M47" s="206"/>
      <c r="N47" s="206"/>
      <c r="O47" s="35"/>
      <c r="P47" s="35"/>
      <c r="Q47" s="39">
        <f t="shared" ref="Q47:Q58" si="18">SUM(K47:P47)</f>
        <v>1</v>
      </c>
      <c r="R47" s="208"/>
      <c r="S47" s="207">
        <v>1</v>
      </c>
      <c r="T47" s="206"/>
      <c r="U47" s="206"/>
      <c r="V47" s="206"/>
      <c r="W47" s="206"/>
      <c r="X47" s="39">
        <f t="shared" ref="X47:X58" si="19">SUM(R47:W47)</f>
        <v>1</v>
      </c>
      <c r="Y47" s="40">
        <f t="shared" si="11"/>
        <v>0</v>
      </c>
    </row>
    <row r="48" spans="1:25" ht="15.75" thickBot="1" x14ac:dyDescent="0.3">
      <c r="A48" s="217"/>
      <c r="B48" s="218"/>
      <c r="C48" s="219" t="s">
        <v>32</v>
      </c>
      <c r="D48" s="220">
        <v>15</v>
      </c>
      <c r="E48" s="212">
        <v>0.36944444444444446</v>
      </c>
      <c r="F48" s="207">
        <v>112858</v>
      </c>
      <c r="G48" s="212">
        <v>0.39999999999999997</v>
      </c>
      <c r="H48" s="207">
        <v>112881</v>
      </c>
      <c r="I48" s="37">
        <f t="shared" si="17"/>
        <v>3.0555555555555503E-2</v>
      </c>
      <c r="J48" s="38">
        <f t="shared" si="17"/>
        <v>23</v>
      </c>
      <c r="K48" s="208"/>
      <c r="L48" s="207">
        <v>2</v>
      </c>
      <c r="M48" s="207">
        <v>1</v>
      </c>
      <c r="N48" s="206"/>
      <c r="O48" s="35"/>
      <c r="P48" s="35"/>
      <c r="Q48" s="39">
        <f t="shared" si="18"/>
        <v>3</v>
      </c>
      <c r="R48" s="208"/>
      <c r="S48" s="207">
        <v>3</v>
      </c>
      <c r="T48" s="206"/>
      <c r="U48" s="206"/>
      <c r="V48" s="206"/>
      <c r="W48" s="206"/>
      <c r="X48" s="39">
        <f t="shared" si="19"/>
        <v>3</v>
      </c>
      <c r="Y48" s="40">
        <f t="shared" si="11"/>
        <v>0</v>
      </c>
    </row>
    <row r="49" spans="1:25" ht="15.75" thickBot="1" x14ac:dyDescent="0.3">
      <c r="A49" s="217"/>
      <c r="B49" s="218"/>
      <c r="C49" s="219" t="s">
        <v>33</v>
      </c>
      <c r="D49" s="220"/>
      <c r="E49" s="212">
        <v>0.41319444444444442</v>
      </c>
      <c r="F49" s="207">
        <v>112881</v>
      </c>
      <c r="G49" s="232">
        <v>0.45833333333333331</v>
      </c>
      <c r="H49" s="207">
        <v>112914</v>
      </c>
      <c r="I49" s="37">
        <f t="shared" si="17"/>
        <v>4.5138888888888895E-2</v>
      </c>
      <c r="J49" s="38">
        <f t="shared" si="17"/>
        <v>33</v>
      </c>
      <c r="K49" s="208"/>
      <c r="L49" s="207">
        <v>1</v>
      </c>
      <c r="M49" s="206"/>
      <c r="N49" s="206"/>
      <c r="O49" s="35"/>
      <c r="P49" s="35"/>
      <c r="Q49" s="39">
        <f t="shared" si="18"/>
        <v>1</v>
      </c>
      <c r="R49" s="208"/>
      <c r="S49" s="207">
        <v>1</v>
      </c>
      <c r="T49" s="206"/>
      <c r="U49" s="206"/>
      <c r="V49" s="206"/>
      <c r="W49" s="206"/>
      <c r="X49" s="39">
        <f t="shared" si="19"/>
        <v>1</v>
      </c>
      <c r="Y49" s="40">
        <f t="shared" si="11"/>
        <v>0</v>
      </c>
    </row>
    <row r="50" spans="1:25" ht="15.75" thickBot="1" x14ac:dyDescent="0.3">
      <c r="A50" s="217"/>
      <c r="B50" s="218"/>
      <c r="C50" s="219" t="s">
        <v>34</v>
      </c>
      <c r="D50" s="220">
        <v>15</v>
      </c>
      <c r="E50" s="212">
        <v>0.64583333333333337</v>
      </c>
      <c r="F50" s="207">
        <v>112914</v>
      </c>
      <c r="G50" s="212">
        <v>0.68958333333333333</v>
      </c>
      <c r="H50" s="207">
        <v>112948</v>
      </c>
      <c r="I50" s="37">
        <f t="shared" si="17"/>
        <v>4.3749999999999956E-2</v>
      </c>
      <c r="J50" s="38">
        <f t="shared" si="17"/>
        <v>34</v>
      </c>
      <c r="K50" s="205">
        <v>1</v>
      </c>
      <c r="L50" s="207">
        <v>4</v>
      </c>
      <c r="M50" s="206"/>
      <c r="N50" s="206"/>
      <c r="O50" s="35"/>
      <c r="P50" s="35"/>
      <c r="Q50" s="39">
        <f t="shared" si="18"/>
        <v>5</v>
      </c>
      <c r="R50" s="208"/>
      <c r="S50" s="207">
        <v>2</v>
      </c>
      <c r="T50" s="206"/>
      <c r="U50" s="206"/>
      <c r="V50" s="206"/>
      <c r="W50" s="207">
        <v>3</v>
      </c>
      <c r="X50" s="39">
        <f t="shared" si="19"/>
        <v>5</v>
      </c>
      <c r="Y50" s="40">
        <f t="shared" si="11"/>
        <v>0</v>
      </c>
    </row>
    <row r="51" spans="1:25" ht="15.75" thickBot="1" x14ac:dyDescent="0.3">
      <c r="A51" s="217"/>
      <c r="B51" s="218"/>
      <c r="C51" s="219" t="s">
        <v>35</v>
      </c>
      <c r="D51" s="220"/>
      <c r="E51" s="212">
        <v>0.72777777777777775</v>
      </c>
      <c r="F51" s="207">
        <v>112948</v>
      </c>
      <c r="G51" s="212">
        <v>0.77638888888888891</v>
      </c>
      <c r="H51" s="207">
        <v>112984</v>
      </c>
      <c r="I51" s="37">
        <f t="shared" si="17"/>
        <v>4.861111111111116E-2</v>
      </c>
      <c r="J51" s="38">
        <f t="shared" si="17"/>
        <v>36</v>
      </c>
      <c r="K51" s="208"/>
      <c r="L51" s="207">
        <v>3</v>
      </c>
      <c r="M51" s="207">
        <v>1</v>
      </c>
      <c r="N51" s="206"/>
      <c r="O51" s="35"/>
      <c r="P51" s="35"/>
      <c r="Q51" s="39">
        <f t="shared" si="18"/>
        <v>4</v>
      </c>
      <c r="R51" s="208"/>
      <c r="S51" s="207">
        <v>1</v>
      </c>
      <c r="T51" s="206"/>
      <c r="U51" s="206"/>
      <c r="V51" s="206"/>
      <c r="W51" s="207">
        <v>3</v>
      </c>
      <c r="X51" s="39">
        <f t="shared" si="19"/>
        <v>4</v>
      </c>
      <c r="Y51" s="40">
        <f t="shared" si="11"/>
        <v>0</v>
      </c>
    </row>
    <row r="52" spans="1:25" ht="15.75" thickBot="1" x14ac:dyDescent="0.3">
      <c r="A52" s="217"/>
      <c r="B52" s="218"/>
      <c r="C52" s="219" t="s">
        <v>36</v>
      </c>
      <c r="D52" s="220"/>
      <c r="E52" s="206"/>
      <c r="F52" s="206"/>
      <c r="G52" s="206"/>
      <c r="H52" s="206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ht="15.75" thickBot="1" x14ac:dyDescent="0.3">
      <c r="A53" s="217"/>
      <c r="B53" s="218"/>
      <c r="C53" s="219" t="s">
        <v>37</v>
      </c>
      <c r="D53" s="220"/>
      <c r="E53" s="206"/>
      <c r="F53" s="206"/>
      <c r="G53" s="206"/>
      <c r="H53" s="206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ht="15.75" thickBot="1" x14ac:dyDescent="0.3">
      <c r="A54" s="217"/>
      <c r="B54" s="218"/>
      <c r="C54" s="219" t="s">
        <v>41</v>
      </c>
      <c r="D54" s="220"/>
      <c r="E54" s="206"/>
      <c r="F54" s="206"/>
      <c r="G54" s="206"/>
      <c r="H54" s="206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ht="15.75" thickBot="1" x14ac:dyDescent="0.3">
      <c r="A55" s="217"/>
      <c r="B55" s="218"/>
      <c r="C55" s="219" t="s">
        <v>42</v>
      </c>
      <c r="D55" s="220"/>
      <c r="E55" s="206"/>
      <c r="F55" s="206"/>
      <c r="G55" s="206"/>
      <c r="H55" s="206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ht="15.75" thickBot="1" x14ac:dyDescent="0.3">
      <c r="A56" s="217"/>
      <c r="B56" s="218"/>
      <c r="C56" s="222"/>
      <c r="D56" s="223"/>
      <c r="E56" s="222"/>
      <c r="F56" s="222"/>
      <c r="G56" s="222"/>
      <c r="H56" s="222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ht="15.75" thickBot="1" x14ac:dyDescent="0.3">
      <c r="A57" s="217"/>
      <c r="B57" s="218"/>
      <c r="C57" s="222"/>
      <c r="D57" s="223"/>
      <c r="E57" s="222"/>
      <c r="F57" s="222"/>
      <c r="G57" s="222"/>
      <c r="H57" s="222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ht="15.75" thickBot="1" x14ac:dyDescent="0.3">
      <c r="A58" s="217"/>
      <c r="B58" s="218"/>
      <c r="C58" s="222"/>
      <c r="D58" s="223"/>
      <c r="E58" s="222"/>
      <c r="F58" s="222"/>
      <c r="G58" s="222"/>
      <c r="H58" s="222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ht="15.75" thickBot="1" x14ac:dyDescent="0.3">
      <c r="A59" s="217"/>
      <c r="B59" s="218"/>
      <c r="C59" s="219"/>
      <c r="D59" s="224"/>
      <c r="E59" s="225"/>
      <c r="F59" s="225"/>
      <c r="G59" s="225"/>
      <c r="H59" s="218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226"/>
      <c r="B60" s="226"/>
      <c r="C60" s="227" t="s">
        <v>38</v>
      </c>
      <c r="D60" s="228"/>
      <c r="E60" s="229"/>
      <c r="F60" s="229"/>
      <c r="G60" s="229"/>
      <c r="H60" s="230" t="s">
        <v>39</v>
      </c>
      <c r="I60" s="37">
        <f>SUM(I46:I51)</f>
        <v>0.25069444444444439</v>
      </c>
      <c r="J60" s="57">
        <f t="shared" ref="J60:W60" si="20">SUM(J46:J59)</f>
        <v>182</v>
      </c>
      <c r="K60" s="57">
        <f t="shared" si="20"/>
        <v>1</v>
      </c>
      <c r="L60" s="57">
        <f t="shared" si="20"/>
        <v>12</v>
      </c>
      <c r="M60" s="57">
        <f t="shared" si="20"/>
        <v>2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15</v>
      </c>
      <c r="R60" s="57">
        <f t="shared" si="20"/>
        <v>0</v>
      </c>
      <c r="S60" s="57">
        <f t="shared" si="20"/>
        <v>9</v>
      </c>
      <c r="T60" s="57">
        <f t="shared" si="20"/>
        <v>0</v>
      </c>
      <c r="U60" s="57">
        <f t="shared" si="20"/>
        <v>0</v>
      </c>
      <c r="V60" s="57">
        <f t="shared" si="20"/>
        <v>0</v>
      </c>
      <c r="W60" s="57">
        <f t="shared" si="20"/>
        <v>6</v>
      </c>
      <c r="X60" s="57">
        <f>SUM(R60:W60)</f>
        <v>15</v>
      </c>
      <c r="Y60" s="40">
        <f t="shared" si="11"/>
        <v>0</v>
      </c>
    </row>
    <row r="61" spans="1:25" ht="16.5" thickTop="1" thickBot="1" x14ac:dyDescent="0.3">
      <c r="A61" s="217" t="s">
        <v>45</v>
      </c>
      <c r="B61" s="231">
        <v>43559</v>
      </c>
      <c r="C61" s="219" t="s">
        <v>30</v>
      </c>
      <c r="D61" s="220">
        <v>15</v>
      </c>
      <c r="E61" s="212">
        <v>0.27083333333333331</v>
      </c>
      <c r="F61" s="207">
        <v>112984</v>
      </c>
      <c r="G61" s="212">
        <v>0.31597222222222221</v>
      </c>
      <c r="H61" s="207">
        <v>113018</v>
      </c>
      <c r="I61" s="37">
        <f>SUM(G61-E61)</f>
        <v>4.5138888888888895E-2</v>
      </c>
      <c r="J61" s="38">
        <f>SUM(H61-F61)</f>
        <v>34</v>
      </c>
      <c r="K61" s="203"/>
      <c r="L61" s="204"/>
      <c r="M61" s="204"/>
      <c r="N61" s="213">
        <v>1</v>
      </c>
      <c r="O61" s="204"/>
      <c r="P61" s="204"/>
      <c r="Q61" s="39">
        <f>SUM(K61:P61)</f>
        <v>1</v>
      </c>
      <c r="R61" s="203"/>
      <c r="S61" s="204"/>
      <c r="T61" s="213">
        <v>1</v>
      </c>
      <c r="U61" s="204"/>
      <c r="V61" s="204"/>
      <c r="W61" s="204"/>
      <c r="X61" s="39">
        <f>SUM(R61:W61)</f>
        <v>1</v>
      </c>
      <c r="Y61" s="40">
        <f>SUM(Q61-X61)</f>
        <v>0</v>
      </c>
    </row>
    <row r="62" spans="1:25" ht="15.75" thickBot="1" x14ac:dyDescent="0.3">
      <c r="A62" s="217"/>
      <c r="B62" s="218"/>
      <c r="C62" s="219" t="s">
        <v>31</v>
      </c>
      <c r="D62" s="220"/>
      <c r="E62" s="212">
        <v>0.33333333333333331</v>
      </c>
      <c r="F62" s="207">
        <v>113018</v>
      </c>
      <c r="G62" s="212">
        <v>0.3576388888888889</v>
      </c>
      <c r="H62" s="207">
        <v>113041</v>
      </c>
      <c r="I62" s="37">
        <f t="shared" ref="I62:J73" si="21">SUM(G62-E62)</f>
        <v>2.430555555555558E-2</v>
      </c>
      <c r="J62" s="38">
        <f t="shared" si="21"/>
        <v>23</v>
      </c>
      <c r="K62" s="208"/>
      <c r="L62" s="206"/>
      <c r="M62" s="206"/>
      <c r="N62" s="206"/>
      <c r="O62" s="206"/>
      <c r="P62" s="206"/>
      <c r="Q62" s="39">
        <f t="shared" ref="Q62:Q73" si="22">SUM(K62:P62)</f>
        <v>0</v>
      </c>
      <c r="R62" s="208"/>
      <c r="S62" s="206"/>
      <c r="T62" s="206"/>
      <c r="U62" s="206"/>
      <c r="V62" s="206"/>
      <c r="W62" s="206"/>
      <c r="X62" s="39">
        <f t="shared" ref="X62:X73" si="23">SUM(R62:W62)</f>
        <v>0</v>
      </c>
      <c r="Y62" s="40">
        <f t="shared" si="11"/>
        <v>0</v>
      </c>
    </row>
    <row r="63" spans="1:25" ht="15.75" thickBot="1" x14ac:dyDescent="0.3">
      <c r="A63" s="217"/>
      <c r="B63" s="218"/>
      <c r="C63" s="219" t="s">
        <v>32</v>
      </c>
      <c r="D63" s="220">
        <v>15</v>
      </c>
      <c r="E63" s="212">
        <v>0.36944444444444446</v>
      </c>
      <c r="F63" s="207">
        <v>113041</v>
      </c>
      <c r="G63" s="212">
        <v>0.3979166666666667</v>
      </c>
      <c r="H63" s="207">
        <v>113064</v>
      </c>
      <c r="I63" s="37">
        <f t="shared" si="21"/>
        <v>2.8472222222222232E-2</v>
      </c>
      <c r="J63" s="38">
        <f t="shared" si="21"/>
        <v>23</v>
      </c>
      <c r="K63" s="208"/>
      <c r="L63" s="206"/>
      <c r="M63" s="206"/>
      <c r="N63" s="207">
        <v>1</v>
      </c>
      <c r="O63" s="206"/>
      <c r="P63" s="206"/>
      <c r="Q63" s="39">
        <f t="shared" si="22"/>
        <v>1</v>
      </c>
      <c r="R63" s="208"/>
      <c r="S63" s="206"/>
      <c r="T63" s="206"/>
      <c r="U63" s="206"/>
      <c r="V63" s="207">
        <v>1</v>
      </c>
      <c r="W63" s="206"/>
      <c r="X63" s="39">
        <f t="shared" si="23"/>
        <v>1</v>
      </c>
      <c r="Y63" s="40">
        <f t="shared" si="11"/>
        <v>0</v>
      </c>
    </row>
    <row r="64" spans="1:25" ht="15.75" thickBot="1" x14ac:dyDescent="0.3">
      <c r="A64" s="217"/>
      <c r="B64" s="218"/>
      <c r="C64" s="219" t="s">
        <v>33</v>
      </c>
      <c r="D64" s="220"/>
      <c r="E64" s="212">
        <v>0.41319444444444442</v>
      </c>
      <c r="F64" s="207">
        <v>113064</v>
      </c>
      <c r="G64" s="212">
        <v>0.46180555555555558</v>
      </c>
      <c r="H64" s="207">
        <v>113097</v>
      </c>
      <c r="I64" s="37">
        <f t="shared" si="21"/>
        <v>4.861111111111116E-2</v>
      </c>
      <c r="J64" s="38">
        <f t="shared" si="21"/>
        <v>33</v>
      </c>
      <c r="K64" s="208"/>
      <c r="L64" s="206"/>
      <c r="M64" s="206"/>
      <c r="N64" s="207">
        <v>1</v>
      </c>
      <c r="O64" s="206"/>
      <c r="P64" s="206"/>
      <c r="Q64" s="39">
        <f t="shared" si="22"/>
        <v>1</v>
      </c>
      <c r="R64" s="208"/>
      <c r="S64" s="206"/>
      <c r="T64" s="206"/>
      <c r="U64" s="206"/>
      <c r="V64" s="206"/>
      <c r="W64" s="207">
        <v>1</v>
      </c>
      <c r="X64" s="39">
        <f t="shared" si="23"/>
        <v>1</v>
      </c>
      <c r="Y64" s="40">
        <f t="shared" si="11"/>
        <v>0</v>
      </c>
    </row>
    <row r="65" spans="1:25" ht="15.75" thickBot="1" x14ac:dyDescent="0.3">
      <c r="A65" s="217"/>
      <c r="B65" s="218"/>
      <c r="C65" s="219" t="s">
        <v>34</v>
      </c>
      <c r="D65" s="220">
        <v>15</v>
      </c>
      <c r="E65" s="212">
        <v>0.64583333333333337</v>
      </c>
      <c r="F65" s="207">
        <v>113097</v>
      </c>
      <c r="G65" s="212">
        <v>0.69305555555555554</v>
      </c>
      <c r="H65" s="207">
        <v>113131</v>
      </c>
      <c r="I65" s="37">
        <f t="shared" si="21"/>
        <v>4.7222222222222165E-2</v>
      </c>
      <c r="J65" s="38">
        <f t="shared" si="21"/>
        <v>34</v>
      </c>
      <c r="K65" s="205">
        <v>1</v>
      </c>
      <c r="L65" s="207">
        <v>4</v>
      </c>
      <c r="M65" s="206"/>
      <c r="N65" s="206"/>
      <c r="O65" s="206"/>
      <c r="P65" s="206"/>
      <c r="Q65" s="39">
        <f t="shared" si="22"/>
        <v>5</v>
      </c>
      <c r="R65" s="208"/>
      <c r="S65" s="206"/>
      <c r="T65" s="207">
        <v>2</v>
      </c>
      <c r="U65" s="206"/>
      <c r="V65" s="207">
        <v>3</v>
      </c>
      <c r="W65" s="206"/>
      <c r="X65" s="39">
        <f t="shared" si="23"/>
        <v>5</v>
      </c>
      <c r="Y65" s="40">
        <f t="shared" si="11"/>
        <v>0</v>
      </c>
    </row>
    <row r="66" spans="1:25" ht="15.75" thickBot="1" x14ac:dyDescent="0.3">
      <c r="A66" s="217"/>
      <c r="B66" s="218"/>
      <c r="C66" s="219" t="s">
        <v>35</v>
      </c>
      <c r="D66" s="220"/>
      <c r="E66" s="212">
        <v>0.72777777777777775</v>
      </c>
      <c r="F66" s="207">
        <v>113131</v>
      </c>
      <c r="G66" s="212">
        <v>0.78125</v>
      </c>
      <c r="H66" s="207">
        <v>113167</v>
      </c>
      <c r="I66" s="37">
        <f t="shared" si="21"/>
        <v>5.3472222222222254E-2</v>
      </c>
      <c r="J66" s="38">
        <f t="shared" si="21"/>
        <v>36</v>
      </c>
      <c r="K66" s="208"/>
      <c r="L66" s="207">
        <v>1</v>
      </c>
      <c r="M66" s="207">
        <v>1</v>
      </c>
      <c r="N66" s="206"/>
      <c r="O66" s="206"/>
      <c r="P66" s="206"/>
      <c r="Q66" s="39">
        <f t="shared" si="22"/>
        <v>2</v>
      </c>
      <c r="R66" s="208"/>
      <c r="S66" s="207">
        <v>2</v>
      </c>
      <c r="T66" s="206"/>
      <c r="U66" s="206"/>
      <c r="V66" s="206"/>
      <c r="W66" s="206"/>
      <c r="X66" s="39">
        <f t="shared" si="23"/>
        <v>2</v>
      </c>
      <c r="Y66" s="40">
        <f t="shared" si="11"/>
        <v>0</v>
      </c>
    </row>
    <row r="67" spans="1:25" ht="15.75" thickBot="1" x14ac:dyDescent="0.3">
      <c r="A67" s="217"/>
      <c r="B67" s="218"/>
      <c r="C67" s="219" t="s">
        <v>36</v>
      </c>
      <c r="D67" s="220"/>
      <c r="E67" s="206"/>
      <c r="F67" s="206"/>
      <c r="G67" s="206"/>
      <c r="H67" s="206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ht="15.75" thickBot="1" x14ac:dyDescent="0.3">
      <c r="A68" s="217"/>
      <c r="B68" s="218"/>
      <c r="C68" s="219" t="s">
        <v>37</v>
      </c>
      <c r="D68" s="220"/>
      <c r="E68" s="206"/>
      <c r="F68" s="206"/>
      <c r="G68" s="206"/>
      <c r="H68" s="206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ht="15.75" thickBot="1" x14ac:dyDescent="0.3">
      <c r="A69" s="217"/>
      <c r="B69" s="218"/>
      <c r="C69" s="219" t="s">
        <v>41</v>
      </c>
      <c r="D69" s="220"/>
      <c r="E69" s="206"/>
      <c r="F69" s="206"/>
      <c r="G69" s="206"/>
      <c r="H69" s="206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ht="15.75" thickBot="1" x14ac:dyDescent="0.3">
      <c r="A70" s="217"/>
      <c r="B70" s="218"/>
      <c r="C70" s="219" t="s">
        <v>42</v>
      </c>
      <c r="D70" s="220"/>
      <c r="E70" s="206"/>
      <c r="F70" s="206"/>
      <c r="G70" s="206"/>
      <c r="H70" s="206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ht="15.75" thickBot="1" x14ac:dyDescent="0.3">
      <c r="A71" s="217"/>
      <c r="B71" s="218"/>
      <c r="C71" s="222"/>
      <c r="D71" s="223"/>
      <c r="E71" s="222"/>
      <c r="F71" s="222"/>
      <c r="G71" s="222"/>
      <c r="H71" s="222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ht="15.75" thickBot="1" x14ac:dyDescent="0.3">
      <c r="A72" s="217"/>
      <c r="B72" s="218"/>
      <c r="C72" s="222"/>
      <c r="D72" s="223"/>
      <c r="E72" s="222"/>
      <c r="F72" s="222"/>
      <c r="G72" s="222"/>
      <c r="H72" s="222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ht="15.75" thickBot="1" x14ac:dyDescent="0.3">
      <c r="A73" s="217"/>
      <c r="B73" s="218"/>
      <c r="C73" s="222"/>
      <c r="D73" s="223"/>
      <c r="E73" s="222"/>
      <c r="F73" s="222"/>
      <c r="G73" s="222"/>
      <c r="H73" s="222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ht="15.75" thickBot="1" x14ac:dyDescent="0.3">
      <c r="A74" s="217"/>
      <c r="B74" s="218"/>
      <c r="C74" s="219"/>
      <c r="D74" s="224"/>
      <c r="E74" s="225"/>
      <c r="F74" s="225"/>
      <c r="G74" s="225"/>
      <c r="H74" s="218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226"/>
      <c r="B75" s="226"/>
      <c r="C75" s="227" t="s">
        <v>38</v>
      </c>
      <c r="D75" s="228"/>
      <c r="E75" s="229"/>
      <c r="F75" s="229"/>
      <c r="G75" s="229"/>
      <c r="H75" s="230" t="s">
        <v>39</v>
      </c>
      <c r="I75" s="37">
        <f t="shared" ref="I75:W75" si="24">SUM(I61:I74)</f>
        <v>0.24722222222222229</v>
      </c>
      <c r="J75" s="57">
        <f t="shared" si="24"/>
        <v>183</v>
      </c>
      <c r="K75" s="57">
        <f t="shared" si="24"/>
        <v>1</v>
      </c>
      <c r="L75" s="57">
        <f t="shared" si="24"/>
        <v>5</v>
      </c>
      <c r="M75" s="57">
        <f t="shared" si="24"/>
        <v>1</v>
      </c>
      <c r="N75" s="57">
        <f t="shared" si="24"/>
        <v>3</v>
      </c>
      <c r="O75" s="57">
        <f t="shared" si="24"/>
        <v>0</v>
      </c>
      <c r="P75" s="57">
        <f t="shared" si="24"/>
        <v>0</v>
      </c>
      <c r="Q75" s="57">
        <f t="shared" si="24"/>
        <v>10</v>
      </c>
      <c r="R75" s="57">
        <f t="shared" si="24"/>
        <v>0</v>
      </c>
      <c r="S75" s="57">
        <f t="shared" si="24"/>
        <v>2</v>
      </c>
      <c r="T75" s="57">
        <f t="shared" si="24"/>
        <v>3</v>
      </c>
      <c r="U75" s="57">
        <f t="shared" si="24"/>
        <v>0</v>
      </c>
      <c r="V75" s="57">
        <f t="shared" si="24"/>
        <v>4</v>
      </c>
      <c r="W75" s="57">
        <f t="shared" si="24"/>
        <v>1</v>
      </c>
      <c r="X75" s="57">
        <f>SUM(R75:W75)</f>
        <v>10</v>
      </c>
      <c r="Y75" s="40">
        <f t="shared" si="11"/>
        <v>0</v>
      </c>
    </row>
    <row r="76" spans="1:25" ht="16.5" thickTop="1" thickBot="1" x14ac:dyDescent="0.3">
      <c r="A76" s="214" t="s">
        <v>46</v>
      </c>
      <c r="B76" s="221">
        <v>43560</v>
      </c>
      <c r="C76" s="215" t="s">
        <v>30</v>
      </c>
      <c r="D76" s="216">
        <v>15</v>
      </c>
      <c r="E76" s="235">
        <v>0.27083333333333331</v>
      </c>
      <c r="F76" s="210">
        <v>113167</v>
      </c>
      <c r="G76" s="209">
        <v>0.3125</v>
      </c>
      <c r="H76" s="210">
        <v>113203</v>
      </c>
      <c r="I76" s="37">
        <f>SUM(G76-E76)</f>
        <v>4.1666666666666685E-2</v>
      </c>
      <c r="J76" s="38">
        <f>SUM(H76-F76)</f>
        <v>36</v>
      </c>
      <c r="K76" s="234">
        <v>1</v>
      </c>
      <c r="L76" s="204"/>
      <c r="M76" s="204"/>
      <c r="N76" s="35"/>
      <c r="O76" s="35"/>
      <c r="P76" s="35"/>
      <c r="Q76" s="39">
        <f>SUM(K76:P76)</f>
        <v>1</v>
      </c>
      <c r="R76" s="203"/>
      <c r="S76" s="213">
        <v>1</v>
      </c>
      <c r="T76" s="204"/>
      <c r="U76" s="204"/>
      <c r="V76" s="204"/>
      <c r="W76" s="204"/>
      <c r="X76" s="39">
        <f>SUM(R76:W76)</f>
        <v>1</v>
      </c>
      <c r="Y76" s="40">
        <f>SUM(Q76-X76)</f>
        <v>0</v>
      </c>
    </row>
    <row r="77" spans="1:25" ht="15.75" thickBot="1" x14ac:dyDescent="0.3">
      <c r="A77" s="217" t="s">
        <v>117</v>
      </c>
      <c r="B77" s="233"/>
      <c r="C77" s="219" t="s">
        <v>31</v>
      </c>
      <c r="D77" s="220"/>
      <c r="E77" s="236">
        <v>0.33333333333333331</v>
      </c>
      <c r="F77" s="207">
        <v>113203</v>
      </c>
      <c r="G77" s="212">
        <v>0.3611111111111111</v>
      </c>
      <c r="H77" s="207">
        <v>113225</v>
      </c>
      <c r="I77" s="37">
        <f t="shared" ref="I77:J88" si="25">SUM(G77-E77)</f>
        <v>2.777777777777779E-2</v>
      </c>
      <c r="J77" s="38">
        <f t="shared" si="25"/>
        <v>22</v>
      </c>
      <c r="K77" s="205">
        <v>1</v>
      </c>
      <c r="L77" s="206"/>
      <c r="M77" s="206"/>
      <c r="N77" s="35"/>
      <c r="O77" s="35"/>
      <c r="P77" s="35"/>
      <c r="Q77" s="39">
        <f t="shared" ref="Q77:Q88" si="26">SUM(K77:P77)</f>
        <v>1</v>
      </c>
      <c r="R77" s="208"/>
      <c r="S77" s="206"/>
      <c r="T77" s="207">
        <v>1</v>
      </c>
      <c r="U77" s="206"/>
      <c r="V77" s="206"/>
      <c r="W77" s="206"/>
      <c r="X77" s="39">
        <f t="shared" ref="X77:X88" si="27">SUM(R77:W77)</f>
        <v>1</v>
      </c>
      <c r="Y77" s="40">
        <f t="shared" si="11"/>
        <v>0</v>
      </c>
    </row>
    <row r="78" spans="1:25" ht="15.75" thickBot="1" x14ac:dyDescent="0.3">
      <c r="A78" s="217" t="s">
        <v>117</v>
      </c>
      <c r="B78" s="233"/>
      <c r="C78" s="219" t="s">
        <v>32</v>
      </c>
      <c r="D78" s="220">
        <v>15</v>
      </c>
      <c r="E78" s="212">
        <v>0.36944444444444446</v>
      </c>
      <c r="F78" s="207">
        <v>113225</v>
      </c>
      <c r="G78" s="212">
        <v>0.40416666666666662</v>
      </c>
      <c r="H78" s="207">
        <v>113251</v>
      </c>
      <c r="I78" s="37">
        <f t="shared" si="25"/>
        <v>3.4722222222222154E-2</v>
      </c>
      <c r="J78" s="38">
        <f t="shared" si="25"/>
        <v>26</v>
      </c>
      <c r="K78" s="208"/>
      <c r="L78" s="206"/>
      <c r="M78" s="207">
        <v>1</v>
      </c>
      <c r="N78" s="35"/>
      <c r="O78" s="35"/>
      <c r="P78" s="35"/>
      <c r="Q78" s="39">
        <f t="shared" si="26"/>
        <v>1</v>
      </c>
      <c r="R78" s="208"/>
      <c r="S78" s="207">
        <v>1</v>
      </c>
      <c r="T78" s="206"/>
      <c r="U78" s="206"/>
      <c r="V78" s="206"/>
      <c r="W78" s="206"/>
      <c r="X78" s="39">
        <f t="shared" si="27"/>
        <v>1</v>
      </c>
      <c r="Y78" s="40">
        <f t="shared" si="11"/>
        <v>0</v>
      </c>
    </row>
    <row r="79" spans="1:25" ht="15.75" thickBot="1" x14ac:dyDescent="0.3">
      <c r="A79" s="217"/>
      <c r="B79" s="233"/>
      <c r="C79" s="219" t="s">
        <v>33</v>
      </c>
      <c r="D79" s="220"/>
      <c r="E79" s="212">
        <v>0.41319444444444442</v>
      </c>
      <c r="F79" s="207">
        <v>113251</v>
      </c>
      <c r="G79" s="212">
        <v>0.45833333333333331</v>
      </c>
      <c r="H79" s="207">
        <v>113281</v>
      </c>
      <c r="I79" s="37">
        <f t="shared" si="25"/>
        <v>4.5138888888888895E-2</v>
      </c>
      <c r="J79" s="38">
        <f t="shared" si="25"/>
        <v>30</v>
      </c>
      <c r="K79" s="205">
        <v>1</v>
      </c>
      <c r="L79" s="207">
        <v>3</v>
      </c>
      <c r="M79" s="206"/>
      <c r="N79" s="35"/>
      <c r="O79" s="35"/>
      <c r="P79" s="35"/>
      <c r="Q79" s="39">
        <f t="shared" si="26"/>
        <v>4</v>
      </c>
      <c r="R79" s="208"/>
      <c r="S79" s="207">
        <v>2</v>
      </c>
      <c r="T79" s="206"/>
      <c r="U79" s="206"/>
      <c r="V79" s="206"/>
      <c r="W79" s="207">
        <v>2</v>
      </c>
      <c r="X79" s="39">
        <f t="shared" si="27"/>
        <v>4</v>
      </c>
      <c r="Y79" s="40">
        <f t="shared" si="11"/>
        <v>0</v>
      </c>
    </row>
    <row r="80" spans="1:25" ht="15.75" thickBot="1" x14ac:dyDescent="0.3">
      <c r="A80" s="217" t="s">
        <v>118</v>
      </c>
      <c r="B80" s="233"/>
      <c r="C80" s="219" t="s">
        <v>34</v>
      </c>
      <c r="D80" s="220">
        <v>15</v>
      </c>
      <c r="E80" s="212">
        <v>0.64583333333333337</v>
      </c>
      <c r="F80" s="207">
        <v>113281</v>
      </c>
      <c r="G80" s="212">
        <v>0.70833333333333337</v>
      </c>
      <c r="H80" s="207">
        <v>113323</v>
      </c>
      <c r="I80" s="37">
        <f t="shared" si="25"/>
        <v>6.25E-2</v>
      </c>
      <c r="J80" s="38">
        <f t="shared" si="25"/>
        <v>42</v>
      </c>
      <c r="K80" s="205">
        <v>4</v>
      </c>
      <c r="L80" s="206"/>
      <c r="M80" s="206"/>
      <c r="N80" s="35"/>
      <c r="O80" s="35"/>
      <c r="P80" s="35"/>
      <c r="Q80" s="39">
        <f t="shared" si="26"/>
        <v>4</v>
      </c>
      <c r="R80" s="208"/>
      <c r="S80" s="207">
        <v>4</v>
      </c>
      <c r="T80" s="206"/>
      <c r="U80" s="206"/>
      <c r="V80" s="206"/>
      <c r="W80" s="206"/>
      <c r="X80" s="39">
        <f t="shared" si="27"/>
        <v>4</v>
      </c>
      <c r="Y80" s="40">
        <f t="shared" si="11"/>
        <v>0</v>
      </c>
    </row>
    <row r="81" spans="1:25" ht="15.75" thickBot="1" x14ac:dyDescent="0.3">
      <c r="A81" s="217"/>
      <c r="B81" s="233"/>
      <c r="C81" s="219" t="s">
        <v>35</v>
      </c>
      <c r="D81" s="220"/>
      <c r="E81" s="212">
        <v>0.72777777777777775</v>
      </c>
      <c r="F81" s="207">
        <v>113323</v>
      </c>
      <c r="G81" s="212">
        <v>0.79375000000000007</v>
      </c>
      <c r="H81" s="207">
        <v>113360</v>
      </c>
      <c r="I81" s="37">
        <f t="shared" si="25"/>
        <v>6.5972222222222321E-2</v>
      </c>
      <c r="J81" s="38">
        <f t="shared" si="25"/>
        <v>37</v>
      </c>
      <c r="K81" s="205">
        <v>4</v>
      </c>
      <c r="L81" s="207">
        <v>2</v>
      </c>
      <c r="M81" s="207">
        <v>1</v>
      </c>
      <c r="N81" s="35"/>
      <c r="O81" s="35"/>
      <c r="P81" s="35"/>
      <c r="Q81" s="39">
        <f t="shared" si="26"/>
        <v>7</v>
      </c>
      <c r="R81" s="208">
        <v>1</v>
      </c>
      <c r="S81" s="207">
        <v>4</v>
      </c>
      <c r="T81" s="207">
        <v>1</v>
      </c>
      <c r="U81" s="206"/>
      <c r="V81" s="207">
        <v>1</v>
      </c>
      <c r="W81" s="206"/>
      <c r="X81" s="39">
        <f t="shared" si="27"/>
        <v>7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0.27777777777777785</v>
      </c>
      <c r="J90" s="57">
        <f t="shared" si="28"/>
        <v>193</v>
      </c>
      <c r="K90" s="57">
        <f t="shared" si="28"/>
        <v>11</v>
      </c>
      <c r="L90" s="57">
        <f t="shared" si="28"/>
        <v>5</v>
      </c>
      <c r="M90" s="57">
        <f t="shared" si="28"/>
        <v>2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18</v>
      </c>
      <c r="R90" s="57">
        <f t="shared" si="28"/>
        <v>1</v>
      </c>
      <c r="S90" s="57">
        <f t="shared" si="28"/>
        <v>12</v>
      </c>
      <c r="T90" s="57">
        <f t="shared" si="28"/>
        <v>2</v>
      </c>
      <c r="U90" s="57">
        <f t="shared" si="28"/>
        <v>0</v>
      </c>
      <c r="V90" s="57">
        <f t="shared" si="28"/>
        <v>1</v>
      </c>
      <c r="W90" s="57">
        <f t="shared" si="28"/>
        <v>2</v>
      </c>
      <c r="X90" s="57">
        <f>SUM(R90:W90)</f>
        <v>18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43561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43562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6.5" thickTop="1" thickBot="1" x14ac:dyDescent="0.3">
      <c r="A111" s="214" t="s">
        <v>40</v>
      </c>
      <c r="B111" s="221">
        <v>43563</v>
      </c>
      <c r="C111" s="215" t="s">
        <v>30</v>
      </c>
      <c r="D111" s="216">
        <v>15</v>
      </c>
      <c r="E111" s="209">
        <v>0.27083333333333331</v>
      </c>
      <c r="F111" s="210">
        <v>113360</v>
      </c>
      <c r="G111" s="209">
        <v>0.31111111111111112</v>
      </c>
      <c r="H111" s="210">
        <v>113393</v>
      </c>
      <c r="I111" s="37">
        <f>SUM(G111-E111)</f>
        <v>4.0277777777777801E-2</v>
      </c>
      <c r="J111" s="38">
        <f>SUM(H111-F111)</f>
        <v>33</v>
      </c>
      <c r="K111" s="203"/>
      <c r="L111" s="204"/>
      <c r="M111" s="204"/>
      <c r="N111" s="204"/>
      <c r="O111" s="204"/>
      <c r="P111" s="204"/>
      <c r="Q111" s="39">
        <f>SUM(K111:P111)</f>
        <v>0</v>
      </c>
      <c r="R111" s="203"/>
      <c r="S111" s="204"/>
      <c r="T111" s="204"/>
      <c r="U111" s="204"/>
      <c r="V111" s="204"/>
      <c r="W111" s="204"/>
      <c r="X111" s="39">
        <f>SUM(R111:W111)</f>
        <v>0</v>
      </c>
      <c r="Y111" s="40">
        <f>SUM(Q111-X111)</f>
        <v>0</v>
      </c>
    </row>
    <row r="112" spans="1:25" ht="15.75" thickBot="1" x14ac:dyDescent="0.3">
      <c r="A112" s="217"/>
      <c r="B112" s="218"/>
      <c r="C112" s="219" t="s">
        <v>31</v>
      </c>
      <c r="D112" s="220"/>
      <c r="E112" s="212">
        <v>0.32291666666666669</v>
      </c>
      <c r="F112" s="207">
        <v>113393</v>
      </c>
      <c r="G112" s="212">
        <v>0.35972222222222222</v>
      </c>
      <c r="H112" s="207">
        <v>113415</v>
      </c>
      <c r="I112" s="37">
        <f t="shared" ref="I112:J123" si="37">SUM(G112-E112)</f>
        <v>3.6805555555555536E-2</v>
      </c>
      <c r="J112" s="38">
        <f t="shared" si="37"/>
        <v>22</v>
      </c>
      <c r="K112" s="205">
        <v>2</v>
      </c>
      <c r="L112" s="206"/>
      <c r="M112" s="206"/>
      <c r="N112" s="206"/>
      <c r="O112" s="206"/>
      <c r="P112" s="206"/>
      <c r="Q112" s="39">
        <f t="shared" ref="Q112:Q123" si="38">SUM(K112:P112)</f>
        <v>2</v>
      </c>
      <c r="R112" s="208"/>
      <c r="S112" s="207">
        <v>2</v>
      </c>
      <c r="T112" s="206"/>
      <c r="U112" s="206"/>
      <c r="V112" s="206"/>
      <c r="W112" s="206"/>
      <c r="X112" s="39">
        <f t="shared" ref="X112:X123" si="39">SUM(R112:W112)</f>
        <v>2</v>
      </c>
      <c r="Y112" s="40">
        <f t="shared" ref="Y112:Y125" si="40">SUM(Q112-X112)</f>
        <v>0</v>
      </c>
    </row>
    <row r="113" spans="1:25" ht="15.75" thickBot="1" x14ac:dyDescent="0.3">
      <c r="A113" s="217"/>
      <c r="B113" s="218"/>
      <c r="C113" s="219" t="s">
        <v>32</v>
      </c>
      <c r="D113" s="220">
        <v>15</v>
      </c>
      <c r="E113" s="212">
        <v>0.36944444444444446</v>
      </c>
      <c r="F113" s="207">
        <v>113415</v>
      </c>
      <c r="G113" s="212">
        <v>0.39513888888888887</v>
      </c>
      <c r="H113" s="207">
        <v>113438</v>
      </c>
      <c r="I113" s="37">
        <f t="shared" si="37"/>
        <v>2.5694444444444409E-2</v>
      </c>
      <c r="J113" s="38">
        <f t="shared" si="37"/>
        <v>23</v>
      </c>
      <c r="K113" s="208"/>
      <c r="L113" s="206"/>
      <c r="M113" s="206"/>
      <c r="N113" s="206"/>
      <c r="O113" s="206"/>
      <c r="P113" s="206"/>
      <c r="Q113" s="39">
        <f t="shared" si="38"/>
        <v>0</v>
      </c>
      <c r="R113" s="208"/>
      <c r="S113" s="206"/>
      <c r="T113" s="206"/>
      <c r="U113" s="206"/>
      <c r="V113" s="206"/>
      <c r="W113" s="206"/>
      <c r="X113" s="39">
        <f t="shared" si="39"/>
        <v>0</v>
      </c>
      <c r="Y113" s="40">
        <f t="shared" si="40"/>
        <v>0</v>
      </c>
    </row>
    <row r="114" spans="1:25" ht="15.75" thickBot="1" x14ac:dyDescent="0.3">
      <c r="A114" s="217"/>
      <c r="B114" s="218"/>
      <c r="C114" s="219" t="s">
        <v>33</v>
      </c>
      <c r="D114" s="220"/>
      <c r="E114" s="212">
        <v>0.41319444444444442</v>
      </c>
      <c r="F114" s="207">
        <v>113438</v>
      </c>
      <c r="G114" s="212">
        <v>0.45555555555555555</v>
      </c>
      <c r="H114" s="207">
        <v>113470</v>
      </c>
      <c r="I114" s="37">
        <f t="shared" si="37"/>
        <v>4.2361111111111127E-2</v>
      </c>
      <c r="J114" s="38">
        <f t="shared" si="37"/>
        <v>32</v>
      </c>
      <c r="K114" s="205">
        <v>1</v>
      </c>
      <c r="L114" s="206"/>
      <c r="M114" s="206"/>
      <c r="N114" s="206"/>
      <c r="O114" s="206"/>
      <c r="P114" s="206"/>
      <c r="Q114" s="39">
        <f t="shared" si="38"/>
        <v>1</v>
      </c>
      <c r="R114" s="208"/>
      <c r="S114" s="207">
        <v>1</v>
      </c>
      <c r="T114" s="206"/>
      <c r="U114" s="206"/>
      <c r="V114" s="206"/>
      <c r="W114" s="206"/>
      <c r="X114" s="39">
        <f t="shared" si="39"/>
        <v>1</v>
      </c>
      <c r="Y114" s="40">
        <f t="shared" si="40"/>
        <v>0</v>
      </c>
    </row>
    <row r="115" spans="1:25" ht="15.75" thickBot="1" x14ac:dyDescent="0.3">
      <c r="A115" s="217"/>
      <c r="B115" s="218"/>
      <c r="C115" s="219" t="s">
        <v>34</v>
      </c>
      <c r="D115" s="220">
        <v>15</v>
      </c>
      <c r="E115" s="212">
        <v>0.64583333333333337</v>
      </c>
      <c r="F115" s="207">
        <v>113470</v>
      </c>
      <c r="G115" s="212">
        <v>0.69374999999999998</v>
      </c>
      <c r="H115" s="207">
        <v>113504</v>
      </c>
      <c r="I115" s="37">
        <f t="shared" si="37"/>
        <v>4.7916666666666607E-2</v>
      </c>
      <c r="J115" s="38">
        <f t="shared" si="37"/>
        <v>34</v>
      </c>
      <c r="K115" s="205">
        <v>1</v>
      </c>
      <c r="L115" s="207">
        <v>3</v>
      </c>
      <c r="M115" s="206"/>
      <c r="N115" s="206"/>
      <c r="O115" s="206"/>
      <c r="P115" s="206"/>
      <c r="Q115" s="39">
        <f t="shared" si="38"/>
        <v>4</v>
      </c>
      <c r="R115" s="208"/>
      <c r="S115" s="207">
        <v>2</v>
      </c>
      <c r="T115" s="207">
        <v>2</v>
      </c>
      <c r="U115" s="206"/>
      <c r="V115" s="206"/>
      <c r="W115" s="206"/>
      <c r="X115" s="39">
        <f t="shared" si="39"/>
        <v>4</v>
      </c>
      <c r="Y115" s="40">
        <f t="shared" si="40"/>
        <v>0</v>
      </c>
    </row>
    <row r="116" spans="1:25" ht="15.75" thickBot="1" x14ac:dyDescent="0.3">
      <c r="A116" s="217"/>
      <c r="B116" s="218"/>
      <c r="C116" s="219" t="s">
        <v>35</v>
      </c>
      <c r="D116" s="220"/>
      <c r="E116" s="212">
        <v>0.70138888888888884</v>
      </c>
      <c r="F116" s="207">
        <v>113504</v>
      </c>
      <c r="G116" s="212">
        <v>0.7680555555555556</v>
      </c>
      <c r="H116" s="207">
        <v>113538</v>
      </c>
      <c r="I116" s="37">
        <f t="shared" si="37"/>
        <v>6.6666666666666763E-2</v>
      </c>
      <c r="J116" s="38">
        <f t="shared" si="37"/>
        <v>34</v>
      </c>
      <c r="K116" s="208"/>
      <c r="L116" s="207">
        <v>1</v>
      </c>
      <c r="M116" s="206"/>
      <c r="N116" s="206"/>
      <c r="O116" s="206"/>
      <c r="P116" s="206"/>
      <c r="Q116" s="39">
        <f t="shared" si="38"/>
        <v>1</v>
      </c>
      <c r="R116" s="208"/>
      <c r="S116" s="206"/>
      <c r="T116" s="207">
        <v>1</v>
      </c>
      <c r="U116" s="206"/>
      <c r="V116" s="206"/>
      <c r="W116" s="206"/>
      <c r="X116" s="39">
        <f t="shared" si="39"/>
        <v>1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37"/>
        <v>0</v>
      </c>
      <c r="J117" s="38">
        <f t="shared" si="37"/>
        <v>0</v>
      </c>
      <c r="K117" s="35"/>
      <c r="L117" s="35"/>
      <c r="M117" s="35"/>
      <c r="N117" s="35"/>
      <c r="O117" s="35"/>
      <c r="P117" s="35"/>
      <c r="Q117" s="39">
        <f t="shared" si="38"/>
        <v>0</v>
      </c>
      <c r="R117" s="35"/>
      <c r="S117" s="35"/>
      <c r="T117" s="35"/>
      <c r="U117" s="35"/>
      <c r="V117" s="35"/>
      <c r="W117" s="35"/>
      <c r="X117" s="39">
        <f t="shared" si="39"/>
        <v>0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37"/>
        <v>0</v>
      </c>
      <c r="J118" s="38">
        <f t="shared" si="37"/>
        <v>0</v>
      </c>
      <c r="K118" s="35"/>
      <c r="L118" s="35"/>
      <c r="M118" s="35"/>
      <c r="N118" s="35"/>
      <c r="O118" s="35"/>
      <c r="P118" s="35"/>
      <c r="Q118" s="39">
        <f t="shared" si="38"/>
        <v>0</v>
      </c>
      <c r="R118" s="35"/>
      <c r="S118" s="35"/>
      <c r="T118" s="35"/>
      <c r="U118" s="35"/>
      <c r="V118" s="35"/>
      <c r="W118" s="35"/>
      <c r="X118" s="39">
        <f t="shared" si="39"/>
        <v>0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0.25972222222222224</v>
      </c>
      <c r="J125" s="57">
        <f t="shared" si="41"/>
        <v>178</v>
      </c>
      <c r="K125" s="57">
        <f t="shared" si="41"/>
        <v>4</v>
      </c>
      <c r="L125" s="57">
        <f t="shared" si="41"/>
        <v>4</v>
      </c>
      <c r="M125" s="57">
        <f t="shared" si="41"/>
        <v>0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8</v>
      </c>
      <c r="R125" s="57">
        <f t="shared" si="41"/>
        <v>0</v>
      </c>
      <c r="S125" s="57">
        <f t="shared" si="41"/>
        <v>5</v>
      </c>
      <c r="T125" s="57">
        <f t="shared" si="41"/>
        <v>3</v>
      </c>
      <c r="U125" s="57">
        <f t="shared" si="41"/>
        <v>0</v>
      </c>
      <c r="V125" s="57">
        <f t="shared" si="41"/>
        <v>0</v>
      </c>
      <c r="W125" s="57">
        <f t="shared" si="41"/>
        <v>0</v>
      </c>
      <c r="X125" s="57">
        <f>SUM(R125:W125)</f>
        <v>8</v>
      </c>
      <c r="Y125" s="40">
        <f t="shared" si="40"/>
        <v>0</v>
      </c>
    </row>
    <row r="126" spans="1:25" ht="16.5" thickTop="1" thickBot="1" x14ac:dyDescent="0.3">
      <c r="A126" s="214" t="s">
        <v>43</v>
      </c>
      <c r="B126" s="221">
        <v>43564</v>
      </c>
      <c r="C126" s="215" t="s">
        <v>30</v>
      </c>
      <c r="D126" s="216">
        <v>15</v>
      </c>
      <c r="E126" s="209">
        <v>0.27083333333333331</v>
      </c>
      <c r="F126" s="210">
        <v>113538</v>
      </c>
      <c r="G126" s="209">
        <v>0.31666666666666665</v>
      </c>
      <c r="H126" s="210">
        <v>113571</v>
      </c>
      <c r="I126" s="37">
        <f>SUM(G126-E126)</f>
        <v>4.5833333333333337E-2</v>
      </c>
      <c r="J126" s="38">
        <f>SUM(H126-F126)</f>
        <v>33</v>
      </c>
      <c r="K126" s="203"/>
      <c r="L126" s="213">
        <v>1</v>
      </c>
      <c r="M126" s="204"/>
      <c r="N126" s="204"/>
      <c r="O126" s="204"/>
      <c r="P126" s="204"/>
      <c r="Q126" s="39">
        <f>SUM(K126:P126)</f>
        <v>1</v>
      </c>
      <c r="R126" s="203"/>
      <c r="S126" s="204"/>
      <c r="T126" s="213">
        <v>1</v>
      </c>
      <c r="U126" s="204"/>
      <c r="V126" s="204"/>
      <c r="W126" s="204"/>
      <c r="X126" s="39">
        <f>SUM(R126:W126)</f>
        <v>1</v>
      </c>
      <c r="Y126" s="40">
        <f>SUM(Q126-X126)</f>
        <v>0</v>
      </c>
    </row>
    <row r="127" spans="1:25" ht="15.75" thickBot="1" x14ac:dyDescent="0.3">
      <c r="A127" s="217"/>
      <c r="B127" s="218"/>
      <c r="C127" s="219" t="s">
        <v>31</v>
      </c>
      <c r="D127" s="220"/>
      <c r="E127" s="212">
        <v>0.32291666666666669</v>
      </c>
      <c r="F127" s="207">
        <v>113571</v>
      </c>
      <c r="G127" s="212">
        <v>0.36180555555555555</v>
      </c>
      <c r="H127" s="207">
        <v>113596</v>
      </c>
      <c r="I127" s="37">
        <f t="shared" ref="I127:J138" si="42">SUM(G127-E127)</f>
        <v>3.8888888888888862E-2</v>
      </c>
      <c r="J127" s="38">
        <f t="shared" si="42"/>
        <v>25</v>
      </c>
      <c r="K127" s="208"/>
      <c r="L127" s="207">
        <v>1</v>
      </c>
      <c r="M127" s="206"/>
      <c r="N127" s="206"/>
      <c r="O127" s="206"/>
      <c r="P127" s="206"/>
      <c r="Q127" s="39">
        <f t="shared" ref="Q127:Q138" si="43">SUM(K127:P127)</f>
        <v>1</v>
      </c>
      <c r="R127" s="208"/>
      <c r="S127" s="207">
        <v>1</v>
      </c>
      <c r="T127" s="206"/>
      <c r="U127" s="206"/>
      <c r="V127" s="206"/>
      <c r="W127" s="206"/>
      <c r="X127" s="39">
        <f t="shared" ref="X127:X138" si="44">SUM(R127:W127)</f>
        <v>1</v>
      </c>
      <c r="Y127" s="40">
        <f t="shared" ref="Y127:Y210" si="45">SUM(Q127-X127)</f>
        <v>0</v>
      </c>
    </row>
    <row r="128" spans="1:25" ht="15.75" thickBot="1" x14ac:dyDescent="0.3">
      <c r="A128" s="217"/>
      <c r="B128" s="218"/>
      <c r="C128" s="219" t="s">
        <v>32</v>
      </c>
      <c r="D128" s="220">
        <v>15</v>
      </c>
      <c r="E128" s="212">
        <v>0.36944444444444446</v>
      </c>
      <c r="F128" s="207">
        <v>113596</v>
      </c>
      <c r="G128" s="212">
        <v>0.39861111111111108</v>
      </c>
      <c r="H128" s="207">
        <v>113619</v>
      </c>
      <c r="I128" s="37">
        <f t="shared" si="42"/>
        <v>2.9166666666666619E-2</v>
      </c>
      <c r="J128" s="38">
        <f t="shared" si="42"/>
        <v>23</v>
      </c>
      <c r="K128" s="205">
        <v>1</v>
      </c>
      <c r="L128" s="206"/>
      <c r="M128" s="207">
        <v>1</v>
      </c>
      <c r="N128" s="206"/>
      <c r="O128" s="206"/>
      <c r="P128" s="206"/>
      <c r="Q128" s="39">
        <f t="shared" si="43"/>
        <v>2</v>
      </c>
      <c r="R128" s="208"/>
      <c r="S128" s="207">
        <v>2</v>
      </c>
      <c r="T128" s="206"/>
      <c r="U128" s="206"/>
      <c r="V128" s="206"/>
      <c r="W128" s="206"/>
      <c r="X128" s="39">
        <f t="shared" si="44"/>
        <v>2</v>
      </c>
      <c r="Y128" s="40">
        <f t="shared" si="45"/>
        <v>0</v>
      </c>
    </row>
    <row r="129" spans="1:25" ht="15.75" thickBot="1" x14ac:dyDescent="0.3">
      <c r="A129" s="217"/>
      <c r="B129" s="218"/>
      <c r="C129" s="219" t="s">
        <v>33</v>
      </c>
      <c r="D129" s="220"/>
      <c r="E129" s="212">
        <v>0.41319444444444442</v>
      </c>
      <c r="F129" s="207">
        <v>113619</v>
      </c>
      <c r="G129" s="212">
        <v>0.46319444444444446</v>
      </c>
      <c r="H129" s="207">
        <v>113651</v>
      </c>
      <c r="I129" s="37">
        <f t="shared" si="42"/>
        <v>5.0000000000000044E-2</v>
      </c>
      <c r="J129" s="38">
        <f t="shared" si="42"/>
        <v>32</v>
      </c>
      <c r="K129" s="208"/>
      <c r="L129" s="207">
        <v>1</v>
      </c>
      <c r="M129" s="206"/>
      <c r="N129" s="206"/>
      <c r="O129" s="206"/>
      <c r="P129" s="206"/>
      <c r="Q129" s="39">
        <f t="shared" si="43"/>
        <v>1</v>
      </c>
      <c r="R129" s="208"/>
      <c r="S129" s="206"/>
      <c r="T129" s="207">
        <v>1</v>
      </c>
      <c r="U129" s="206"/>
      <c r="V129" s="206"/>
      <c r="W129" s="206"/>
      <c r="X129" s="39">
        <f t="shared" si="44"/>
        <v>1</v>
      </c>
      <c r="Y129" s="40">
        <f t="shared" si="45"/>
        <v>0</v>
      </c>
    </row>
    <row r="130" spans="1:25" ht="15.75" thickBot="1" x14ac:dyDescent="0.3">
      <c r="A130" s="217"/>
      <c r="B130" s="218"/>
      <c r="C130" s="219" t="s">
        <v>34</v>
      </c>
      <c r="D130" s="220">
        <v>15</v>
      </c>
      <c r="E130" s="212">
        <v>0.64583333333333337</v>
      </c>
      <c r="F130" s="207">
        <v>113652</v>
      </c>
      <c r="G130" s="212">
        <v>0.68819444444444444</v>
      </c>
      <c r="H130" s="207">
        <v>113684</v>
      </c>
      <c r="I130" s="37">
        <f t="shared" si="42"/>
        <v>4.2361111111111072E-2</v>
      </c>
      <c r="J130" s="38">
        <f t="shared" si="42"/>
        <v>32</v>
      </c>
      <c r="K130" s="205">
        <v>1</v>
      </c>
      <c r="L130" s="207">
        <v>2</v>
      </c>
      <c r="M130" s="206"/>
      <c r="N130" s="206"/>
      <c r="O130" s="206"/>
      <c r="P130" s="206"/>
      <c r="Q130" s="39">
        <f t="shared" si="43"/>
        <v>3</v>
      </c>
      <c r="R130" s="208"/>
      <c r="S130" s="207">
        <v>3</v>
      </c>
      <c r="T130" s="206"/>
      <c r="U130" s="206"/>
      <c r="V130" s="206"/>
      <c r="W130" s="206"/>
      <c r="X130" s="39">
        <f t="shared" si="44"/>
        <v>3</v>
      </c>
      <c r="Y130" s="40">
        <f t="shared" si="45"/>
        <v>0</v>
      </c>
    </row>
    <row r="131" spans="1:25" ht="15.75" thickBot="1" x14ac:dyDescent="0.3">
      <c r="A131" s="217"/>
      <c r="B131" s="218"/>
      <c r="C131" s="219" t="s">
        <v>35</v>
      </c>
      <c r="D131" s="220"/>
      <c r="E131" s="212">
        <v>0.70138888888888884</v>
      </c>
      <c r="F131" s="207">
        <v>113684</v>
      </c>
      <c r="G131" s="212">
        <v>0.76944444444444438</v>
      </c>
      <c r="H131" s="207">
        <v>113718</v>
      </c>
      <c r="I131" s="37">
        <f t="shared" si="42"/>
        <v>6.8055555555555536E-2</v>
      </c>
      <c r="J131" s="38">
        <f t="shared" si="42"/>
        <v>34</v>
      </c>
      <c r="K131" s="208"/>
      <c r="L131" s="207">
        <v>1</v>
      </c>
      <c r="M131" s="206"/>
      <c r="N131" s="206"/>
      <c r="O131" s="206"/>
      <c r="P131" s="206"/>
      <c r="Q131" s="39">
        <f t="shared" si="43"/>
        <v>1</v>
      </c>
      <c r="R131" s="208"/>
      <c r="S131" s="206"/>
      <c r="T131" s="207">
        <v>1</v>
      </c>
      <c r="U131" s="206"/>
      <c r="V131" s="206"/>
      <c r="W131" s="206"/>
      <c r="X131" s="39">
        <f t="shared" si="44"/>
        <v>1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2"/>
        <v>0</v>
      </c>
      <c r="J132" s="38">
        <f t="shared" si="42"/>
        <v>0</v>
      </c>
      <c r="K132" s="35"/>
      <c r="L132" s="35"/>
      <c r="M132" s="35"/>
      <c r="N132" s="35"/>
      <c r="O132" s="35"/>
      <c r="P132" s="35"/>
      <c r="Q132" s="39">
        <f t="shared" si="43"/>
        <v>0</v>
      </c>
      <c r="R132" s="35"/>
      <c r="S132" s="35"/>
      <c r="T132" s="35"/>
      <c r="U132" s="35"/>
      <c r="V132" s="35"/>
      <c r="W132" s="35"/>
      <c r="X132" s="39">
        <f t="shared" si="44"/>
        <v>0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2"/>
        <v>0</v>
      </c>
      <c r="J133" s="38">
        <f t="shared" si="42"/>
        <v>0</v>
      </c>
      <c r="K133" s="35"/>
      <c r="L133" s="35"/>
      <c r="M133" s="35"/>
      <c r="N133" s="35"/>
      <c r="O133" s="35"/>
      <c r="P133" s="35"/>
      <c r="Q133" s="39">
        <f t="shared" si="43"/>
        <v>0</v>
      </c>
      <c r="R133" s="35"/>
      <c r="S133" s="35"/>
      <c r="T133" s="35"/>
      <c r="U133" s="35"/>
      <c r="V133" s="35"/>
      <c r="W133" s="35"/>
      <c r="X133" s="39">
        <f t="shared" si="44"/>
        <v>0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0.27430555555555547</v>
      </c>
      <c r="J140" s="57">
        <f>SUM(J126:J139)</f>
        <v>179</v>
      </c>
      <c r="K140" s="57">
        <f t="shared" ref="K140:X140" si="46">SUM(K126:K139)</f>
        <v>2</v>
      </c>
      <c r="L140" s="57">
        <f t="shared" si="46"/>
        <v>6</v>
      </c>
      <c r="M140" s="57">
        <f t="shared" si="46"/>
        <v>1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9</v>
      </c>
      <c r="R140" s="57">
        <f t="shared" si="46"/>
        <v>0</v>
      </c>
      <c r="S140" s="57">
        <f t="shared" si="46"/>
        <v>6</v>
      </c>
      <c r="T140" s="57">
        <f t="shared" si="46"/>
        <v>3</v>
      </c>
      <c r="U140" s="57">
        <f t="shared" si="46"/>
        <v>0</v>
      </c>
      <c r="V140" s="57">
        <f t="shared" si="46"/>
        <v>0</v>
      </c>
      <c r="W140" s="57">
        <f t="shared" si="46"/>
        <v>0</v>
      </c>
      <c r="X140" s="57">
        <f t="shared" si="46"/>
        <v>9</v>
      </c>
      <c r="Y140" s="40">
        <f t="shared" si="45"/>
        <v>0</v>
      </c>
    </row>
    <row r="141" spans="1:25" ht="16.5" thickTop="1" thickBot="1" x14ac:dyDescent="0.3">
      <c r="A141" s="214" t="s">
        <v>44</v>
      </c>
      <c r="B141" s="221">
        <v>43565</v>
      </c>
      <c r="C141" s="215" t="s">
        <v>30</v>
      </c>
      <c r="D141" s="216">
        <v>18</v>
      </c>
      <c r="E141" s="235">
        <v>0.27083333333333331</v>
      </c>
      <c r="F141" s="210">
        <v>5292</v>
      </c>
      <c r="G141" s="209">
        <v>0.31180555555555556</v>
      </c>
      <c r="H141" s="210">
        <v>5324</v>
      </c>
      <c r="I141" s="37">
        <f>SUM(G141-E141)</f>
        <v>4.0972222222222243E-2</v>
      </c>
      <c r="J141" s="38">
        <f>SUM(H141-F141)</f>
        <v>32</v>
      </c>
      <c r="K141" s="234">
        <v>2</v>
      </c>
      <c r="L141" s="213">
        <v>1</v>
      </c>
      <c r="M141" s="204"/>
      <c r="N141" s="204"/>
      <c r="O141" s="204"/>
      <c r="P141" s="204"/>
      <c r="Q141" s="39">
        <f>SUM(K141:P141)</f>
        <v>3</v>
      </c>
      <c r="R141" s="203"/>
      <c r="S141" s="213">
        <v>3</v>
      </c>
      <c r="T141" s="204"/>
      <c r="U141" s="204"/>
      <c r="V141" s="204"/>
      <c r="W141" s="204"/>
      <c r="X141" s="39">
        <f>SUM(R141:W141)</f>
        <v>3</v>
      </c>
      <c r="Y141" s="40">
        <f t="shared" si="45"/>
        <v>0</v>
      </c>
    </row>
    <row r="142" spans="1:25" ht="15.75" thickBot="1" x14ac:dyDescent="0.3">
      <c r="A142" s="217"/>
      <c r="B142" s="218"/>
      <c r="C142" s="219" t="s">
        <v>31</v>
      </c>
      <c r="D142" s="220"/>
      <c r="E142" s="212">
        <v>0.32291666666666669</v>
      </c>
      <c r="F142" s="207">
        <v>5324</v>
      </c>
      <c r="G142" s="212">
        <v>0.36041666666666666</v>
      </c>
      <c r="H142" s="207">
        <v>5347</v>
      </c>
      <c r="I142" s="37">
        <f t="shared" ref="I142:J153" si="47">SUM(G142-E142)</f>
        <v>3.7499999999999978E-2</v>
      </c>
      <c r="J142" s="38">
        <f t="shared" si="47"/>
        <v>23</v>
      </c>
      <c r="K142" s="208"/>
      <c r="L142" s="206"/>
      <c r="M142" s="206"/>
      <c r="N142" s="206"/>
      <c r="O142" s="206"/>
      <c r="P142" s="206"/>
      <c r="Q142" s="39">
        <f t="shared" ref="Q142:Q153" si="48">SUM(K142:P142)</f>
        <v>0</v>
      </c>
      <c r="R142" s="208"/>
      <c r="S142" s="206"/>
      <c r="T142" s="206"/>
      <c r="U142" s="206"/>
      <c r="V142" s="206"/>
      <c r="W142" s="206"/>
      <c r="X142" s="39">
        <f t="shared" ref="X142:X153" si="49">SUM(R142:W142)</f>
        <v>0</v>
      </c>
      <c r="Y142" s="40">
        <f t="shared" si="45"/>
        <v>0</v>
      </c>
    </row>
    <row r="143" spans="1:25" ht="15.75" thickBot="1" x14ac:dyDescent="0.3">
      <c r="A143" s="217"/>
      <c r="B143" s="218"/>
      <c r="C143" s="219" t="s">
        <v>32</v>
      </c>
      <c r="D143" s="220">
        <v>18</v>
      </c>
      <c r="E143" s="212">
        <v>0.36944444444444446</v>
      </c>
      <c r="F143" s="207">
        <v>5347</v>
      </c>
      <c r="G143" s="212">
        <v>0.40069444444444446</v>
      </c>
      <c r="H143" s="207">
        <v>5370</v>
      </c>
      <c r="I143" s="37">
        <f t="shared" si="47"/>
        <v>3.125E-2</v>
      </c>
      <c r="J143" s="38">
        <f t="shared" si="47"/>
        <v>23</v>
      </c>
      <c r="K143" s="208"/>
      <c r="L143" s="207">
        <v>1</v>
      </c>
      <c r="M143" s="207">
        <v>1</v>
      </c>
      <c r="N143" s="206"/>
      <c r="O143" s="206"/>
      <c r="P143" s="206"/>
      <c r="Q143" s="39">
        <f t="shared" si="48"/>
        <v>2</v>
      </c>
      <c r="R143" s="208"/>
      <c r="S143" s="207">
        <v>2</v>
      </c>
      <c r="T143" s="206"/>
      <c r="U143" s="206"/>
      <c r="V143" s="206"/>
      <c r="W143" s="206"/>
      <c r="X143" s="39">
        <f t="shared" si="49"/>
        <v>2</v>
      </c>
      <c r="Y143" s="40">
        <f t="shared" si="45"/>
        <v>0</v>
      </c>
    </row>
    <row r="144" spans="1:25" ht="15.75" thickBot="1" x14ac:dyDescent="0.3">
      <c r="A144" s="217"/>
      <c r="B144" s="218"/>
      <c r="C144" s="219" t="s">
        <v>33</v>
      </c>
      <c r="D144" s="220"/>
      <c r="E144" s="212">
        <v>0.41319444444444442</v>
      </c>
      <c r="F144" s="207">
        <v>5370</v>
      </c>
      <c r="G144" s="212">
        <v>0.47013888888888888</v>
      </c>
      <c r="H144" s="207">
        <v>5407</v>
      </c>
      <c r="I144" s="37">
        <f t="shared" si="47"/>
        <v>5.6944444444444464E-2</v>
      </c>
      <c r="J144" s="38">
        <f t="shared" si="47"/>
        <v>37</v>
      </c>
      <c r="K144" s="205">
        <v>2</v>
      </c>
      <c r="L144" s="207">
        <v>1</v>
      </c>
      <c r="M144" s="206"/>
      <c r="N144" s="206"/>
      <c r="O144" s="206"/>
      <c r="P144" s="206"/>
      <c r="Q144" s="39">
        <f t="shared" si="48"/>
        <v>3</v>
      </c>
      <c r="R144" s="208"/>
      <c r="S144" s="207">
        <v>2</v>
      </c>
      <c r="T144" s="207">
        <v>1</v>
      </c>
      <c r="U144" s="206"/>
      <c r="V144" s="206"/>
      <c r="W144" s="206"/>
      <c r="X144" s="39">
        <f t="shared" si="49"/>
        <v>3</v>
      </c>
      <c r="Y144" s="40">
        <f t="shared" si="45"/>
        <v>0</v>
      </c>
    </row>
    <row r="145" spans="1:25" ht="15.75" thickBot="1" x14ac:dyDescent="0.3">
      <c r="A145" s="217"/>
      <c r="B145" s="218"/>
      <c r="C145" s="219" t="s">
        <v>34</v>
      </c>
      <c r="D145" s="220">
        <v>15</v>
      </c>
      <c r="E145" s="212">
        <v>0.64583333333333337</v>
      </c>
      <c r="F145" s="207">
        <v>113740</v>
      </c>
      <c r="G145" s="212">
        <v>0.68958333333333333</v>
      </c>
      <c r="H145" s="207">
        <v>113773</v>
      </c>
      <c r="I145" s="37">
        <f t="shared" si="47"/>
        <v>4.3749999999999956E-2</v>
      </c>
      <c r="J145" s="38">
        <f t="shared" si="47"/>
        <v>33</v>
      </c>
      <c r="K145" s="205">
        <v>1</v>
      </c>
      <c r="L145" s="207">
        <v>3</v>
      </c>
      <c r="M145" s="206"/>
      <c r="N145" s="206"/>
      <c r="O145" s="206"/>
      <c r="P145" s="206"/>
      <c r="Q145" s="39">
        <f t="shared" si="48"/>
        <v>4</v>
      </c>
      <c r="R145" s="208"/>
      <c r="S145" s="207">
        <v>1</v>
      </c>
      <c r="T145" s="207">
        <v>2</v>
      </c>
      <c r="U145" s="206"/>
      <c r="V145" s="207">
        <v>1</v>
      </c>
      <c r="W145" s="206"/>
      <c r="X145" s="39">
        <f t="shared" si="49"/>
        <v>4</v>
      </c>
      <c r="Y145" s="40">
        <f t="shared" si="45"/>
        <v>0</v>
      </c>
    </row>
    <row r="146" spans="1:25" ht="15.75" thickBot="1" x14ac:dyDescent="0.3">
      <c r="A146" s="217"/>
      <c r="B146" s="218"/>
      <c r="C146" s="219" t="s">
        <v>35</v>
      </c>
      <c r="D146" s="220"/>
      <c r="E146" s="212">
        <v>0.72777777777777775</v>
      </c>
      <c r="F146" s="207">
        <v>113773</v>
      </c>
      <c r="G146" s="212">
        <v>0.77638888888888891</v>
      </c>
      <c r="H146" s="207">
        <v>113810</v>
      </c>
      <c r="I146" s="37">
        <f t="shared" si="47"/>
        <v>4.861111111111116E-2</v>
      </c>
      <c r="J146" s="38">
        <f t="shared" si="47"/>
        <v>37</v>
      </c>
      <c r="K146" s="205">
        <v>1</v>
      </c>
      <c r="L146" s="207">
        <v>1</v>
      </c>
      <c r="M146" s="207">
        <v>1</v>
      </c>
      <c r="N146" s="206"/>
      <c r="O146" s="206"/>
      <c r="P146" s="206"/>
      <c r="Q146" s="39">
        <f t="shared" si="48"/>
        <v>3</v>
      </c>
      <c r="R146" s="208"/>
      <c r="S146" s="207">
        <v>3</v>
      </c>
      <c r="T146" s="206"/>
      <c r="U146" s="206"/>
      <c r="V146" s="206"/>
      <c r="W146" s="206"/>
      <c r="X146" s="39">
        <f t="shared" si="49"/>
        <v>3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47"/>
        <v>0</v>
      </c>
      <c r="J147" s="38">
        <f t="shared" si="47"/>
        <v>0</v>
      </c>
      <c r="K147" s="35"/>
      <c r="L147" s="35"/>
      <c r="M147" s="35"/>
      <c r="N147" s="35"/>
      <c r="O147" s="35"/>
      <c r="P147" s="35"/>
      <c r="Q147" s="39">
        <f t="shared" si="48"/>
        <v>0</v>
      </c>
      <c r="R147" s="35"/>
      <c r="S147" s="35"/>
      <c r="T147" s="35"/>
      <c r="U147" s="35"/>
      <c r="V147" s="35"/>
      <c r="W147" s="35"/>
      <c r="X147" s="39">
        <f t="shared" si="49"/>
        <v>0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47"/>
        <v>0</v>
      </c>
      <c r="J148" s="38">
        <f t="shared" si="47"/>
        <v>0</v>
      </c>
      <c r="K148" s="35"/>
      <c r="L148" s="35"/>
      <c r="M148" s="35"/>
      <c r="N148" s="35"/>
      <c r="O148" s="35"/>
      <c r="P148" s="35"/>
      <c r="Q148" s="39">
        <f t="shared" si="48"/>
        <v>0</v>
      </c>
      <c r="R148" s="35"/>
      <c r="S148" s="35"/>
      <c r="T148" s="35"/>
      <c r="U148" s="35"/>
      <c r="V148" s="35"/>
      <c r="W148" s="35"/>
      <c r="X148" s="39">
        <f t="shared" si="49"/>
        <v>0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0.2590277777777778</v>
      </c>
      <c r="J155" s="38">
        <f>SUM(J141:J154)</f>
        <v>185</v>
      </c>
      <c r="K155" s="38">
        <f t="shared" ref="K155:X155" si="50">SUM(K141:K154)</f>
        <v>6</v>
      </c>
      <c r="L155" s="38">
        <f t="shared" si="50"/>
        <v>7</v>
      </c>
      <c r="M155" s="38">
        <f t="shared" si="50"/>
        <v>2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15</v>
      </c>
      <c r="R155" s="38">
        <f t="shared" si="50"/>
        <v>0</v>
      </c>
      <c r="S155" s="38">
        <f t="shared" si="50"/>
        <v>11</v>
      </c>
      <c r="T155" s="38">
        <f t="shared" si="50"/>
        <v>3</v>
      </c>
      <c r="U155" s="38">
        <f t="shared" si="50"/>
        <v>0</v>
      </c>
      <c r="V155" s="38">
        <f t="shared" si="50"/>
        <v>1</v>
      </c>
      <c r="W155" s="38">
        <f t="shared" si="50"/>
        <v>0</v>
      </c>
      <c r="X155" s="38">
        <f t="shared" si="50"/>
        <v>15</v>
      </c>
      <c r="Y155" s="40">
        <f t="shared" si="45"/>
        <v>0</v>
      </c>
    </row>
    <row r="156" spans="1:25" ht="16.5" thickTop="1" thickBot="1" x14ac:dyDescent="0.3">
      <c r="A156" s="214" t="s">
        <v>45</v>
      </c>
      <c r="B156" s="221">
        <v>43566</v>
      </c>
      <c r="C156" s="215" t="s">
        <v>30</v>
      </c>
      <c r="D156" s="216">
        <v>15</v>
      </c>
      <c r="E156" s="209">
        <v>0.27083333333333331</v>
      </c>
      <c r="F156" s="210">
        <v>113810</v>
      </c>
      <c r="G156" s="209">
        <v>0.31388888888888888</v>
      </c>
      <c r="H156" s="210">
        <v>113843</v>
      </c>
      <c r="I156" s="37">
        <f>SUM(G156-E156)</f>
        <v>4.3055555555555569E-2</v>
      </c>
      <c r="J156" s="38">
        <f>SUM(H156-F156)</f>
        <v>33</v>
      </c>
      <c r="K156" s="203"/>
      <c r="L156" s="213">
        <v>1</v>
      </c>
      <c r="M156" s="204"/>
      <c r="N156" s="204"/>
      <c r="O156" s="204"/>
      <c r="P156" s="204"/>
      <c r="Q156" s="39">
        <f>SUM(K156:P156)</f>
        <v>1</v>
      </c>
      <c r="R156" s="203"/>
      <c r="S156" s="204"/>
      <c r="T156" s="213">
        <v>1</v>
      </c>
      <c r="U156" s="204"/>
      <c r="V156" s="204"/>
      <c r="W156" s="204"/>
      <c r="X156" s="39">
        <f>SUM(R156:W156)</f>
        <v>1</v>
      </c>
      <c r="Y156" s="40">
        <f t="shared" si="45"/>
        <v>0</v>
      </c>
    </row>
    <row r="157" spans="1:25" ht="15.75" thickBot="1" x14ac:dyDescent="0.3">
      <c r="A157" s="217"/>
      <c r="B157" s="233"/>
      <c r="C157" s="219" t="s">
        <v>31</v>
      </c>
      <c r="D157" s="220"/>
      <c r="E157" s="212">
        <v>0.33333333333333331</v>
      </c>
      <c r="F157" s="207">
        <v>113843</v>
      </c>
      <c r="G157" s="212">
        <v>0.3576388888888889</v>
      </c>
      <c r="H157" s="207">
        <v>113868</v>
      </c>
      <c r="I157" s="37">
        <f t="shared" ref="I157:J168" si="51">SUM(G157-E157)</f>
        <v>2.430555555555558E-2</v>
      </c>
      <c r="J157" s="38">
        <f t="shared" si="51"/>
        <v>25</v>
      </c>
      <c r="K157" s="205">
        <v>1</v>
      </c>
      <c r="L157" s="206"/>
      <c r="M157" s="206"/>
      <c r="N157" s="206"/>
      <c r="O157" s="206"/>
      <c r="P157" s="206"/>
      <c r="Q157" s="39">
        <f t="shared" ref="Q157:Q168" si="52">SUM(K157:P157)</f>
        <v>1</v>
      </c>
      <c r="R157" s="208"/>
      <c r="S157" s="207">
        <v>1</v>
      </c>
      <c r="T157" s="206"/>
      <c r="U157" s="206"/>
      <c r="V157" s="206"/>
      <c r="W157" s="206"/>
      <c r="X157" s="39">
        <f t="shared" ref="X157:X168" si="53">SUM(R157:W157)</f>
        <v>1</v>
      </c>
      <c r="Y157" s="40">
        <f t="shared" si="45"/>
        <v>0</v>
      </c>
    </row>
    <row r="158" spans="1:25" ht="15.75" thickBot="1" x14ac:dyDescent="0.3">
      <c r="A158" s="217"/>
      <c r="B158" s="233"/>
      <c r="C158" s="219" t="s">
        <v>32</v>
      </c>
      <c r="D158" s="220">
        <v>15</v>
      </c>
      <c r="E158" s="212">
        <v>0.36944444444444446</v>
      </c>
      <c r="F158" s="207">
        <v>113868</v>
      </c>
      <c r="G158" s="212">
        <v>0.39374999999999999</v>
      </c>
      <c r="H158" s="207">
        <v>113891</v>
      </c>
      <c r="I158" s="37">
        <f t="shared" si="51"/>
        <v>2.4305555555555525E-2</v>
      </c>
      <c r="J158" s="38">
        <f t="shared" si="51"/>
        <v>23</v>
      </c>
      <c r="K158" s="208"/>
      <c r="L158" s="206"/>
      <c r="M158" s="207">
        <v>1</v>
      </c>
      <c r="N158" s="206"/>
      <c r="O158" s="206"/>
      <c r="P158" s="206"/>
      <c r="Q158" s="39">
        <f t="shared" si="52"/>
        <v>1</v>
      </c>
      <c r="R158" s="208"/>
      <c r="S158" s="207">
        <v>1</v>
      </c>
      <c r="T158" s="206"/>
      <c r="U158" s="206"/>
      <c r="V158" s="206"/>
      <c r="W158" s="206"/>
      <c r="X158" s="39">
        <f t="shared" si="53"/>
        <v>1</v>
      </c>
      <c r="Y158" s="40">
        <f t="shared" si="45"/>
        <v>0</v>
      </c>
    </row>
    <row r="159" spans="1:25" ht="15.75" thickBot="1" x14ac:dyDescent="0.3">
      <c r="A159" s="217"/>
      <c r="B159" s="233"/>
      <c r="C159" s="219" t="s">
        <v>33</v>
      </c>
      <c r="D159" s="220"/>
      <c r="E159" s="212">
        <v>0.41319444444444442</v>
      </c>
      <c r="F159" s="207">
        <v>113891</v>
      </c>
      <c r="G159" s="212">
        <v>0.46458333333333335</v>
      </c>
      <c r="H159" s="207">
        <v>113924</v>
      </c>
      <c r="I159" s="37">
        <f t="shared" si="51"/>
        <v>5.1388888888888928E-2</v>
      </c>
      <c r="J159" s="38">
        <f t="shared" si="51"/>
        <v>33</v>
      </c>
      <c r="K159" s="205">
        <v>1</v>
      </c>
      <c r="L159" s="207">
        <v>1</v>
      </c>
      <c r="M159" s="206"/>
      <c r="N159" s="206"/>
      <c r="O159" s="206"/>
      <c r="P159" s="206"/>
      <c r="Q159" s="39">
        <f t="shared" si="52"/>
        <v>2</v>
      </c>
      <c r="R159" s="208"/>
      <c r="S159" s="206"/>
      <c r="T159" s="207">
        <v>1</v>
      </c>
      <c r="U159" s="206"/>
      <c r="V159" s="207">
        <v>1</v>
      </c>
      <c r="W159" s="206"/>
      <c r="X159" s="39">
        <f t="shared" si="53"/>
        <v>2</v>
      </c>
      <c r="Y159" s="40">
        <f t="shared" si="45"/>
        <v>0</v>
      </c>
    </row>
    <row r="160" spans="1:25" ht="15.75" thickBot="1" x14ac:dyDescent="0.3">
      <c r="A160" s="217"/>
      <c r="B160" s="233"/>
      <c r="C160" s="219" t="s">
        <v>34</v>
      </c>
      <c r="D160" s="220">
        <v>15</v>
      </c>
      <c r="E160" s="212">
        <v>0.64583333333333337</v>
      </c>
      <c r="F160" s="207">
        <v>113891</v>
      </c>
      <c r="G160" s="212">
        <v>0.69166666666666676</v>
      </c>
      <c r="H160" s="207">
        <v>113960</v>
      </c>
      <c r="I160" s="37">
        <f t="shared" si="51"/>
        <v>4.5833333333333393E-2</v>
      </c>
      <c r="J160" s="38">
        <f t="shared" si="51"/>
        <v>69</v>
      </c>
      <c r="K160" s="205">
        <v>1</v>
      </c>
      <c r="L160" s="207">
        <v>1</v>
      </c>
      <c r="M160" s="207">
        <v>1</v>
      </c>
      <c r="N160" s="207">
        <v>1</v>
      </c>
      <c r="O160" s="206"/>
      <c r="P160" s="206"/>
      <c r="Q160" s="39">
        <f t="shared" si="52"/>
        <v>4</v>
      </c>
      <c r="R160" s="208"/>
      <c r="S160" s="207">
        <v>1</v>
      </c>
      <c r="T160" s="206"/>
      <c r="U160" s="206"/>
      <c r="V160" s="207">
        <v>3</v>
      </c>
      <c r="W160" s="206"/>
      <c r="X160" s="39">
        <f t="shared" si="53"/>
        <v>4</v>
      </c>
      <c r="Y160" s="40">
        <f t="shared" si="45"/>
        <v>0</v>
      </c>
    </row>
    <row r="161" spans="1:25" ht="15.75" thickBot="1" x14ac:dyDescent="0.3">
      <c r="A161" s="217"/>
      <c r="B161" s="233"/>
      <c r="C161" s="219" t="s">
        <v>35</v>
      </c>
      <c r="D161" s="220"/>
      <c r="E161" s="212">
        <v>0.72777777777777775</v>
      </c>
      <c r="F161" s="207">
        <v>113960</v>
      </c>
      <c r="G161" s="212">
        <v>0.77916666666666667</v>
      </c>
      <c r="H161" s="207">
        <v>113994</v>
      </c>
      <c r="I161" s="37">
        <f t="shared" si="51"/>
        <v>5.1388888888888928E-2</v>
      </c>
      <c r="J161" s="38">
        <f t="shared" si="51"/>
        <v>34</v>
      </c>
      <c r="K161" s="205">
        <v>1</v>
      </c>
      <c r="L161" s="207">
        <v>2</v>
      </c>
      <c r="M161" s="207">
        <v>1</v>
      </c>
      <c r="N161" s="206"/>
      <c r="O161" s="206"/>
      <c r="P161" s="206"/>
      <c r="Q161" s="39">
        <f t="shared" si="52"/>
        <v>4</v>
      </c>
      <c r="R161" s="208"/>
      <c r="S161" s="207">
        <v>2</v>
      </c>
      <c r="T161" s="207">
        <v>2</v>
      </c>
      <c r="U161" s="206"/>
      <c r="V161" s="206"/>
      <c r="W161" s="206"/>
      <c r="X161" s="39">
        <f t="shared" si="53"/>
        <v>4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1"/>
        <v>0</v>
      </c>
      <c r="J162" s="38">
        <f t="shared" si="51"/>
        <v>0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1"/>
        <v>0</v>
      </c>
      <c r="J163" s="38">
        <f t="shared" si="51"/>
        <v>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0.24027777777777792</v>
      </c>
      <c r="J170" s="57">
        <f>SUM(J156:J169)</f>
        <v>217</v>
      </c>
      <c r="K170" s="57">
        <f t="shared" ref="K170:W170" si="54">SUM(K156:K169)</f>
        <v>4</v>
      </c>
      <c r="L170" s="57">
        <f t="shared" si="54"/>
        <v>5</v>
      </c>
      <c r="M170" s="57">
        <f t="shared" si="54"/>
        <v>3</v>
      </c>
      <c r="N170" s="57">
        <f t="shared" si="54"/>
        <v>1</v>
      </c>
      <c r="O170" s="57">
        <f t="shared" si="54"/>
        <v>0</v>
      </c>
      <c r="P170" s="57">
        <f t="shared" si="54"/>
        <v>0</v>
      </c>
      <c r="Q170" s="57">
        <f t="shared" si="54"/>
        <v>13</v>
      </c>
      <c r="R170" s="57">
        <f t="shared" si="54"/>
        <v>0</v>
      </c>
      <c r="S170" s="57">
        <f t="shared" si="54"/>
        <v>5</v>
      </c>
      <c r="T170" s="57">
        <f t="shared" si="54"/>
        <v>4</v>
      </c>
      <c r="U170" s="57">
        <f t="shared" si="54"/>
        <v>0</v>
      </c>
      <c r="V170" s="57">
        <f t="shared" si="54"/>
        <v>4</v>
      </c>
      <c r="W170" s="57">
        <f t="shared" si="54"/>
        <v>0</v>
      </c>
      <c r="X170" s="57">
        <f>SUM(R170:W170)</f>
        <v>13</v>
      </c>
      <c r="Y170" s="40">
        <f t="shared" si="45"/>
        <v>0</v>
      </c>
    </row>
    <row r="171" spans="1:25" ht="16.5" thickTop="1" thickBot="1" x14ac:dyDescent="0.3">
      <c r="A171" s="214" t="s">
        <v>46</v>
      </c>
      <c r="B171" s="221">
        <v>43567</v>
      </c>
      <c r="C171" s="215" t="s">
        <v>30</v>
      </c>
      <c r="D171" s="216">
        <v>15</v>
      </c>
      <c r="E171" s="211">
        <v>0.27083333333333331</v>
      </c>
      <c r="F171" s="210">
        <v>113994</v>
      </c>
      <c r="G171" s="209">
        <v>0.31111111111111112</v>
      </c>
      <c r="H171" s="210">
        <v>114027</v>
      </c>
      <c r="I171" s="37">
        <f>SUM(G171-E171)</f>
        <v>4.0277777777777801E-2</v>
      </c>
      <c r="J171" s="38">
        <f>SUM(H171-F171)</f>
        <v>33</v>
      </c>
      <c r="K171" s="203"/>
      <c r="L171" s="204"/>
      <c r="M171" s="204"/>
      <c r="N171" s="204"/>
      <c r="O171" s="204"/>
      <c r="P171" s="204"/>
      <c r="Q171" s="39">
        <f>SUM(K171:P171)</f>
        <v>0</v>
      </c>
      <c r="R171" s="203"/>
      <c r="S171" s="204"/>
      <c r="T171" s="204"/>
      <c r="U171" s="204"/>
      <c r="V171" s="204"/>
      <c r="W171" s="204"/>
      <c r="X171" s="39">
        <f>SUM(R171:W171)</f>
        <v>0</v>
      </c>
      <c r="Y171" s="40">
        <f t="shared" si="45"/>
        <v>0</v>
      </c>
    </row>
    <row r="172" spans="1:25" ht="15.75" thickBot="1" x14ac:dyDescent="0.3">
      <c r="A172" s="217"/>
      <c r="B172" s="218"/>
      <c r="C172" s="219" t="s">
        <v>31</v>
      </c>
      <c r="D172" s="220"/>
      <c r="E172" s="212">
        <v>0.33333333333333331</v>
      </c>
      <c r="F172" s="207">
        <v>114027</v>
      </c>
      <c r="G172" s="212">
        <v>0.35902777777777778</v>
      </c>
      <c r="H172" s="207">
        <v>114027</v>
      </c>
      <c r="I172" s="37">
        <f t="shared" ref="I172:J233" si="55">SUM(G172-E172)</f>
        <v>2.5694444444444464E-2</v>
      </c>
      <c r="J172" s="38">
        <f t="shared" si="55"/>
        <v>0</v>
      </c>
      <c r="K172" s="205">
        <v>1</v>
      </c>
      <c r="L172" s="206"/>
      <c r="M172" s="206"/>
      <c r="N172" s="206"/>
      <c r="O172" s="206"/>
      <c r="P172" s="206"/>
      <c r="Q172" s="39">
        <f t="shared" ref="Q172:Q176" si="56">SUM(K172:P172)</f>
        <v>1</v>
      </c>
      <c r="R172" s="208"/>
      <c r="S172" s="207">
        <v>1</v>
      </c>
      <c r="T172" s="206"/>
      <c r="U172" s="206"/>
      <c r="V172" s="206"/>
      <c r="W172" s="206"/>
      <c r="X172" s="39">
        <f t="shared" ref="X172:X183" si="57">SUM(R172:W172)</f>
        <v>1</v>
      </c>
      <c r="Y172" s="40">
        <f t="shared" si="45"/>
        <v>0</v>
      </c>
    </row>
    <row r="173" spans="1:25" ht="15.75" thickBot="1" x14ac:dyDescent="0.3">
      <c r="A173" s="217"/>
      <c r="B173" s="218"/>
      <c r="C173" s="219" t="s">
        <v>32</v>
      </c>
      <c r="D173" s="220">
        <v>15</v>
      </c>
      <c r="E173" s="212">
        <v>0.36944444444444446</v>
      </c>
      <c r="F173" s="207">
        <v>114027</v>
      </c>
      <c r="G173" s="212">
        <v>0.40138888888888885</v>
      </c>
      <c r="H173" s="207">
        <v>114074</v>
      </c>
      <c r="I173" s="37">
        <f t="shared" si="55"/>
        <v>3.1944444444444386E-2</v>
      </c>
      <c r="J173" s="38">
        <f t="shared" si="55"/>
        <v>47</v>
      </c>
      <c r="K173" s="205">
        <v>2</v>
      </c>
      <c r="L173" s="206"/>
      <c r="M173" s="207">
        <v>1</v>
      </c>
      <c r="N173" s="206"/>
      <c r="O173" s="206"/>
      <c r="P173" s="206"/>
      <c r="Q173" s="39">
        <f t="shared" si="56"/>
        <v>3</v>
      </c>
      <c r="R173" s="208"/>
      <c r="S173" s="207">
        <v>1</v>
      </c>
      <c r="T173" s="207">
        <v>2</v>
      </c>
      <c r="U173" s="206"/>
      <c r="V173" s="206"/>
      <c r="W173" s="206"/>
      <c r="X173" s="39">
        <f t="shared" si="57"/>
        <v>3</v>
      </c>
      <c r="Y173" s="40">
        <f t="shared" si="45"/>
        <v>0</v>
      </c>
    </row>
    <row r="174" spans="1:25" ht="15.75" thickBot="1" x14ac:dyDescent="0.3">
      <c r="A174" s="217"/>
      <c r="B174" s="218"/>
      <c r="C174" s="219" t="s">
        <v>33</v>
      </c>
      <c r="D174" s="220"/>
      <c r="E174" s="212">
        <v>0.41319444444444442</v>
      </c>
      <c r="F174" s="207">
        <v>114074</v>
      </c>
      <c r="G174" s="212">
        <v>0.45833333333333331</v>
      </c>
      <c r="H174" s="207">
        <v>114107</v>
      </c>
      <c r="I174" s="37">
        <f t="shared" si="55"/>
        <v>4.5138888888888895E-2</v>
      </c>
      <c r="J174" s="38">
        <f t="shared" si="55"/>
        <v>33</v>
      </c>
      <c r="K174" s="208"/>
      <c r="L174" s="207">
        <v>1</v>
      </c>
      <c r="M174" s="206"/>
      <c r="N174" s="206"/>
      <c r="O174" s="206"/>
      <c r="P174" s="206"/>
      <c r="Q174" s="39">
        <f t="shared" si="56"/>
        <v>1</v>
      </c>
      <c r="R174" s="208"/>
      <c r="S174" s="206"/>
      <c r="T174" s="207">
        <v>1</v>
      </c>
      <c r="U174" s="206"/>
      <c r="V174" s="206"/>
      <c r="W174" s="206"/>
      <c r="X174" s="39">
        <f t="shared" si="57"/>
        <v>1</v>
      </c>
      <c r="Y174" s="40">
        <f t="shared" si="45"/>
        <v>0</v>
      </c>
    </row>
    <row r="175" spans="1:25" ht="15.75" thickBot="1" x14ac:dyDescent="0.3">
      <c r="A175" s="217"/>
      <c r="B175" s="218"/>
      <c r="C175" s="219" t="s">
        <v>34</v>
      </c>
      <c r="D175" s="220">
        <v>15</v>
      </c>
      <c r="E175" s="212">
        <v>0.64583333333333337</v>
      </c>
      <c r="F175" s="207">
        <v>114107</v>
      </c>
      <c r="G175" s="212">
        <v>0.69305555555555554</v>
      </c>
      <c r="H175" s="207">
        <v>114141</v>
      </c>
      <c r="I175" s="37">
        <f t="shared" si="55"/>
        <v>4.7222222222222165E-2</v>
      </c>
      <c r="J175" s="38">
        <f t="shared" si="55"/>
        <v>34</v>
      </c>
      <c r="K175" s="205">
        <v>1</v>
      </c>
      <c r="L175" s="207">
        <v>3</v>
      </c>
      <c r="M175" s="206"/>
      <c r="N175" s="206"/>
      <c r="O175" s="206"/>
      <c r="P175" s="206"/>
      <c r="Q175" s="39">
        <f t="shared" si="56"/>
        <v>4</v>
      </c>
      <c r="R175" s="208"/>
      <c r="S175" s="207">
        <v>2</v>
      </c>
      <c r="T175" s="206"/>
      <c r="U175" s="206"/>
      <c r="V175" s="207">
        <v>2</v>
      </c>
      <c r="W175" s="206"/>
      <c r="X175" s="39">
        <f t="shared" si="57"/>
        <v>4</v>
      </c>
      <c r="Y175" s="40">
        <f t="shared" si="45"/>
        <v>0</v>
      </c>
    </row>
    <row r="176" spans="1:25" ht="15.75" thickBot="1" x14ac:dyDescent="0.3">
      <c r="A176" s="217"/>
      <c r="B176" s="218"/>
      <c r="C176" s="219" t="s">
        <v>35</v>
      </c>
      <c r="D176" s="220"/>
      <c r="E176" s="212">
        <v>0.72777777777777775</v>
      </c>
      <c r="F176" s="207">
        <v>114141</v>
      </c>
      <c r="G176" s="212">
        <v>0.78263888888888899</v>
      </c>
      <c r="H176" s="207">
        <v>114177</v>
      </c>
      <c r="I176" s="37">
        <f t="shared" si="55"/>
        <v>5.4861111111111249E-2</v>
      </c>
      <c r="J176" s="38">
        <f t="shared" si="55"/>
        <v>36</v>
      </c>
      <c r="K176" s="205">
        <v>1</v>
      </c>
      <c r="L176" s="207">
        <v>1</v>
      </c>
      <c r="M176" s="207">
        <v>1</v>
      </c>
      <c r="N176" s="206"/>
      <c r="O176" s="206"/>
      <c r="P176" s="206"/>
      <c r="Q176" s="39">
        <f t="shared" si="56"/>
        <v>3</v>
      </c>
      <c r="R176" s="208"/>
      <c r="S176" s="207">
        <v>3</v>
      </c>
      <c r="T176" s="206"/>
      <c r="U176" s="206"/>
      <c r="V176" s="206"/>
      <c r="W176" s="206"/>
      <c r="X176" s="39">
        <f t="shared" si="57"/>
        <v>3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55"/>
        <v>0</v>
      </c>
      <c r="J177" s="38">
        <f t="shared" si="55"/>
        <v>0</v>
      </c>
      <c r="K177" s="35"/>
      <c r="L177" s="35"/>
      <c r="M177" s="35"/>
      <c r="N177" s="35"/>
      <c r="O177" s="35"/>
      <c r="P177" s="35"/>
      <c r="Q177" s="39"/>
      <c r="R177" s="35"/>
      <c r="S177" s="35"/>
      <c r="T177" s="35"/>
      <c r="U177" s="35"/>
      <c r="V177" s="35"/>
      <c r="W177" s="35"/>
      <c r="X177" s="39">
        <f t="shared" si="57"/>
        <v>0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55"/>
        <v>0</v>
      </c>
      <c r="J178" s="38">
        <f t="shared" si="55"/>
        <v>0</v>
      </c>
      <c r="K178" s="35"/>
      <c r="L178" s="35"/>
      <c r="M178" s="35"/>
      <c r="N178" s="35"/>
      <c r="O178" s="35"/>
      <c r="P178" s="35"/>
      <c r="Q178" s="39"/>
      <c r="R178" s="35"/>
      <c r="S178" s="35"/>
      <c r="T178" s="35"/>
      <c r="U178" s="35"/>
      <c r="V178" s="35"/>
      <c r="W178" s="35"/>
      <c r="X178" s="39">
        <f t="shared" si="57"/>
        <v>0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/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/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/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/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/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0.24513888888888896</v>
      </c>
      <c r="J185" s="57">
        <f>SUM(J171:J184)</f>
        <v>183</v>
      </c>
      <c r="K185" s="57">
        <f t="shared" ref="K185:X185" si="58">SUM(K171:K184)</f>
        <v>5</v>
      </c>
      <c r="L185" s="57">
        <f t="shared" si="58"/>
        <v>5</v>
      </c>
      <c r="M185" s="57">
        <f t="shared" si="58"/>
        <v>2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12</v>
      </c>
      <c r="R185" s="57">
        <f t="shared" si="58"/>
        <v>0</v>
      </c>
      <c r="S185" s="57">
        <f t="shared" si="58"/>
        <v>7</v>
      </c>
      <c r="T185" s="57">
        <f t="shared" si="58"/>
        <v>3</v>
      </c>
      <c r="U185" s="57">
        <f t="shared" si="58"/>
        <v>0</v>
      </c>
      <c r="V185" s="57">
        <f t="shared" si="58"/>
        <v>2</v>
      </c>
      <c r="W185" s="57">
        <f t="shared" si="58"/>
        <v>0</v>
      </c>
      <c r="X185" s="57">
        <f t="shared" si="58"/>
        <v>12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43568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43569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6.5" thickTop="1" thickBot="1" x14ac:dyDescent="0.3">
      <c r="A206" s="214" t="s">
        <v>40</v>
      </c>
      <c r="B206" s="221">
        <v>43570</v>
      </c>
      <c r="C206" s="215" t="s">
        <v>30</v>
      </c>
      <c r="D206" s="216">
        <v>15</v>
      </c>
      <c r="E206" s="209">
        <v>0.27083333333333331</v>
      </c>
      <c r="F206" s="210">
        <v>114177</v>
      </c>
      <c r="G206" s="209">
        <v>0.3125</v>
      </c>
      <c r="H206" s="210">
        <v>114210</v>
      </c>
      <c r="I206" s="37">
        <f t="shared" si="55"/>
        <v>4.1666666666666685E-2</v>
      </c>
      <c r="J206" s="38">
        <f t="shared" si="55"/>
        <v>33</v>
      </c>
      <c r="K206" s="203"/>
      <c r="L206" s="213">
        <v>1</v>
      </c>
      <c r="M206" s="204"/>
      <c r="N206" s="204"/>
      <c r="O206" s="204"/>
      <c r="P206" s="204"/>
      <c r="Q206" s="48">
        <f>SUM(K206:P206)</f>
        <v>1</v>
      </c>
      <c r="R206" s="203"/>
      <c r="S206" s="204"/>
      <c r="T206" s="213">
        <v>1</v>
      </c>
      <c r="U206" s="204"/>
      <c r="V206" s="204"/>
      <c r="W206" s="204"/>
      <c r="X206" s="38">
        <f>SUM(R206:W206)</f>
        <v>1</v>
      </c>
      <c r="Y206" s="40">
        <f t="shared" si="45"/>
        <v>0</v>
      </c>
    </row>
    <row r="207" spans="1:25" ht="15.75" thickBot="1" x14ac:dyDescent="0.3">
      <c r="A207" s="217"/>
      <c r="B207" s="218"/>
      <c r="C207" s="219" t="s">
        <v>31</v>
      </c>
      <c r="D207" s="220"/>
      <c r="E207" s="212">
        <v>0.32291666666666669</v>
      </c>
      <c r="F207" s="207">
        <v>114210</v>
      </c>
      <c r="G207" s="212">
        <v>0.36041666666666666</v>
      </c>
      <c r="H207" s="207">
        <v>114232</v>
      </c>
      <c r="I207" s="37">
        <f t="shared" si="55"/>
        <v>3.7499999999999978E-2</v>
      </c>
      <c r="J207" s="38">
        <f t="shared" si="55"/>
        <v>22</v>
      </c>
      <c r="K207" s="205">
        <v>1</v>
      </c>
      <c r="L207" s="206"/>
      <c r="M207" s="206"/>
      <c r="N207" s="206"/>
      <c r="O207" s="206"/>
      <c r="P207" s="206"/>
      <c r="Q207" s="48">
        <f t="shared" ref="Q207:Q218" si="66">SUM(K207:P207)</f>
        <v>1</v>
      </c>
      <c r="R207" s="208"/>
      <c r="S207" s="207">
        <v>1</v>
      </c>
      <c r="T207" s="206"/>
      <c r="U207" s="206"/>
      <c r="V207" s="206"/>
      <c r="W207" s="206"/>
      <c r="X207" s="38">
        <f t="shared" ref="X207:X218" si="67">SUM(R207:W207)</f>
        <v>1</v>
      </c>
      <c r="Y207" s="40">
        <f t="shared" si="45"/>
        <v>0</v>
      </c>
    </row>
    <row r="208" spans="1:25" ht="15.75" thickBot="1" x14ac:dyDescent="0.3">
      <c r="A208" s="217"/>
      <c r="B208" s="218"/>
      <c r="C208" s="219" t="s">
        <v>32</v>
      </c>
      <c r="D208" s="220">
        <v>15</v>
      </c>
      <c r="E208" s="212">
        <v>0.36944444444444446</v>
      </c>
      <c r="F208" s="207">
        <v>114232</v>
      </c>
      <c r="G208" s="212">
        <v>0.3972222222222222</v>
      </c>
      <c r="H208" s="207">
        <v>114255</v>
      </c>
      <c r="I208" s="37">
        <f t="shared" si="55"/>
        <v>2.7777777777777735E-2</v>
      </c>
      <c r="J208" s="38">
        <f t="shared" si="55"/>
        <v>23</v>
      </c>
      <c r="K208" s="208"/>
      <c r="L208" s="207">
        <v>2</v>
      </c>
      <c r="M208" s="206"/>
      <c r="N208" s="206"/>
      <c r="O208" s="206"/>
      <c r="P208" s="206"/>
      <c r="Q208" s="48">
        <f t="shared" si="66"/>
        <v>2</v>
      </c>
      <c r="R208" s="208"/>
      <c r="S208" s="207">
        <v>2</v>
      </c>
      <c r="T208" s="206"/>
      <c r="U208" s="206"/>
      <c r="V208" s="206"/>
      <c r="W208" s="206"/>
      <c r="X208" s="38">
        <f t="shared" si="67"/>
        <v>2</v>
      </c>
      <c r="Y208" s="40">
        <f t="shared" si="45"/>
        <v>0</v>
      </c>
    </row>
    <row r="209" spans="1:25" ht="15.75" thickBot="1" x14ac:dyDescent="0.3">
      <c r="A209" s="217"/>
      <c r="B209" s="218"/>
      <c r="C209" s="219" t="s">
        <v>33</v>
      </c>
      <c r="D209" s="220"/>
      <c r="E209" s="212">
        <v>0.41319444444444442</v>
      </c>
      <c r="F209" s="207">
        <v>114255</v>
      </c>
      <c r="G209" s="212">
        <v>0.46249999999999997</v>
      </c>
      <c r="H209" s="207">
        <v>114287</v>
      </c>
      <c r="I209" s="37">
        <f t="shared" si="55"/>
        <v>4.9305555555555547E-2</v>
      </c>
      <c r="J209" s="38">
        <f t="shared" si="55"/>
        <v>32</v>
      </c>
      <c r="K209" s="205">
        <v>1</v>
      </c>
      <c r="L209" s="207">
        <v>1</v>
      </c>
      <c r="M209" s="206"/>
      <c r="N209" s="206"/>
      <c r="O209" s="206"/>
      <c r="P209" s="206"/>
      <c r="Q209" s="48">
        <f t="shared" si="66"/>
        <v>2</v>
      </c>
      <c r="R209" s="208"/>
      <c r="S209" s="207">
        <v>1</v>
      </c>
      <c r="T209" s="206"/>
      <c r="U209" s="207">
        <v>1</v>
      </c>
      <c r="V209" s="206"/>
      <c r="W209" s="206"/>
      <c r="X209" s="38">
        <f t="shared" si="67"/>
        <v>2</v>
      </c>
      <c r="Y209" s="40">
        <f t="shared" si="45"/>
        <v>0</v>
      </c>
    </row>
    <row r="210" spans="1:25" ht="15.75" thickBot="1" x14ac:dyDescent="0.3">
      <c r="A210" s="217"/>
      <c r="B210" s="218"/>
      <c r="C210" s="219" t="s">
        <v>34</v>
      </c>
      <c r="D210" s="220">
        <v>15</v>
      </c>
      <c r="E210" s="212">
        <v>0.64583333333333337</v>
      </c>
      <c r="F210" s="207">
        <v>114287</v>
      </c>
      <c r="G210" s="212">
        <v>0.71527777777777779</v>
      </c>
      <c r="H210" s="207">
        <v>114323</v>
      </c>
      <c r="I210" s="37">
        <f t="shared" si="55"/>
        <v>6.944444444444442E-2</v>
      </c>
      <c r="J210" s="38">
        <f t="shared" si="55"/>
        <v>36</v>
      </c>
      <c r="K210" s="205">
        <v>1</v>
      </c>
      <c r="L210" s="206"/>
      <c r="M210" s="206"/>
      <c r="N210" s="206"/>
      <c r="O210" s="206"/>
      <c r="P210" s="206"/>
      <c r="Q210" s="48">
        <f t="shared" si="66"/>
        <v>1</v>
      </c>
      <c r="R210" s="208"/>
      <c r="S210" s="206"/>
      <c r="T210" s="206"/>
      <c r="U210" s="206"/>
      <c r="V210" s="207">
        <v>1</v>
      </c>
      <c r="W210" s="206"/>
      <c r="X210" s="38">
        <f t="shared" si="67"/>
        <v>1</v>
      </c>
      <c r="Y210" s="40">
        <f t="shared" si="45"/>
        <v>0</v>
      </c>
    </row>
    <row r="211" spans="1:25" ht="15.75" thickBot="1" x14ac:dyDescent="0.3">
      <c r="A211" s="217"/>
      <c r="B211" s="218"/>
      <c r="C211" s="219" t="s">
        <v>35</v>
      </c>
      <c r="D211" s="220"/>
      <c r="E211" s="212">
        <v>0.72777777777777775</v>
      </c>
      <c r="F211" s="207">
        <v>114326</v>
      </c>
      <c r="G211" s="212">
        <v>0.77777777777777779</v>
      </c>
      <c r="H211" s="207">
        <v>114357</v>
      </c>
      <c r="I211" s="37">
        <f t="shared" si="55"/>
        <v>5.0000000000000044E-2</v>
      </c>
      <c r="J211" s="38">
        <f t="shared" si="55"/>
        <v>31</v>
      </c>
      <c r="K211" s="205">
        <v>1</v>
      </c>
      <c r="L211" s="207">
        <v>1</v>
      </c>
      <c r="M211" s="206"/>
      <c r="N211" s="206"/>
      <c r="O211" s="206"/>
      <c r="P211" s="206"/>
      <c r="Q211" s="48">
        <f t="shared" si="66"/>
        <v>2</v>
      </c>
      <c r="R211" s="208"/>
      <c r="S211" s="206"/>
      <c r="T211" s="206"/>
      <c r="U211" s="206"/>
      <c r="V211" s="207">
        <v>2</v>
      </c>
      <c r="W211" s="206"/>
      <c r="X211" s="38">
        <f t="shared" si="67"/>
        <v>2</v>
      </c>
      <c r="Y211" s="40">
        <f t="shared" ref="Y211:Y297" si="68">SUM(Q211-X211)</f>
        <v>0</v>
      </c>
    </row>
    <row r="212" spans="1:25" x14ac:dyDescent="0.25">
      <c r="A212" s="30"/>
      <c r="B212" s="41"/>
      <c r="C212" s="42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0.27569444444444441</v>
      </c>
      <c r="J220" s="38">
        <f>SUM(J206:J219)</f>
        <v>177</v>
      </c>
      <c r="K220" s="38">
        <f t="shared" ref="K220:X220" si="69">SUM(K206:K219)</f>
        <v>4</v>
      </c>
      <c r="L220" s="38">
        <f t="shared" si="69"/>
        <v>5</v>
      </c>
      <c r="M220" s="38">
        <f t="shared" si="69"/>
        <v>0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9</v>
      </c>
      <c r="R220" s="38">
        <f t="shared" si="69"/>
        <v>0</v>
      </c>
      <c r="S220" s="38">
        <f t="shared" si="69"/>
        <v>4</v>
      </c>
      <c r="T220" s="38">
        <f t="shared" si="69"/>
        <v>1</v>
      </c>
      <c r="U220" s="38">
        <f t="shared" si="69"/>
        <v>1</v>
      </c>
      <c r="V220" s="38">
        <f t="shared" si="69"/>
        <v>3</v>
      </c>
      <c r="W220" s="38">
        <f t="shared" si="69"/>
        <v>0</v>
      </c>
      <c r="X220" s="38">
        <f t="shared" si="69"/>
        <v>9</v>
      </c>
      <c r="Y220" s="40">
        <f t="shared" si="68"/>
        <v>0</v>
      </c>
    </row>
    <row r="221" spans="1:25" ht="16.5" thickTop="1" thickBot="1" x14ac:dyDescent="0.3">
      <c r="A221" s="214" t="s">
        <v>43</v>
      </c>
      <c r="B221" s="221">
        <v>43571</v>
      </c>
      <c r="C221" s="215" t="s">
        <v>30</v>
      </c>
      <c r="D221" s="216">
        <v>15</v>
      </c>
      <c r="E221" s="209">
        <v>0.27083333333333331</v>
      </c>
      <c r="F221" s="210">
        <v>114357</v>
      </c>
      <c r="G221" s="209">
        <v>0.31388888888888888</v>
      </c>
      <c r="H221" s="210">
        <v>114390</v>
      </c>
      <c r="I221" s="37">
        <f t="shared" si="55"/>
        <v>4.3055555555555569E-2</v>
      </c>
      <c r="J221" s="38">
        <f t="shared" si="55"/>
        <v>33</v>
      </c>
      <c r="K221" s="234">
        <v>1</v>
      </c>
      <c r="L221" s="213">
        <v>1</v>
      </c>
      <c r="M221" s="204"/>
      <c r="N221" s="204"/>
      <c r="O221" s="204"/>
      <c r="P221" s="204"/>
      <c r="Q221" s="38">
        <f>SUM(K221:P221)</f>
        <v>2</v>
      </c>
      <c r="R221" s="234">
        <v>1</v>
      </c>
      <c r="S221" s="213">
        <v>1</v>
      </c>
      <c r="T221" s="204"/>
      <c r="U221" s="204"/>
      <c r="V221" s="204"/>
      <c r="W221" s="204"/>
      <c r="X221" s="38">
        <f>SUM(R221:W221)</f>
        <v>2</v>
      </c>
      <c r="Y221" s="40">
        <f t="shared" si="68"/>
        <v>0</v>
      </c>
    </row>
    <row r="222" spans="1:25" ht="15.75" thickBot="1" x14ac:dyDescent="0.3">
      <c r="A222" s="217"/>
      <c r="B222" s="218"/>
      <c r="C222" s="219" t="s">
        <v>31</v>
      </c>
      <c r="D222" s="220"/>
      <c r="E222" s="212">
        <v>0.32291666666666669</v>
      </c>
      <c r="F222" s="207">
        <v>114390</v>
      </c>
      <c r="G222" s="212">
        <v>0.36180555555555555</v>
      </c>
      <c r="H222" s="207">
        <v>114415</v>
      </c>
      <c r="I222" s="37">
        <f t="shared" si="55"/>
        <v>3.8888888888888862E-2</v>
      </c>
      <c r="J222" s="38">
        <f t="shared" si="55"/>
        <v>25</v>
      </c>
      <c r="K222" s="205">
        <v>1</v>
      </c>
      <c r="L222" s="207">
        <v>1</v>
      </c>
      <c r="M222" s="206"/>
      <c r="N222" s="206"/>
      <c r="O222" s="206"/>
      <c r="P222" s="206"/>
      <c r="Q222" s="38">
        <f t="shared" ref="Q222:Q233" si="70">SUM(K222:P222)</f>
        <v>2</v>
      </c>
      <c r="R222" s="208"/>
      <c r="S222" s="206"/>
      <c r="T222" s="207">
        <v>1</v>
      </c>
      <c r="U222" s="207">
        <v>1</v>
      </c>
      <c r="V222" s="206"/>
      <c r="W222" s="206"/>
      <c r="X222" s="38">
        <f t="shared" ref="X222:X233" si="71">SUM(R222:W222)</f>
        <v>2</v>
      </c>
      <c r="Y222" s="40">
        <f t="shared" si="68"/>
        <v>0</v>
      </c>
    </row>
    <row r="223" spans="1:25" ht="15.75" thickBot="1" x14ac:dyDescent="0.3">
      <c r="A223" s="217"/>
      <c r="B223" s="218"/>
      <c r="C223" s="219" t="s">
        <v>32</v>
      </c>
      <c r="D223" s="220">
        <v>15</v>
      </c>
      <c r="E223" s="212">
        <v>0.36944444444444446</v>
      </c>
      <c r="F223" s="207">
        <v>114415</v>
      </c>
      <c r="G223" s="212">
        <v>0.40138888888888885</v>
      </c>
      <c r="H223" s="207">
        <v>114439</v>
      </c>
      <c r="I223" s="37">
        <f t="shared" si="55"/>
        <v>3.1944444444444386E-2</v>
      </c>
      <c r="J223" s="38">
        <f t="shared" si="55"/>
        <v>24</v>
      </c>
      <c r="K223" s="208"/>
      <c r="L223" s="207">
        <v>1</v>
      </c>
      <c r="M223" s="207">
        <v>1</v>
      </c>
      <c r="N223" s="206"/>
      <c r="O223" s="206"/>
      <c r="P223" s="206"/>
      <c r="Q223" s="38">
        <f t="shared" si="70"/>
        <v>2</v>
      </c>
      <c r="R223" s="208"/>
      <c r="S223" s="207">
        <v>1</v>
      </c>
      <c r="T223" s="207">
        <v>1</v>
      </c>
      <c r="U223" s="206"/>
      <c r="V223" s="206"/>
      <c r="W223" s="206"/>
      <c r="X223" s="38">
        <f t="shared" si="71"/>
        <v>2</v>
      </c>
      <c r="Y223" s="40">
        <f t="shared" si="68"/>
        <v>0</v>
      </c>
    </row>
    <row r="224" spans="1:25" ht="15.75" thickBot="1" x14ac:dyDescent="0.3">
      <c r="A224" s="217"/>
      <c r="B224" s="218"/>
      <c r="C224" s="219" t="s">
        <v>33</v>
      </c>
      <c r="D224" s="220"/>
      <c r="E224" s="212">
        <v>0.41319444444444442</v>
      </c>
      <c r="F224" s="207">
        <v>114439</v>
      </c>
      <c r="G224" s="212">
        <v>0.45624999999999999</v>
      </c>
      <c r="H224" s="207">
        <v>114470</v>
      </c>
      <c r="I224" s="37">
        <f t="shared" si="55"/>
        <v>4.3055555555555569E-2</v>
      </c>
      <c r="J224" s="38">
        <f t="shared" si="55"/>
        <v>31</v>
      </c>
      <c r="K224" s="208"/>
      <c r="L224" s="207">
        <v>1</v>
      </c>
      <c r="M224" s="206"/>
      <c r="N224" s="206"/>
      <c r="O224" s="206"/>
      <c r="P224" s="206"/>
      <c r="Q224" s="38">
        <f t="shared" si="70"/>
        <v>1</v>
      </c>
      <c r="R224" s="208"/>
      <c r="S224" s="207">
        <v>1</v>
      </c>
      <c r="T224" s="206"/>
      <c r="U224" s="206"/>
      <c r="V224" s="206"/>
      <c r="W224" s="206"/>
      <c r="X224" s="38">
        <f t="shared" si="71"/>
        <v>1</v>
      </c>
      <c r="Y224" s="40">
        <f t="shared" si="68"/>
        <v>0</v>
      </c>
    </row>
    <row r="225" spans="1:25" ht="15.75" thickBot="1" x14ac:dyDescent="0.3">
      <c r="A225" s="217"/>
      <c r="B225" s="218"/>
      <c r="C225" s="219" t="s">
        <v>34</v>
      </c>
      <c r="D225" s="220">
        <v>15</v>
      </c>
      <c r="E225" s="212">
        <v>0.64583333333333337</v>
      </c>
      <c r="F225" s="207">
        <v>114470</v>
      </c>
      <c r="G225" s="212">
        <v>0.71180555555555547</v>
      </c>
      <c r="H225" s="207">
        <v>114507</v>
      </c>
      <c r="I225" s="37">
        <f t="shared" si="55"/>
        <v>6.5972222222222099E-2</v>
      </c>
      <c r="J225" s="38">
        <f t="shared" si="55"/>
        <v>37</v>
      </c>
      <c r="K225" s="205">
        <v>1</v>
      </c>
      <c r="L225" s="206"/>
      <c r="M225" s="206"/>
      <c r="N225" s="206"/>
      <c r="O225" s="206"/>
      <c r="P225" s="206"/>
      <c r="Q225" s="38">
        <f t="shared" si="70"/>
        <v>1</v>
      </c>
      <c r="R225" s="208"/>
      <c r="S225" s="207">
        <v>1</v>
      </c>
      <c r="T225" s="206"/>
      <c r="U225" s="206"/>
      <c r="V225" s="206"/>
      <c r="W225" s="206"/>
      <c r="X225" s="38">
        <f t="shared" si="71"/>
        <v>1</v>
      </c>
      <c r="Y225" s="40">
        <f t="shared" si="68"/>
        <v>0</v>
      </c>
    </row>
    <row r="226" spans="1:25" ht="15.75" thickBot="1" x14ac:dyDescent="0.3">
      <c r="A226" s="217"/>
      <c r="B226" s="218"/>
      <c r="C226" s="219" t="s">
        <v>35</v>
      </c>
      <c r="D226" s="220"/>
      <c r="E226" s="212">
        <v>0.72777777777777775</v>
      </c>
      <c r="F226" s="207">
        <v>114507</v>
      </c>
      <c r="G226" s="212">
        <v>0.77777777777777779</v>
      </c>
      <c r="H226" s="207">
        <v>114538</v>
      </c>
      <c r="I226" s="37">
        <f t="shared" si="55"/>
        <v>5.0000000000000044E-2</v>
      </c>
      <c r="J226" s="38">
        <f t="shared" si="55"/>
        <v>31</v>
      </c>
      <c r="K226" s="205">
        <v>3</v>
      </c>
      <c r="L226" s="206"/>
      <c r="M226" s="206"/>
      <c r="N226" s="206"/>
      <c r="O226" s="206"/>
      <c r="P226" s="206"/>
      <c r="Q226" s="38">
        <f t="shared" si="70"/>
        <v>3</v>
      </c>
      <c r="R226" s="205">
        <v>1</v>
      </c>
      <c r="S226" s="207">
        <v>2</v>
      </c>
      <c r="T226" s="206"/>
      <c r="U226" s="206"/>
      <c r="V226" s="206"/>
      <c r="W226" s="206"/>
      <c r="X226" s="38">
        <f t="shared" si="71"/>
        <v>3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55"/>
        <v>0</v>
      </c>
      <c r="J227" s="38">
        <f t="shared" si="55"/>
        <v>0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 t="shared" si="71"/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55"/>
        <v>0</v>
      </c>
      <c r="J228" s="38">
        <f t="shared" si="55"/>
        <v>0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 t="shared" si="71"/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0.27291666666666653</v>
      </c>
      <c r="J235" s="38">
        <f>SUM(J221:J234)</f>
        <v>181</v>
      </c>
      <c r="K235" s="38">
        <f t="shared" ref="K235:X235" si="72">SUM(K221:K234)</f>
        <v>6</v>
      </c>
      <c r="L235" s="38">
        <f t="shared" si="72"/>
        <v>4</v>
      </c>
      <c r="M235" s="38">
        <f t="shared" si="72"/>
        <v>1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11</v>
      </c>
      <c r="R235" s="38">
        <f t="shared" si="72"/>
        <v>2</v>
      </c>
      <c r="S235" s="38">
        <f t="shared" si="72"/>
        <v>6</v>
      </c>
      <c r="T235" s="38">
        <f t="shared" si="72"/>
        <v>2</v>
      </c>
      <c r="U235" s="38">
        <f t="shared" si="72"/>
        <v>1</v>
      </c>
      <c r="V235" s="38">
        <f t="shared" si="72"/>
        <v>0</v>
      </c>
      <c r="W235" s="38">
        <f t="shared" si="72"/>
        <v>0</v>
      </c>
      <c r="X235" s="38">
        <f t="shared" si="72"/>
        <v>11</v>
      </c>
      <c r="Y235" s="40">
        <f t="shared" si="68"/>
        <v>0</v>
      </c>
    </row>
    <row r="236" spans="1:25" ht="16.5" thickTop="1" thickBot="1" x14ac:dyDescent="0.3">
      <c r="A236" s="214" t="s">
        <v>44</v>
      </c>
      <c r="B236" s="221">
        <v>43572</v>
      </c>
      <c r="C236" s="215" t="s">
        <v>30</v>
      </c>
      <c r="D236" s="216">
        <v>15</v>
      </c>
      <c r="E236" s="209">
        <v>0.27083333333333331</v>
      </c>
      <c r="F236" s="210">
        <v>114538</v>
      </c>
      <c r="G236" s="209">
        <v>0.31388888888888888</v>
      </c>
      <c r="H236" s="210">
        <v>114570</v>
      </c>
      <c r="I236" s="37">
        <f t="shared" ref="I236:J288" si="73">SUM(G236-E236)</f>
        <v>4.3055555555555569E-2</v>
      </c>
      <c r="J236" s="38">
        <f t="shared" si="73"/>
        <v>32</v>
      </c>
      <c r="K236" s="203"/>
      <c r="L236" s="213">
        <v>1</v>
      </c>
      <c r="M236" s="204"/>
      <c r="N236" s="204"/>
      <c r="O236" s="204"/>
      <c r="P236" s="204"/>
      <c r="Q236" s="38">
        <f>SUM(K236:P236)</f>
        <v>1</v>
      </c>
      <c r="R236" s="203"/>
      <c r="S236" s="213">
        <v>1</v>
      </c>
      <c r="T236" s="204"/>
      <c r="U236" s="204"/>
      <c r="V236" s="204"/>
      <c r="W236" s="204"/>
      <c r="X236" s="38">
        <f>SUM(R236:W236)</f>
        <v>1</v>
      </c>
      <c r="Y236" s="40">
        <f t="shared" si="68"/>
        <v>0</v>
      </c>
    </row>
    <row r="237" spans="1:25" ht="15.75" thickBot="1" x14ac:dyDescent="0.3">
      <c r="A237" s="217"/>
      <c r="B237" s="233"/>
      <c r="C237" s="219" t="s">
        <v>31</v>
      </c>
      <c r="D237" s="220"/>
      <c r="E237" s="212">
        <v>0.32291666666666669</v>
      </c>
      <c r="F237" s="207">
        <v>114570</v>
      </c>
      <c r="G237" s="212">
        <v>0.36180555555555555</v>
      </c>
      <c r="H237" s="207">
        <v>114593</v>
      </c>
      <c r="I237" s="37">
        <f t="shared" si="73"/>
        <v>3.8888888888888862E-2</v>
      </c>
      <c r="J237" s="38">
        <f t="shared" si="73"/>
        <v>23</v>
      </c>
      <c r="K237" s="208"/>
      <c r="L237" s="207">
        <v>1</v>
      </c>
      <c r="M237" s="206"/>
      <c r="N237" s="206"/>
      <c r="O237" s="206"/>
      <c r="P237" s="206"/>
      <c r="Q237" s="38">
        <f t="shared" ref="Q237:Q248" si="74">SUM(K237:P237)</f>
        <v>1</v>
      </c>
      <c r="R237" s="205">
        <v>1</v>
      </c>
      <c r="S237" s="206"/>
      <c r="T237" s="206"/>
      <c r="U237" s="206"/>
      <c r="V237" s="206"/>
      <c r="W237" s="206"/>
      <c r="X237" s="38">
        <f t="shared" ref="X237:X248" si="75">SUM(R237:W237)</f>
        <v>1</v>
      </c>
      <c r="Y237" s="40">
        <f t="shared" si="68"/>
        <v>0</v>
      </c>
    </row>
    <row r="238" spans="1:25" ht="15.75" thickBot="1" x14ac:dyDescent="0.3">
      <c r="A238" s="217"/>
      <c r="B238" s="233"/>
      <c r="C238" s="219" t="s">
        <v>32</v>
      </c>
      <c r="D238" s="220">
        <v>15</v>
      </c>
      <c r="E238" s="212">
        <v>0.36944444444444446</v>
      </c>
      <c r="F238" s="207">
        <v>114593</v>
      </c>
      <c r="G238" s="212">
        <v>0.40138888888888885</v>
      </c>
      <c r="H238" s="207">
        <v>114616</v>
      </c>
      <c r="I238" s="37">
        <f t="shared" si="73"/>
        <v>3.1944444444444386E-2</v>
      </c>
      <c r="J238" s="38">
        <f t="shared" si="73"/>
        <v>23</v>
      </c>
      <c r="K238" s="208"/>
      <c r="L238" s="206"/>
      <c r="M238" s="207">
        <v>1</v>
      </c>
      <c r="N238" s="206"/>
      <c r="O238" s="206"/>
      <c r="P238" s="206"/>
      <c r="Q238" s="38">
        <f t="shared" si="74"/>
        <v>1</v>
      </c>
      <c r="R238" s="208"/>
      <c r="S238" s="207">
        <v>1</v>
      </c>
      <c r="T238" s="206"/>
      <c r="U238" s="206"/>
      <c r="V238" s="206"/>
      <c r="W238" s="206"/>
      <c r="X238" s="38">
        <f t="shared" si="75"/>
        <v>1</v>
      </c>
      <c r="Y238" s="40">
        <f t="shared" si="68"/>
        <v>0</v>
      </c>
    </row>
    <row r="239" spans="1:25" ht="15.75" thickBot="1" x14ac:dyDescent="0.3">
      <c r="A239" s="217"/>
      <c r="B239" s="233"/>
      <c r="C239" s="219" t="s">
        <v>33</v>
      </c>
      <c r="D239" s="220"/>
      <c r="E239" s="212">
        <v>0.41319444444444442</v>
      </c>
      <c r="F239" s="207">
        <v>114616</v>
      </c>
      <c r="G239" s="212">
        <v>0.45347222222222222</v>
      </c>
      <c r="H239" s="207">
        <v>114647</v>
      </c>
      <c r="I239" s="37">
        <f t="shared" si="73"/>
        <v>4.0277777777777801E-2</v>
      </c>
      <c r="J239" s="38">
        <f t="shared" si="73"/>
        <v>31</v>
      </c>
      <c r="K239" s="208"/>
      <c r="L239" s="206"/>
      <c r="M239" s="206"/>
      <c r="N239" s="206"/>
      <c r="O239" s="206"/>
      <c r="P239" s="206"/>
      <c r="Q239" s="38">
        <f t="shared" si="74"/>
        <v>0</v>
      </c>
      <c r="R239" s="208"/>
      <c r="S239" s="206"/>
      <c r="T239" s="206"/>
      <c r="U239" s="206"/>
      <c r="V239" s="206"/>
      <c r="W239" s="206"/>
      <c r="X239" s="38">
        <f t="shared" si="75"/>
        <v>0</v>
      </c>
      <c r="Y239" s="40">
        <f t="shared" si="68"/>
        <v>0</v>
      </c>
    </row>
    <row r="240" spans="1:25" ht="15.75" thickBot="1" x14ac:dyDescent="0.3">
      <c r="A240" s="217"/>
      <c r="B240" s="233"/>
      <c r="C240" s="219" t="s">
        <v>34</v>
      </c>
      <c r="D240" s="220">
        <v>15</v>
      </c>
      <c r="E240" s="212">
        <v>0.64583333333333337</v>
      </c>
      <c r="F240" s="207">
        <v>114647</v>
      </c>
      <c r="G240" s="212">
        <v>0.70277777777777783</v>
      </c>
      <c r="H240" s="207">
        <v>114682</v>
      </c>
      <c r="I240" s="37">
        <f t="shared" si="73"/>
        <v>5.6944444444444464E-2</v>
      </c>
      <c r="J240" s="38">
        <f t="shared" si="73"/>
        <v>35</v>
      </c>
      <c r="K240" s="205">
        <v>1</v>
      </c>
      <c r="L240" s="207">
        <v>7</v>
      </c>
      <c r="M240" s="206"/>
      <c r="N240" s="206"/>
      <c r="O240" s="206"/>
      <c r="P240" s="206"/>
      <c r="Q240" s="38">
        <f t="shared" si="74"/>
        <v>8</v>
      </c>
      <c r="R240" s="208"/>
      <c r="S240" s="207">
        <v>2</v>
      </c>
      <c r="T240" s="207">
        <v>6</v>
      </c>
      <c r="U240" s="206"/>
      <c r="V240" s="206"/>
      <c r="W240" s="206"/>
      <c r="X240" s="38">
        <f t="shared" si="75"/>
        <v>8</v>
      </c>
      <c r="Y240" s="40">
        <f t="shared" si="68"/>
        <v>0</v>
      </c>
    </row>
    <row r="241" spans="1:25" ht="15.75" thickBot="1" x14ac:dyDescent="0.3">
      <c r="A241" s="217"/>
      <c r="B241" s="233"/>
      <c r="C241" s="219" t="s">
        <v>35</v>
      </c>
      <c r="D241" s="220"/>
      <c r="E241" s="212">
        <v>0.72777777777777775</v>
      </c>
      <c r="F241" s="207">
        <v>114682</v>
      </c>
      <c r="G241" s="212">
        <v>0.77986111111111101</v>
      </c>
      <c r="H241" s="207">
        <v>114718</v>
      </c>
      <c r="I241" s="37">
        <f t="shared" si="73"/>
        <v>5.2083333333333259E-2</v>
      </c>
      <c r="J241" s="38">
        <f t="shared" si="73"/>
        <v>36</v>
      </c>
      <c r="K241" s="205">
        <v>1</v>
      </c>
      <c r="L241" s="207">
        <v>1</v>
      </c>
      <c r="M241" s="206"/>
      <c r="N241" s="206"/>
      <c r="O241" s="206"/>
      <c r="P241" s="206"/>
      <c r="Q241" s="38">
        <f t="shared" si="74"/>
        <v>2</v>
      </c>
      <c r="R241" s="208"/>
      <c r="S241" s="207">
        <v>2</v>
      </c>
      <c r="T241" s="206"/>
      <c r="U241" s="206"/>
      <c r="V241" s="206"/>
      <c r="W241" s="206"/>
      <c r="X241" s="38">
        <f t="shared" si="75"/>
        <v>2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73"/>
        <v>0</v>
      </c>
      <c r="J242" s="38">
        <f t="shared" si="73"/>
        <v>0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73"/>
        <v>0</v>
      </c>
      <c r="J243" s="38">
        <f t="shared" si="73"/>
        <v>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0.26319444444444434</v>
      </c>
      <c r="J250" s="38">
        <f>SUM(J236:J249)</f>
        <v>180</v>
      </c>
      <c r="K250" s="38">
        <f t="shared" ref="K250:X250" si="76">SUM(K236:K249)</f>
        <v>2</v>
      </c>
      <c r="L250" s="38">
        <f t="shared" si="76"/>
        <v>10</v>
      </c>
      <c r="M250" s="38">
        <f t="shared" si="76"/>
        <v>1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13</v>
      </c>
      <c r="R250" s="38">
        <f t="shared" si="76"/>
        <v>1</v>
      </c>
      <c r="S250" s="38">
        <f t="shared" si="76"/>
        <v>6</v>
      </c>
      <c r="T250" s="38">
        <f t="shared" si="76"/>
        <v>6</v>
      </c>
      <c r="U250" s="38">
        <f t="shared" si="76"/>
        <v>0</v>
      </c>
      <c r="V250" s="38">
        <f t="shared" si="76"/>
        <v>0</v>
      </c>
      <c r="W250" s="38">
        <f t="shared" si="76"/>
        <v>0</v>
      </c>
      <c r="X250" s="38">
        <f t="shared" si="76"/>
        <v>13</v>
      </c>
      <c r="Y250" s="40">
        <f t="shared" si="68"/>
        <v>0</v>
      </c>
    </row>
    <row r="251" spans="1:25" ht="16.5" thickTop="1" thickBot="1" x14ac:dyDescent="0.3">
      <c r="A251" s="214" t="s">
        <v>45</v>
      </c>
      <c r="B251" s="221">
        <v>43573</v>
      </c>
      <c r="C251" s="215" t="s">
        <v>30</v>
      </c>
      <c r="D251" s="216">
        <v>15</v>
      </c>
      <c r="E251" s="209">
        <v>0.27083333333333331</v>
      </c>
      <c r="F251" s="210">
        <v>114718</v>
      </c>
      <c r="G251" s="209">
        <v>0.31111111111111112</v>
      </c>
      <c r="H251" s="210">
        <v>114751</v>
      </c>
      <c r="I251" s="37">
        <f t="shared" si="73"/>
        <v>4.0277777777777801E-2</v>
      </c>
      <c r="J251" s="38">
        <f t="shared" si="73"/>
        <v>33</v>
      </c>
      <c r="K251" s="203"/>
      <c r="L251" s="213">
        <v>1</v>
      </c>
      <c r="M251" s="204"/>
      <c r="N251" s="204"/>
      <c r="O251" s="204"/>
      <c r="P251" s="204"/>
      <c r="Q251" s="38">
        <f>SUM(K251:P251)</f>
        <v>1</v>
      </c>
      <c r="R251" s="203"/>
      <c r="S251" s="213">
        <v>1</v>
      </c>
      <c r="T251" s="204"/>
      <c r="U251" s="204"/>
      <c r="V251" s="204"/>
      <c r="W251" s="204"/>
      <c r="X251" s="39">
        <f>SUM(R251:W251)</f>
        <v>1</v>
      </c>
      <c r="Y251" s="40">
        <f t="shared" si="68"/>
        <v>0</v>
      </c>
    </row>
    <row r="252" spans="1:25" ht="15.75" thickBot="1" x14ac:dyDescent="0.3">
      <c r="A252" s="217"/>
      <c r="B252" s="218"/>
      <c r="C252" s="219" t="s">
        <v>31</v>
      </c>
      <c r="D252" s="220"/>
      <c r="E252" s="212">
        <v>0.33333333333333331</v>
      </c>
      <c r="F252" s="207">
        <v>114751</v>
      </c>
      <c r="G252" s="212">
        <v>0.35902777777777778</v>
      </c>
      <c r="H252" s="207">
        <v>114773</v>
      </c>
      <c r="I252" s="37">
        <f t="shared" si="73"/>
        <v>2.5694444444444464E-2</v>
      </c>
      <c r="J252" s="38">
        <f t="shared" si="73"/>
        <v>22</v>
      </c>
      <c r="K252" s="208"/>
      <c r="L252" s="206"/>
      <c r="M252" s="206"/>
      <c r="N252" s="206"/>
      <c r="O252" s="206"/>
      <c r="P252" s="206"/>
      <c r="Q252" s="38">
        <f t="shared" ref="Q252:Q263" si="77">SUM(K252:P252)</f>
        <v>0</v>
      </c>
      <c r="R252" s="208"/>
      <c r="S252" s="206"/>
      <c r="T252" s="206"/>
      <c r="U252" s="206"/>
      <c r="V252" s="206"/>
      <c r="W252" s="206"/>
      <c r="X252" s="39">
        <f t="shared" ref="X252:X263" si="78">SUM(R252:W252)</f>
        <v>0</v>
      </c>
      <c r="Y252" s="40">
        <f t="shared" si="68"/>
        <v>0</v>
      </c>
    </row>
    <row r="253" spans="1:25" ht="15.75" thickBot="1" x14ac:dyDescent="0.3">
      <c r="A253" s="217"/>
      <c r="B253" s="218"/>
      <c r="C253" s="219" t="s">
        <v>32</v>
      </c>
      <c r="D253" s="220">
        <v>15</v>
      </c>
      <c r="E253" s="212">
        <v>0.36944444444444446</v>
      </c>
      <c r="F253" s="207">
        <v>114773</v>
      </c>
      <c r="G253" s="212">
        <v>0.40277777777777773</v>
      </c>
      <c r="H253" s="207">
        <v>114797</v>
      </c>
      <c r="I253" s="37">
        <f t="shared" si="73"/>
        <v>3.333333333333327E-2</v>
      </c>
      <c r="J253" s="38">
        <f t="shared" si="73"/>
        <v>24</v>
      </c>
      <c r="K253" s="208"/>
      <c r="L253" s="206"/>
      <c r="M253" s="207">
        <v>1</v>
      </c>
      <c r="N253" s="206"/>
      <c r="O253" s="206"/>
      <c r="P253" s="206"/>
      <c r="Q253" s="38">
        <f t="shared" si="77"/>
        <v>1</v>
      </c>
      <c r="R253" s="208"/>
      <c r="S253" s="207">
        <v>1</v>
      </c>
      <c r="T253" s="206"/>
      <c r="U253" s="206"/>
      <c r="V253" s="206"/>
      <c r="W253" s="206"/>
      <c r="X253" s="39">
        <f t="shared" si="78"/>
        <v>1</v>
      </c>
      <c r="Y253" s="40">
        <f t="shared" si="68"/>
        <v>0</v>
      </c>
    </row>
    <row r="254" spans="1:25" ht="15.75" thickBot="1" x14ac:dyDescent="0.3">
      <c r="A254" s="217"/>
      <c r="B254" s="218"/>
      <c r="C254" s="219" t="s">
        <v>33</v>
      </c>
      <c r="D254" s="220"/>
      <c r="E254" s="212">
        <v>0.41319444444444442</v>
      </c>
      <c r="F254" s="207">
        <v>114797</v>
      </c>
      <c r="G254" s="212">
        <v>0.47222222222222227</v>
      </c>
      <c r="H254" s="207">
        <v>114834</v>
      </c>
      <c r="I254" s="37">
        <f t="shared" si="73"/>
        <v>5.9027777777777846E-2</v>
      </c>
      <c r="J254" s="38">
        <f t="shared" si="73"/>
        <v>37</v>
      </c>
      <c r="K254" s="208"/>
      <c r="L254" s="206"/>
      <c r="M254" s="206"/>
      <c r="N254" s="207">
        <v>1</v>
      </c>
      <c r="O254" s="206"/>
      <c r="P254" s="206"/>
      <c r="Q254" s="38">
        <f t="shared" si="77"/>
        <v>1</v>
      </c>
      <c r="R254" s="208"/>
      <c r="S254" s="206"/>
      <c r="T254" s="206"/>
      <c r="U254" s="206"/>
      <c r="V254" s="207">
        <v>1</v>
      </c>
      <c r="W254" s="206"/>
      <c r="X254" s="39">
        <f t="shared" si="78"/>
        <v>1</v>
      </c>
      <c r="Y254" s="40">
        <f t="shared" si="68"/>
        <v>0</v>
      </c>
    </row>
    <row r="255" spans="1:25" ht="15.75" thickBot="1" x14ac:dyDescent="0.3">
      <c r="A255" s="217"/>
      <c r="B255" s="218"/>
      <c r="C255" s="219" t="s">
        <v>34</v>
      </c>
      <c r="D255" s="220">
        <v>15</v>
      </c>
      <c r="E255" s="212">
        <v>0.64583333333333337</v>
      </c>
      <c r="F255" s="207">
        <v>114834</v>
      </c>
      <c r="G255" s="212">
        <v>0.6958333333333333</v>
      </c>
      <c r="H255" s="207">
        <v>114870</v>
      </c>
      <c r="I255" s="37">
        <f t="shared" si="73"/>
        <v>4.9999999999999933E-2</v>
      </c>
      <c r="J255" s="38">
        <f t="shared" si="73"/>
        <v>36</v>
      </c>
      <c r="K255" s="205">
        <v>1</v>
      </c>
      <c r="L255" s="207">
        <v>3</v>
      </c>
      <c r="M255" s="206"/>
      <c r="N255" s="206"/>
      <c r="O255" s="206"/>
      <c r="P255" s="206"/>
      <c r="Q255" s="38">
        <f t="shared" si="77"/>
        <v>4</v>
      </c>
      <c r="R255" s="208"/>
      <c r="S255" s="207">
        <v>2</v>
      </c>
      <c r="T255" s="206"/>
      <c r="U255" s="206"/>
      <c r="V255" s="207">
        <v>2</v>
      </c>
      <c r="W255" s="206"/>
      <c r="X255" s="39">
        <f t="shared" si="78"/>
        <v>4</v>
      </c>
      <c r="Y255" s="40">
        <f t="shared" si="68"/>
        <v>0</v>
      </c>
    </row>
    <row r="256" spans="1:25" ht="15.75" thickBot="1" x14ac:dyDescent="0.3">
      <c r="A256" s="217"/>
      <c r="B256" s="218"/>
      <c r="C256" s="219" t="s">
        <v>35</v>
      </c>
      <c r="D256" s="220"/>
      <c r="E256" s="212">
        <v>0.72777777777777775</v>
      </c>
      <c r="F256" s="207">
        <v>114870</v>
      </c>
      <c r="G256" s="212">
        <v>0.77777777777777779</v>
      </c>
      <c r="H256" s="207">
        <v>114906</v>
      </c>
      <c r="I256" s="37">
        <f t="shared" si="73"/>
        <v>5.0000000000000044E-2</v>
      </c>
      <c r="J256" s="38">
        <f t="shared" si="73"/>
        <v>36</v>
      </c>
      <c r="K256" s="208"/>
      <c r="L256" s="207">
        <v>2</v>
      </c>
      <c r="M256" s="207">
        <v>2</v>
      </c>
      <c r="N256" s="206"/>
      <c r="O256" s="206"/>
      <c r="P256" s="206"/>
      <c r="Q256" s="38">
        <f t="shared" si="77"/>
        <v>4</v>
      </c>
      <c r="R256" s="208"/>
      <c r="S256" s="207">
        <v>1</v>
      </c>
      <c r="T256" s="206"/>
      <c r="U256" s="206"/>
      <c r="V256" s="206"/>
      <c r="W256" s="207">
        <v>3</v>
      </c>
      <c r="X256" s="39">
        <f t="shared" si="78"/>
        <v>4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73"/>
        <v>0</v>
      </c>
      <c r="J257" s="38">
        <f t="shared" si="73"/>
        <v>0</v>
      </c>
      <c r="K257" s="35"/>
      <c r="L257" s="35"/>
      <c r="M257" s="35"/>
      <c r="N257" s="35"/>
      <c r="O257" s="35"/>
      <c r="P257" s="35"/>
      <c r="Q257" s="38">
        <f t="shared" si="77"/>
        <v>0</v>
      </c>
      <c r="R257" s="35"/>
      <c r="S257" s="35"/>
      <c r="T257" s="35"/>
      <c r="U257" s="35"/>
      <c r="V257" s="35"/>
      <c r="W257" s="35"/>
      <c r="X257" s="39">
        <f t="shared" si="78"/>
        <v>0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73"/>
        <v>0</v>
      </c>
      <c r="J258" s="38">
        <f t="shared" si="73"/>
        <v>0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SUM(I251:I256)</f>
        <v>0.25833333333333336</v>
      </c>
      <c r="J265" s="38">
        <f>SUM(J251:J264)</f>
        <v>188</v>
      </c>
      <c r="K265" s="38">
        <f t="shared" ref="K265:X265" si="79">SUM(K251:K264)</f>
        <v>1</v>
      </c>
      <c r="L265" s="38">
        <f t="shared" si="79"/>
        <v>6</v>
      </c>
      <c r="M265" s="38">
        <f t="shared" si="79"/>
        <v>3</v>
      </c>
      <c r="N265" s="38">
        <f t="shared" si="79"/>
        <v>1</v>
      </c>
      <c r="O265" s="38">
        <f t="shared" si="79"/>
        <v>0</v>
      </c>
      <c r="P265" s="38">
        <f t="shared" si="79"/>
        <v>0</v>
      </c>
      <c r="Q265" s="38">
        <f t="shared" si="79"/>
        <v>11</v>
      </c>
      <c r="R265" s="38">
        <f t="shared" si="79"/>
        <v>0</v>
      </c>
      <c r="S265" s="38">
        <f t="shared" si="79"/>
        <v>5</v>
      </c>
      <c r="T265" s="38">
        <f t="shared" si="79"/>
        <v>0</v>
      </c>
      <c r="U265" s="38">
        <f t="shared" si="79"/>
        <v>0</v>
      </c>
      <c r="V265" s="38">
        <f t="shared" si="79"/>
        <v>3</v>
      </c>
      <c r="W265" s="38">
        <f t="shared" si="79"/>
        <v>3</v>
      </c>
      <c r="X265" s="38">
        <f t="shared" si="79"/>
        <v>11</v>
      </c>
      <c r="Y265" s="40">
        <f t="shared" si="68"/>
        <v>0</v>
      </c>
    </row>
    <row r="266" spans="1:25" ht="16.5" thickTop="1" thickBot="1" x14ac:dyDescent="0.3">
      <c r="A266" s="214" t="s">
        <v>46</v>
      </c>
      <c r="B266" s="221">
        <v>43574</v>
      </c>
      <c r="C266" s="215" t="s">
        <v>30</v>
      </c>
      <c r="D266" s="216">
        <v>15</v>
      </c>
      <c r="E266" s="209">
        <v>0.27083333333333331</v>
      </c>
      <c r="F266" s="210">
        <v>114906</v>
      </c>
      <c r="G266" s="209">
        <v>0.31805555555555554</v>
      </c>
      <c r="H266" s="210">
        <v>114939</v>
      </c>
      <c r="I266" s="37">
        <f t="shared" si="73"/>
        <v>4.7222222222222221E-2</v>
      </c>
      <c r="J266" s="38">
        <f t="shared" si="73"/>
        <v>33</v>
      </c>
      <c r="K266" s="203"/>
      <c r="L266" s="213">
        <v>2</v>
      </c>
      <c r="M266" s="204"/>
      <c r="N266" s="204"/>
      <c r="O266" s="204"/>
      <c r="P266" s="204"/>
      <c r="Q266" s="39">
        <f>SUM(K266:P266)</f>
        <v>2</v>
      </c>
      <c r="R266" s="203"/>
      <c r="S266" s="213">
        <v>2</v>
      </c>
      <c r="T266" s="204"/>
      <c r="U266" s="204"/>
      <c r="V266" s="204"/>
      <c r="W266" s="204"/>
      <c r="X266" s="39">
        <f>SUM(R266:W266)</f>
        <v>2</v>
      </c>
      <c r="Y266" s="40">
        <f t="shared" si="68"/>
        <v>0</v>
      </c>
    </row>
    <row r="267" spans="1:25" ht="15.75" thickBot="1" x14ac:dyDescent="0.3">
      <c r="A267" s="217"/>
      <c r="B267" s="218"/>
      <c r="C267" s="219" t="s">
        <v>31</v>
      </c>
      <c r="D267" s="220"/>
      <c r="E267" s="212">
        <v>0.33333333333333331</v>
      </c>
      <c r="F267" s="207">
        <v>114939</v>
      </c>
      <c r="G267" s="212">
        <v>0.35833333333333334</v>
      </c>
      <c r="H267" s="207">
        <v>114962</v>
      </c>
      <c r="I267" s="37">
        <f t="shared" si="73"/>
        <v>2.5000000000000022E-2</v>
      </c>
      <c r="J267" s="38">
        <f t="shared" si="73"/>
        <v>23</v>
      </c>
      <c r="K267" s="208"/>
      <c r="L267" s="206"/>
      <c r="M267" s="206"/>
      <c r="N267" s="206"/>
      <c r="O267" s="206"/>
      <c r="P267" s="206"/>
      <c r="Q267" s="39">
        <f t="shared" ref="Q267:Q278" si="80">SUM(K267:P267)</f>
        <v>0</v>
      </c>
      <c r="R267" s="208"/>
      <c r="S267" s="206"/>
      <c r="T267" s="206"/>
      <c r="U267" s="206"/>
      <c r="V267" s="206"/>
      <c r="W267" s="206"/>
      <c r="X267" s="39">
        <f t="shared" ref="X267:X278" si="81">SUM(R267:W267)</f>
        <v>0</v>
      </c>
      <c r="Y267" s="40">
        <f t="shared" si="68"/>
        <v>0</v>
      </c>
    </row>
    <row r="268" spans="1:25" ht="15.75" thickBot="1" x14ac:dyDescent="0.3">
      <c r="A268" s="217"/>
      <c r="B268" s="218"/>
      <c r="C268" s="219" t="s">
        <v>32</v>
      </c>
      <c r="D268" s="220">
        <v>15</v>
      </c>
      <c r="E268" s="212">
        <v>0.36944444444444446</v>
      </c>
      <c r="F268" s="207">
        <v>114962</v>
      </c>
      <c r="G268" s="212">
        <v>0.40138888888888885</v>
      </c>
      <c r="H268" s="207">
        <v>114989</v>
      </c>
      <c r="I268" s="37">
        <f t="shared" si="73"/>
        <v>3.1944444444444386E-2</v>
      </c>
      <c r="J268" s="38">
        <f t="shared" si="73"/>
        <v>27</v>
      </c>
      <c r="K268" s="205">
        <v>1</v>
      </c>
      <c r="L268" s="207">
        <v>1</v>
      </c>
      <c r="M268" s="206"/>
      <c r="N268" s="206"/>
      <c r="O268" s="206"/>
      <c r="P268" s="206"/>
      <c r="Q268" s="39">
        <f t="shared" si="80"/>
        <v>2</v>
      </c>
      <c r="R268" s="208"/>
      <c r="S268" s="207">
        <v>2</v>
      </c>
      <c r="T268" s="206"/>
      <c r="U268" s="206"/>
      <c r="V268" s="206"/>
      <c r="W268" s="206"/>
      <c r="X268" s="39">
        <f t="shared" si="81"/>
        <v>2</v>
      </c>
      <c r="Y268" s="40">
        <f t="shared" si="68"/>
        <v>0</v>
      </c>
    </row>
    <row r="269" spans="1:25" ht="15.75" thickBot="1" x14ac:dyDescent="0.3">
      <c r="A269" s="217"/>
      <c r="B269" s="218"/>
      <c r="C269" s="219" t="s">
        <v>33</v>
      </c>
      <c r="D269" s="220"/>
      <c r="E269" s="212">
        <v>0.41319444444444442</v>
      </c>
      <c r="F269" s="207">
        <v>114989</v>
      </c>
      <c r="G269" s="212">
        <v>0.45833333333333331</v>
      </c>
      <c r="H269" s="207">
        <v>115021</v>
      </c>
      <c r="I269" s="37">
        <f t="shared" si="73"/>
        <v>4.5138888888888895E-2</v>
      </c>
      <c r="J269" s="38">
        <f t="shared" si="73"/>
        <v>32</v>
      </c>
      <c r="K269" s="208"/>
      <c r="L269" s="207">
        <v>1</v>
      </c>
      <c r="M269" s="206"/>
      <c r="N269" s="206"/>
      <c r="O269" s="206"/>
      <c r="P269" s="206"/>
      <c r="Q269" s="39">
        <f t="shared" si="80"/>
        <v>1</v>
      </c>
      <c r="R269" s="208"/>
      <c r="S269" s="206"/>
      <c r="T269" s="207">
        <v>1</v>
      </c>
      <c r="U269" s="206"/>
      <c r="V269" s="206"/>
      <c r="W269" s="206"/>
      <c r="X269" s="39">
        <f t="shared" si="81"/>
        <v>1</v>
      </c>
      <c r="Y269" s="40">
        <f t="shared" si="68"/>
        <v>0</v>
      </c>
    </row>
    <row r="270" spans="1:25" ht="15.75" thickBot="1" x14ac:dyDescent="0.3">
      <c r="A270" s="217"/>
      <c r="B270" s="218"/>
      <c r="C270" s="219" t="s">
        <v>34</v>
      </c>
      <c r="D270" s="220">
        <v>15</v>
      </c>
      <c r="E270" s="212">
        <v>0.64583333333333337</v>
      </c>
      <c r="F270" s="207">
        <v>115021</v>
      </c>
      <c r="G270" s="212">
        <v>0.69444444444444453</v>
      </c>
      <c r="H270" s="207">
        <v>115057</v>
      </c>
      <c r="I270" s="37">
        <f t="shared" si="73"/>
        <v>4.861111111111116E-2</v>
      </c>
      <c r="J270" s="38">
        <f t="shared" si="73"/>
        <v>36</v>
      </c>
      <c r="K270" s="205">
        <v>3</v>
      </c>
      <c r="L270" s="207">
        <v>2</v>
      </c>
      <c r="M270" s="206"/>
      <c r="N270" s="206"/>
      <c r="O270" s="206"/>
      <c r="P270" s="206"/>
      <c r="Q270" s="39">
        <f t="shared" si="80"/>
        <v>5</v>
      </c>
      <c r="R270" s="205">
        <v>1</v>
      </c>
      <c r="S270" s="206"/>
      <c r="T270" s="206"/>
      <c r="U270" s="206"/>
      <c r="V270" s="206"/>
      <c r="W270" s="207">
        <v>4</v>
      </c>
      <c r="X270" s="39">
        <f t="shared" si="81"/>
        <v>5</v>
      </c>
      <c r="Y270" s="40">
        <f t="shared" si="68"/>
        <v>0</v>
      </c>
    </row>
    <row r="271" spans="1:25" ht="15.75" thickBot="1" x14ac:dyDescent="0.3">
      <c r="A271" s="217"/>
      <c r="B271" s="218"/>
      <c r="C271" s="219" t="s">
        <v>35</v>
      </c>
      <c r="D271" s="220"/>
      <c r="E271" s="212">
        <v>0.72777777777777775</v>
      </c>
      <c r="F271" s="207">
        <v>115057</v>
      </c>
      <c r="G271" s="212">
        <v>0.77708333333333324</v>
      </c>
      <c r="H271" s="207">
        <v>115088</v>
      </c>
      <c r="I271" s="37">
        <f t="shared" si="73"/>
        <v>4.9305555555555491E-2</v>
      </c>
      <c r="J271" s="38">
        <f t="shared" si="73"/>
        <v>31</v>
      </c>
      <c r="K271" s="205">
        <v>1</v>
      </c>
      <c r="L271" s="207">
        <v>1</v>
      </c>
      <c r="M271" s="207">
        <v>1</v>
      </c>
      <c r="N271" s="206"/>
      <c r="O271" s="206"/>
      <c r="P271" s="206"/>
      <c r="Q271" s="39">
        <f t="shared" si="80"/>
        <v>3</v>
      </c>
      <c r="R271" s="208"/>
      <c r="S271" s="206"/>
      <c r="T271" s="206"/>
      <c r="U271" s="206"/>
      <c r="V271" s="207">
        <v>3</v>
      </c>
      <c r="W271" s="206"/>
      <c r="X271" s="39">
        <f t="shared" si="81"/>
        <v>3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73"/>
        <v>0</v>
      </c>
      <c r="J272" s="38">
        <f t="shared" si="73"/>
        <v>0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73"/>
        <v>0</v>
      </c>
      <c r="J273" s="38">
        <f t="shared" si="73"/>
        <v>0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0.24722222222222218</v>
      </c>
      <c r="J280" s="38">
        <f>SUM(J266:J279)</f>
        <v>182</v>
      </c>
      <c r="K280" s="38">
        <f t="shared" ref="K280:X280" si="82">SUM(K266:K279)</f>
        <v>5</v>
      </c>
      <c r="L280" s="38">
        <f t="shared" si="82"/>
        <v>7</v>
      </c>
      <c r="M280" s="38">
        <f t="shared" si="82"/>
        <v>1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13</v>
      </c>
      <c r="R280" s="38">
        <f t="shared" si="82"/>
        <v>1</v>
      </c>
      <c r="S280" s="38">
        <f t="shared" si="82"/>
        <v>4</v>
      </c>
      <c r="T280" s="38">
        <f t="shared" si="82"/>
        <v>1</v>
      </c>
      <c r="U280" s="38">
        <f t="shared" si="82"/>
        <v>0</v>
      </c>
      <c r="V280" s="38">
        <f t="shared" si="82"/>
        <v>3</v>
      </c>
      <c r="W280" s="38">
        <f t="shared" si="82"/>
        <v>4</v>
      </c>
      <c r="X280" s="38">
        <f t="shared" si="82"/>
        <v>13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43575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43576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6.5" thickTop="1" thickBot="1" x14ac:dyDescent="0.3">
      <c r="A301" s="214" t="s">
        <v>40</v>
      </c>
      <c r="B301" s="221">
        <v>43577</v>
      </c>
      <c r="C301" s="215" t="s">
        <v>30</v>
      </c>
      <c r="D301" s="216">
        <v>15</v>
      </c>
      <c r="E301" s="209">
        <v>0.27083333333333331</v>
      </c>
      <c r="F301" s="210">
        <v>115088</v>
      </c>
      <c r="G301" s="209">
        <v>0.30902777777777779</v>
      </c>
      <c r="H301" s="210">
        <v>115120</v>
      </c>
      <c r="I301" s="37">
        <f t="shared" ref="I301:J343" si="90">SUM(G301-E301)</f>
        <v>3.8194444444444475E-2</v>
      </c>
      <c r="J301" s="38">
        <f t="shared" si="90"/>
        <v>32</v>
      </c>
      <c r="K301" s="203"/>
      <c r="L301" s="213">
        <v>1</v>
      </c>
      <c r="M301" s="204"/>
      <c r="N301" s="204"/>
      <c r="O301" s="204"/>
      <c r="P301" s="204"/>
      <c r="Q301" s="39">
        <f>SUM(K301:P301)</f>
        <v>1</v>
      </c>
      <c r="R301" s="203"/>
      <c r="S301" s="204"/>
      <c r="T301" s="204"/>
      <c r="U301" s="204"/>
      <c r="V301" s="213">
        <v>1</v>
      </c>
      <c r="W301" s="204"/>
      <c r="X301" s="39">
        <f>SUM(R301:W301)</f>
        <v>1</v>
      </c>
      <c r="Y301" s="40">
        <f t="shared" ref="Y301:Y389" si="91">SUM(Q301-X301)</f>
        <v>0</v>
      </c>
    </row>
    <row r="302" spans="1:25" ht="15.75" thickBot="1" x14ac:dyDescent="0.3">
      <c r="A302" s="217"/>
      <c r="B302" s="218"/>
      <c r="C302" s="219" t="s">
        <v>31</v>
      </c>
      <c r="D302" s="220"/>
      <c r="E302" s="212">
        <v>0.32291666666666669</v>
      </c>
      <c r="F302" s="207">
        <v>115120</v>
      </c>
      <c r="G302" s="212">
        <v>0.35972222222222222</v>
      </c>
      <c r="H302" s="207">
        <v>115143</v>
      </c>
      <c r="I302" s="37">
        <f t="shared" si="90"/>
        <v>3.6805555555555536E-2</v>
      </c>
      <c r="J302" s="38">
        <f t="shared" si="90"/>
        <v>23</v>
      </c>
      <c r="K302" s="208"/>
      <c r="L302" s="207">
        <v>1</v>
      </c>
      <c r="M302" s="206"/>
      <c r="N302" s="206"/>
      <c r="O302" s="206"/>
      <c r="P302" s="206"/>
      <c r="Q302" s="39">
        <f t="shared" ref="Q302:Q313" si="92">SUM(K302:P302)</f>
        <v>1</v>
      </c>
      <c r="R302" s="208"/>
      <c r="S302" s="207">
        <v>1</v>
      </c>
      <c r="T302" s="206"/>
      <c r="U302" s="206"/>
      <c r="V302" s="206"/>
      <c r="W302" s="206"/>
      <c r="X302" s="39">
        <f t="shared" ref="X302:X313" si="93">SUM(R302:W302)</f>
        <v>1</v>
      </c>
      <c r="Y302" s="40">
        <f t="shared" si="91"/>
        <v>0</v>
      </c>
    </row>
    <row r="303" spans="1:25" ht="15.75" thickBot="1" x14ac:dyDescent="0.3">
      <c r="A303" s="217"/>
      <c r="B303" s="218"/>
      <c r="C303" s="219" t="s">
        <v>32</v>
      </c>
      <c r="D303" s="220">
        <v>15</v>
      </c>
      <c r="E303" s="212">
        <v>0.36944444444444446</v>
      </c>
      <c r="F303" s="207">
        <v>115143</v>
      </c>
      <c r="G303" s="212">
        <v>0.3972222222222222</v>
      </c>
      <c r="H303" s="207">
        <v>115166</v>
      </c>
      <c r="I303" s="37">
        <f t="shared" si="90"/>
        <v>2.7777777777777735E-2</v>
      </c>
      <c r="J303" s="38">
        <f t="shared" si="90"/>
        <v>23</v>
      </c>
      <c r="K303" s="208"/>
      <c r="L303" s="207">
        <v>1</v>
      </c>
      <c r="M303" s="206"/>
      <c r="N303" s="206"/>
      <c r="O303" s="206"/>
      <c r="P303" s="206"/>
      <c r="Q303" s="39">
        <f t="shared" si="92"/>
        <v>1</v>
      </c>
      <c r="R303" s="208"/>
      <c r="S303" s="206"/>
      <c r="T303" s="207">
        <v>1</v>
      </c>
      <c r="U303" s="206"/>
      <c r="V303" s="206"/>
      <c r="W303" s="206"/>
      <c r="X303" s="39">
        <f t="shared" si="93"/>
        <v>1</v>
      </c>
      <c r="Y303" s="40">
        <f t="shared" si="91"/>
        <v>0</v>
      </c>
    </row>
    <row r="304" spans="1:25" ht="15.75" thickBot="1" x14ac:dyDescent="0.3">
      <c r="A304" s="217"/>
      <c r="B304" s="218"/>
      <c r="C304" s="219" t="s">
        <v>33</v>
      </c>
      <c r="D304" s="220"/>
      <c r="E304" s="212">
        <v>0.41319444444444442</v>
      </c>
      <c r="F304" s="207">
        <v>115166</v>
      </c>
      <c r="G304" s="212">
        <v>0.4548611111111111</v>
      </c>
      <c r="H304" s="207">
        <v>115197</v>
      </c>
      <c r="I304" s="37">
        <f t="shared" si="90"/>
        <v>4.1666666666666685E-2</v>
      </c>
      <c r="J304" s="38">
        <f t="shared" si="90"/>
        <v>31</v>
      </c>
      <c r="K304" s="205">
        <v>1</v>
      </c>
      <c r="L304" s="206"/>
      <c r="M304" s="206"/>
      <c r="N304" s="206"/>
      <c r="O304" s="206"/>
      <c r="P304" s="206"/>
      <c r="Q304" s="39">
        <f t="shared" si="92"/>
        <v>1</v>
      </c>
      <c r="R304" s="208"/>
      <c r="S304" s="206"/>
      <c r="T304" s="207">
        <v>1</v>
      </c>
      <c r="U304" s="206"/>
      <c r="V304" s="206"/>
      <c r="W304" s="206"/>
      <c r="X304" s="39">
        <f t="shared" si="93"/>
        <v>1</v>
      </c>
      <c r="Y304" s="40">
        <f t="shared" si="91"/>
        <v>0</v>
      </c>
    </row>
    <row r="305" spans="1:25" ht="15.75" thickBot="1" x14ac:dyDescent="0.3">
      <c r="A305" s="217"/>
      <c r="B305" s="218"/>
      <c r="C305" s="219" t="s">
        <v>34</v>
      </c>
      <c r="D305" s="220">
        <v>15</v>
      </c>
      <c r="E305" s="212">
        <v>0.64583333333333337</v>
      </c>
      <c r="F305" s="207">
        <v>115197</v>
      </c>
      <c r="G305" s="212">
        <v>0.71180555555555547</v>
      </c>
      <c r="H305" s="207">
        <v>115235</v>
      </c>
      <c r="I305" s="37">
        <f t="shared" si="90"/>
        <v>6.5972222222222099E-2</v>
      </c>
      <c r="J305" s="38">
        <f t="shared" si="90"/>
        <v>38</v>
      </c>
      <c r="K305" s="205">
        <v>2</v>
      </c>
      <c r="L305" s="207">
        <v>2</v>
      </c>
      <c r="M305" s="206"/>
      <c r="N305" s="206"/>
      <c r="O305" s="206"/>
      <c r="P305" s="206"/>
      <c r="Q305" s="39">
        <f t="shared" si="92"/>
        <v>4</v>
      </c>
      <c r="R305" s="208"/>
      <c r="S305" s="207">
        <v>1</v>
      </c>
      <c r="T305" s="206"/>
      <c r="U305" s="206"/>
      <c r="V305" s="207">
        <v>3</v>
      </c>
      <c r="W305" s="206"/>
      <c r="X305" s="39">
        <f t="shared" si="93"/>
        <v>4</v>
      </c>
      <c r="Y305" s="40">
        <f t="shared" si="91"/>
        <v>0</v>
      </c>
    </row>
    <row r="306" spans="1:25" ht="15.75" thickBot="1" x14ac:dyDescent="0.3">
      <c r="A306" s="217"/>
      <c r="B306" s="218"/>
      <c r="C306" s="219" t="s">
        <v>35</v>
      </c>
      <c r="D306" s="220"/>
      <c r="E306" s="212">
        <v>0.72777777777777775</v>
      </c>
      <c r="F306" s="207">
        <v>115235</v>
      </c>
      <c r="G306" s="212">
        <v>0.77777777777777779</v>
      </c>
      <c r="H306" s="207">
        <v>115268</v>
      </c>
      <c r="I306" s="37">
        <f t="shared" si="90"/>
        <v>5.0000000000000044E-2</v>
      </c>
      <c r="J306" s="38">
        <f t="shared" si="90"/>
        <v>33</v>
      </c>
      <c r="K306" s="205">
        <v>1</v>
      </c>
      <c r="L306" s="206"/>
      <c r="M306" s="206"/>
      <c r="N306" s="206"/>
      <c r="O306" s="206"/>
      <c r="P306" s="206"/>
      <c r="Q306" s="39">
        <f t="shared" si="92"/>
        <v>1</v>
      </c>
      <c r="R306" s="208"/>
      <c r="S306" s="207">
        <v>1</v>
      </c>
      <c r="T306" s="206"/>
      <c r="U306" s="206"/>
      <c r="V306" s="206"/>
      <c r="W306" s="206"/>
      <c r="X306" s="39">
        <f t="shared" si="93"/>
        <v>1</v>
      </c>
      <c r="Y306" s="40">
        <f t="shared" si="91"/>
        <v>0</v>
      </c>
    </row>
    <row r="307" spans="1:25" ht="15.75" thickBot="1" x14ac:dyDescent="0.3">
      <c r="A307" s="217"/>
      <c r="B307" s="218"/>
      <c r="C307" s="219" t="s">
        <v>36</v>
      </c>
      <c r="D307" s="220"/>
      <c r="E307" s="206"/>
      <c r="F307" s="206"/>
      <c r="G307" s="206"/>
      <c r="H307" s="206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ht="15.75" thickBot="1" x14ac:dyDescent="0.3">
      <c r="A308" s="217"/>
      <c r="B308" s="218"/>
      <c r="C308" s="219" t="s">
        <v>37</v>
      </c>
      <c r="D308" s="220"/>
      <c r="E308" s="206"/>
      <c r="F308" s="206"/>
      <c r="G308" s="206"/>
      <c r="H308" s="206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ht="15.75" thickBot="1" x14ac:dyDescent="0.3">
      <c r="A309" s="217"/>
      <c r="B309" s="218"/>
      <c r="C309" s="219" t="s">
        <v>41</v>
      </c>
      <c r="D309" s="220"/>
      <c r="E309" s="206"/>
      <c r="F309" s="206"/>
      <c r="G309" s="206"/>
      <c r="H309" s="206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ht="15.75" thickBot="1" x14ac:dyDescent="0.3">
      <c r="A310" s="217"/>
      <c r="B310" s="218"/>
      <c r="C310" s="219" t="s">
        <v>42</v>
      </c>
      <c r="D310" s="220"/>
      <c r="E310" s="206"/>
      <c r="F310" s="206"/>
      <c r="G310" s="206"/>
      <c r="H310" s="206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ht="15.75" thickBot="1" x14ac:dyDescent="0.3">
      <c r="A311" s="217"/>
      <c r="B311" s="218"/>
      <c r="C311" s="222"/>
      <c r="D311" s="223"/>
      <c r="E311" s="222"/>
      <c r="F311" s="222"/>
      <c r="G311" s="222"/>
      <c r="H311" s="222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ht="15.75" thickBot="1" x14ac:dyDescent="0.3">
      <c r="A312" s="217"/>
      <c r="B312" s="218"/>
      <c r="C312" s="222"/>
      <c r="D312" s="223"/>
      <c r="E312" s="222"/>
      <c r="F312" s="222"/>
      <c r="G312" s="222"/>
      <c r="H312" s="222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ht="15.75" thickBot="1" x14ac:dyDescent="0.3">
      <c r="A313" s="217"/>
      <c r="B313" s="218"/>
      <c r="C313" s="222"/>
      <c r="D313" s="223"/>
      <c r="E313" s="222"/>
      <c r="F313" s="222"/>
      <c r="G313" s="222"/>
      <c r="H313" s="222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ht="15.75" thickBot="1" x14ac:dyDescent="0.3">
      <c r="A314" s="217"/>
      <c r="B314" s="218"/>
      <c r="C314" s="219"/>
      <c r="D314" s="224"/>
      <c r="E314" s="225"/>
      <c r="F314" s="225"/>
      <c r="G314" s="225"/>
      <c r="H314" s="218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226"/>
      <c r="B315" s="226"/>
      <c r="C315" s="227" t="s">
        <v>38</v>
      </c>
      <c r="D315" s="228"/>
      <c r="E315" s="229"/>
      <c r="F315" s="229"/>
      <c r="G315" s="229"/>
      <c r="H315" s="230" t="s">
        <v>39</v>
      </c>
      <c r="I315" s="37">
        <f>SUM(I301:I314)</f>
        <v>0.26041666666666657</v>
      </c>
      <c r="J315" s="38">
        <f>SUM(J301:J314)</f>
        <v>180</v>
      </c>
      <c r="K315" s="38">
        <f t="shared" ref="K315:X315" si="94">SUM(K301:K314)</f>
        <v>4</v>
      </c>
      <c r="L315" s="38">
        <f t="shared" si="94"/>
        <v>5</v>
      </c>
      <c r="M315" s="38">
        <f t="shared" si="94"/>
        <v>0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9</v>
      </c>
      <c r="R315" s="38">
        <f t="shared" si="94"/>
        <v>0</v>
      </c>
      <c r="S315" s="38">
        <f t="shared" si="94"/>
        <v>3</v>
      </c>
      <c r="T315" s="38">
        <f t="shared" si="94"/>
        <v>2</v>
      </c>
      <c r="U315" s="38">
        <f t="shared" si="94"/>
        <v>0</v>
      </c>
      <c r="V315" s="38">
        <f t="shared" si="94"/>
        <v>4</v>
      </c>
      <c r="W315" s="38">
        <f t="shared" si="94"/>
        <v>0</v>
      </c>
      <c r="X315" s="38">
        <f t="shared" si="94"/>
        <v>9</v>
      </c>
      <c r="Y315" s="40">
        <f t="shared" si="91"/>
        <v>0</v>
      </c>
    </row>
    <row r="316" spans="1:25" ht="16.5" thickTop="1" thickBot="1" x14ac:dyDescent="0.3">
      <c r="A316" s="217" t="s">
        <v>43</v>
      </c>
      <c r="B316" s="231">
        <v>43578</v>
      </c>
      <c r="C316" s="219" t="s">
        <v>30</v>
      </c>
      <c r="D316" s="220">
        <v>15</v>
      </c>
      <c r="E316" s="212">
        <v>0.27083333333333331</v>
      </c>
      <c r="F316" s="207">
        <v>115268</v>
      </c>
      <c r="G316" s="212">
        <v>0.31597222222222221</v>
      </c>
      <c r="H316" s="207">
        <v>115301</v>
      </c>
      <c r="I316" s="37">
        <f t="shared" si="90"/>
        <v>4.5138888888888895E-2</v>
      </c>
      <c r="J316" s="38">
        <f t="shared" si="90"/>
        <v>33</v>
      </c>
      <c r="K316" s="203"/>
      <c r="L316" s="213">
        <v>1</v>
      </c>
      <c r="M316" s="204"/>
      <c r="N316" s="204"/>
      <c r="O316" s="204"/>
      <c r="P316" s="204"/>
      <c r="Q316" s="39">
        <f>SUM(K316:P316)</f>
        <v>1</v>
      </c>
      <c r="R316" s="203"/>
      <c r="S316" s="204"/>
      <c r="T316" s="213">
        <v>1</v>
      </c>
      <c r="U316" s="204"/>
      <c r="V316" s="204"/>
      <c r="W316" s="204"/>
      <c r="X316" s="39">
        <f>SUM(R316:W316)</f>
        <v>1</v>
      </c>
      <c r="Y316" s="40">
        <f t="shared" si="91"/>
        <v>0</v>
      </c>
    </row>
    <row r="317" spans="1:25" ht="15.75" thickBot="1" x14ac:dyDescent="0.3">
      <c r="A317" s="217"/>
      <c r="B317" s="233"/>
      <c r="C317" s="219" t="s">
        <v>31</v>
      </c>
      <c r="D317" s="220"/>
      <c r="E317" s="212">
        <v>0.32291666666666669</v>
      </c>
      <c r="F317" s="207">
        <v>115301</v>
      </c>
      <c r="G317" s="212">
        <v>0.36458333333333331</v>
      </c>
      <c r="H317" s="207">
        <v>115325</v>
      </c>
      <c r="I317" s="37">
        <f t="shared" si="90"/>
        <v>4.166666666666663E-2</v>
      </c>
      <c r="J317" s="38">
        <f t="shared" si="90"/>
        <v>24</v>
      </c>
      <c r="K317" s="208"/>
      <c r="L317" s="207">
        <v>1</v>
      </c>
      <c r="M317" s="206"/>
      <c r="N317" s="206"/>
      <c r="O317" s="206"/>
      <c r="P317" s="206"/>
      <c r="Q317" s="39">
        <f t="shared" ref="Q317:Q328" si="95">SUM(K317:P317)</f>
        <v>1</v>
      </c>
      <c r="R317" s="208"/>
      <c r="S317" s="207">
        <v>1</v>
      </c>
      <c r="T317" s="206"/>
      <c r="U317" s="206"/>
      <c r="V317" s="206"/>
      <c r="W317" s="206"/>
      <c r="X317" s="39">
        <f t="shared" ref="X317:X328" si="96">SUM(R317:W317)</f>
        <v>1</v>
      </c>
      <c r="Y317" s="40">
        <f t="shared" si="91"/>
        <v>0</v>
      </c>
    </row>
    <row r="318" spans="1:25" ht="15.75" thickBot="1" x14ac:dyDescent="0.3">
      <c r="A318" s="217"/>
      <c r="B318" s="233"/>
      <c r="C318" s="219" t="s">
        <v>32</v>
      </c>
      <c r="D318" s="220">
        <v>15</v>
      </c>
      <c r="E318" s="212">
        <v>0.36944444444444446</v>
      </c>
      <c r="F318" s="207">
        <v>115325</v>
      </c>
      <c r="G318" s="212">
        <v>0.40347222222222223</v>
      </c>
      <c r="H318" s="207">
        <v>115350</v>
      </c>
      <c r="I318" s="37">
        <f t="shared" si="90"/>
        <v>3.4027777777777768E-2</v>
      </c>
      <c r="J318" s="38">
        <f t="shared" si="90"/>
        <v>25</v>
      </c>
      <c r="K318" s="205">
        <v>1</v>
      </c>
      <c r="L318" s="207">
        <v>1</v>
      </c>
      <c r="M318" s="207">
        <v>1</v>
      </c>
      <c r="N318" s="206"/>
      <c r="O318" s="206"/>
      <c r="P318" s="206"/>
      <c r="Q318" s="39">
        <f t="shared" si="95"/>
        <v>3</v>
      </c>
      <c r="R318" s="208"/>
      <c r="S318" s="207">
        <v>1</v>
      </c>
      <c r="T318" s="207">
        <v>1</v>
      </c>
      <c r="U318" s="207">
        <v>1</v>
      </c>
      <c r="V318" s="206"/>
      <c r="W318" s="206"/>
      <c r="X318" s="39">
        <f t="shared" si="96"/>
        <v>3</v>
      </c>
      <c r="Y318" s="40">
        <f t="shared" si="91"/>
        <v>0</v>
      </c>
    </row>
    <row r="319" spans="1:25" ht="15.75" thickBot="1" x14ac:dyDescent="0.3">
      <c r="A319" s="217"/>
      <c r="B319" s="233"/>
      <c r="C319" s="219" t="s">
        <v>33</v>
      </c>
      <c r="D319" s="220"/>
      <c r="E319" s="212">
        <v>0.41319444444444442</v>
      </c>
      <c r="F319" s="207">
        <v>115350</v>
      </c>
      <c r="G319" s="212">
        <v>0.45902777777777781</v>
      </c>
      <c r="H319" s="207">
        <v>115380</v>
      </c>
      <c r="I319" s="37">
        <f t="shared" si="90"/>
        <v>4.5833333333333393E-2</v>
      </c>
      <c r="J319" s="38">
        <f t="shared" si="90"/>
        <v>30</v>
      </c>
      <c r="K319" s="208"/>
      <c r="L319" s="207">
        <v>1</v>
      </c>
      <c r="M319" s="206"/>
      <c r="N319" s="206"/>
      <c r="O319" s="206"/>
      <c r="P319" s="206"/>
      <c r="Q319" s="39">
        <f t="shared" si="95"/>
        <v>1</v>
      </c>
      <c r="R319" s="208"/>
      <c r="S319" s="206"/>
      <c r="T319" s="207">
        <v>1</v>
      </c>
      <c r="U319" s="206"/>
      <c r="V319" s="206"/>
      <c r="W319" s="206"/>
      <c r="X319" s="39">
        <f t="shared" si="96"/>
        <v>1</v>
      </c>
      <c r="Y319" s="40">
        <f t="shared" si="91"/>
        <v>0</v>
      </c>
    </row>
    <row r="320" spans="1:25" ht="15.75" thickBot="1" x14ac:dyDescent="0.3">
      <c r="A320" s="217"/>
      <c r="B320" s="233"/>
      <c r="C320" s="219" t="s">
        <v>34</v>
      </c>
      <c r="D320" s="220">
        <v>15</v>
      </c>
      <c r="E320" s="212">
        <v>0.64583333333333337</v>
      </c>
      <c r="F320" s="207">
        <v>115380</v>
      </c>
      <c r="G320" s="212">
        <v>0.71180555555555547</v>
      </c>
      <c r="H320" s="207">
        <v>115416</v>
      </c>
      <c r="I320" s="37">
        <f t="shared" si="90"/>
        <v>6.5972222222222099E-2</v>
      </c>
      <c r="J320" s="38">
        <f t="shared" si="90"/>
        <v>36</v>
      </c>
      <c r="K320" s="205">
        <v>1</v>
      </c>
      <c r="L320" s="206"/>
      <c r="M320" s="206"/>
      <c r="N320" s="206"/>
      <c r="O320" s="206"/>
      <c r="P320" s="206"/>
      <c r="Q320" s="39">
        <f t="shared" si="95"/>
        <v>1</v>
      </c>
      <c r="R320" s="208"/>
      <c r="S320" s="207">
        <v>1</v>
      </c>
      <c r="T320" s="206"/>
      <c r="U320" s="206"/>
      <c r="V320" s="206"/>
      <c r="W320" s="206"/>
      <c r="X320" s="39">
        <f t="shared" si="96"/>
        <v>1</v>
      </c>
      <c r="Y320" s="40">
        <f t="shared" si="91"/>
        <v>0</v>
      </c>
    </row>
    <row r="321" spans="1:25" ht="15.75" thickBot="1" x14ac:dyDescent="0.3">
      <c r="A321" s="217"/>
      <c r="B321" s="233"/>
      <c r="C321" s="219" t="s">
        <v>35</v>
      </c>
      <c r="D321" s="220"/>
      <c r="E321" s="212">
        <v>0.72777777777777775</v>
      </c>
      <c r="F321" s="207">
        <v>115416</v>
      </c>
      <c r="G321" s="212">
        <v>0.77777777777777779</v>
      </c>
      <c r="H321" s="207">
        <v>115449</v>
      </c>
      <c r="I321" s="37">
        <f t="shared" si="90"/>
        <v>5.0000000000000044E-2</v>
      </c>
      <c r="J321" s="38">
        <f t="shared" si="90"/>
        <v>33</v>
      </c>
      <c r="K321" s="205">
        <v>1</v>
      </c>
      <c r="L321" s="206"/>
      <c r="M321" s="207">
        <v>1</v>
      </c>
      <c r="N321" s="206"/>
      <c r="O321" s="206"/>
      <c r="P321" s="206"/>
      <c r="Q321" s="39">
        <f t="shared" si="95"/>
        <v>2</v>
      </c>
      <c r="R321" s="208"/>
      <c r="S321" s="207">
        <v>1</v>
      </c>
      <c r="T321" s="206"/>
      <c r="U321" s="206"/>
      <c r="V321" s="207">
        <v>1</v>
      </c>
      <c r="W321" s="206"/>
      <c r="X321" s="39">
        <f t="shared" si="96"/>
        <v>2</v>
      </c>
      <c r="Y321" s="40">
        <f t="shared" si="91"/>
        <v>0</v>
      </c>
    </row>
    <row r="322" spans="1:25" ht="15.75" thickBot="1" x14ac:dyDescent="0.3">
      <c r="A322" s="217"/>
      <c r="B322" s="233"/>
      <c r="C322" s="219" t="s">
        <v>36</v>
      </c>
      <c r="D322" s="220"/>
      <c r="E322" s="206"/>
      <c r="F322" s="206"/>
      <c r="G322" s="206"/>
      <c r="H322" s="206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ht="15.75" thickBot="1" x14ac:dyDescent="0.3">
      <c r="A323" s="217"/>
      <c r="B323" s="233"/>
      <c r="C323" s="219" t="s">
        <v>37</v>
      </c>
      <c r="D323" s="220"/>
      <c r="E323" s="206"/>
      <c r="F323" s="206"/>
      <c r="G323" s="206"/>
      <c r="H323" s="206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ht="15.75" thickBot="1" x14ac:dyDescent="0.3">
      <c r="A324" s="217"/>
      <c r="B324" s="233"/>
      <c r="C324" s="219" t="s">
        <v>41</v>
      </c>
      <c r="D324" s="220"/>
      <c r="E324" s="206"/>
      <c r="F324" s="206"/>
      <c r="G324" s="206"/>
      <c r="H324" s="206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ht="15.75" thickBot="1" x14ac:dyDescent="0.3">
      <c r="A325" s="217"/>
      <c r="B325" s="233"/>
      <c r="C325" s="219" t="s">
        <v>42</v>
      </c>
      <c r="D325" s="220"/>
      <c r="E325" s="206"/>
      <c r="F325" s="206"/>
      <c r="G325" s="206"/>
      <c r="H325" s="206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ht="15.75" thickBot="1" x14ac:dyDescent="0.3">
      <c r="A326" s="217"/>
      <c r="B326" s="233"/>
      <c r="C326" s="222"/>
      <c r="D326" s="223"/>
      <c r="E326" s="222"/>
      <c r="F326" s="222"/>
      <c r="G326" s="222"/>
      <c r="H326" s="222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ht="15.75" thickBot="1" x14ac:dyDescent="0.3">
      <c r="A327" s="217"/>
      <c r="B327" s="233"/>
      <c r="C327" s="222"/>
      <c r="D327" s="223"/>
      <c r="E327" s="222"/>
      <c r="F327" s="222"/>
      <c r="G327" s="222"/>
      <c r="H327" s="222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ht="15.75" thickBot="1" x14ac:dyDescent="0.3">
      <c r="A328" s="217"/>
      <c r="B328" s="233"/>
      <c r="C328" s="222"/>
      <c r="D328" s="223"/>
      <c r="E328" s="222"/>
      <c r="F328" s="222"/>
      <c r="G328" s="222"/>
      <c r="H328" s="222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ht="15.75" thickBot="1" x14ac:dyDescent="0.3">
      <c r="A329" s="217"/>
      <c r="B329" s="233"/>
      <c r="C329" s="219"/>
      <c r="D329" s="224"/>
      <c r="E329" s="225"/>
      <c r="F329" s="225"/>
      <c r="G329" s="225"/>
      <c r="H329" s="218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226"/>
      <c r="B330" s="226"/>
      <c r="C330" s="227" t="s">
        <v>38</v>
      </c>
      <c r="D330" s="228"/>
      <c r="E330" s="229"/>
      <c r="F330" s="229"/>
      <c r="G330" s="229"/>
      <c r="H330" s="230" t="s">
        <v>39</v>
      </c>
      <c r="I330" s="37">
        <f>SUM(I316:I329)</f>
        <v>0.28263888888888883</v>
      </c>
      <c r="J330" s="38">
        <f>SUM(J316:J329)</f>
        <v>181</v>
      </c>
      <c r="K330" s="38">
        <f t="shared" ref="K330:X330" si="97">SUM(K316:K329)</f>
        <v>3</v>
      </c>
      <c r="L330" s="38">
        <f t="shared" si="97"/>
        <v>4</v>
      </c>
      <c r="M330" s="38">
        <f t="shared" si="97"/>
        <v>2</v>
      </c>
      <c r="N330" s="38">
        <f t="shared" si="97"/>
        <v>0</v>
      </c>
      <c r="O330" s="38">
        <f t="shared" si="97"/>
        <v>0</v>
      </c>
      <c r="P330" s="38">
        <f t="shared" si="97"/>
        <v>0</v>
      </c>
      <c r="Q330" s="38">
        <f t="shared" si="97"/>
        <v>9</v>
      </c>
      <c r="R330" s="38">
        <f t="shared" si="97"/>
        <v>0</v>
      </c>
      <c r="S330" s="38">
        <f t="shared" si="97"/>
        <v>4</v>
      </c>
      <c r="T330" s="38">
        <f t="shared" si="97"/>
        <v>3</v>
      </c>
      <c r="U330" s="38">
        <f t="shared" si="97"/>
        <v>1</v>
      </c>
      <c r="V330" s="38">
        <f t="shared" si="97"/>
        <v>1</v>
      </c>
      <c r="W330" s="38">
        <f t="shared" si="97"/>
        <v>0</v>
      </c>
      <c r="X330" s="38">
        <f t="shared" si="97"/>
        <v>9</v>
      </c>
      <c r="Y330" s="40">
        <f t="shared" si="91"/>
        <v>0</v>
      </c>
    </row>
    <row r="331" spans="1:25" ht="16.5" thickTop="1" thickBot="1" x14ac:dyDescent="0.3">
      <c r="A331" s="217" t="s">
        <v>44</v>
      </c>
      <c r="B331" s="231">
        <v>43579</v>
      </c>
      <c r="C331" s="219" t="s">
        <v>30</v>
      </c>
      <c r="D331" s="220">
        <v>15</v>
      </c>
      <c r="E331" s="201">
        <v>0.27083333333333331</v>
      </c>
      <c r="F331" s="202">
        <v>115449</v>
      </c>
      <c r="G331" s="201">
        <v>0.30972222222222223</v>
      </c>
      <c r="H331" s="202">
        <v>115481</v>
      </c>
      <c r="I331" s="37">
        <f t="shared" si="90"/>
        <v>3.8888888888888917E-2</v>
      </c>
      <c r="J331" s="38">
        <f t="shared" si="90"/>
        <v>32</v>
      </c>
      <c r="K331" s="203"/>
      <c r="L331" s="204"/>
      <c r="M331" s="204"/>
      <c r="N331" s="204"/>
      <c r="O331" s="204"/>
      <c r="P331" s="204"/>
      <c r="Q331" s="39">
        <f>SUM(K331:P331)</f>
        <v>0</v>
      </c>
      <c r="R331" s="203"/>
      <c r="S331" s="204"/>
      <c r="T331" s="204"/>
      <c r="U331" s="204"/>
      <c r="V331" s="204"/>
      <c r="W331" s="204"/>
      <c r="X331" s="39">
        <f>SUM(R331:W331)</f>
        <v>0</v>
      </c>
      <c r="Y331" s="40">
        <f t="shared" si="91"/>
        <v>0</v>
      </c>
    </row>
    <row r="332" spans="1:25" ht="15.75" thickBot="1" x14ac:dyDescent="0.3">
      <c r="A332" s="217"/>
      <c r="B332" s="218"/>
      <c r="C332" s="219" t="s">
        <v>31</v>
      </c>
      <c r="D332" s="220"/>
      <c r="E332" s="201">
        <v>0.32291666666666669</v>
      </c>
      <c r="F332" s="202">
        <v>115481</v>
      </c>
      <c r="G332" s="201">
        <v>0.36319444444444443</v>
      </c>
      <c r="H332" s="202">
        <v>115506</v>
      </c>
      <c r="I332" s="37">
        <f t="shared" si="90"/>
        <v>4.0277777777777746E-2</v>
      </c>
      <c r="J332" s="38">
        <f t="shared" si="90"/>
        <v>25</v>
      </c>
      <c r="K332" s="208"/>
      <c r="L332" s="207">
        <v>2</v>
      </c>
      <c r="M332" s="206"/>
      <c r="N332" s="206"/>
      <c r="O332" s="206"/>
      <c r="P332" s="206"/>
      <c r="Q332" s="39">
        <f t="shared" ref="Q332:Q343" si="98">SUM(K332:P332)</f>
        <v>2</v>
      </c>
      <c r="R332" s="208"/>
      <c r="S332" s="207">
        <v>2</v>
      </c>
      <c r="T332" s="206"/>
      <c r="U332" s="206"/>
      <c r="V332" s="206"/>
      <c r="W332" s="206"/>
      <c r="X332" s="39">
        <f t="shared" ref="X332:X343" si="99">SUM(R332:W332)</f>
        <v>2</v>
      </c>
      <c r="Y332" s="40">
        <f t="shared" si="91"/>
        <v>0</v>
      </c>
    </row>
    <row r="333" spans="1:25" ht="15.75" thickBot="1" x14ac:dyDescent="0.3">
      <c r="A333" s="217"/>
      <c r="B333" s="218"/>
      <c r="C333" s="219" t="s">
        <v>32</v>
      </c>
      <c r="D333" s="220">
        <v>15</v>
      </c>
      <c r="E333" s="201">
        <v>0.36944444444444446</v>
      </c>
      <c r="F333" s="202">
        <v>115506</v>
      </c>
      <c r="G333" s="201">
        <v>0.39930555555555558</v>
      </c>
      <c r="H333" s="202">
        <v>115530</v>
      </c>
      <c r="I333" s="37">
        <f t="shared" si="90"/>
        <v>2.9861111111111116E-2</v>
      </c>
      <c r="J333" s="38">
        <f t="shared" si="90"/>
        <v>24</v>
      </c>
      <c r="K333" s="208"/>
      <c r="L333" s="207">
        <v>1</v>
      </c>
      <c r="M333" s="207">
        <v>1</v>
      </c>
      <c r="N333" s="206"/>
      <c r="O333" s="206"/>
      <c r="P333" s="206"/>
      <c r="Q333" s="39">
        <f t="shared" si="98"/>
        <v>2</v>
      </c>
      <c r="R333" s="208"/>
      <c r="S333" s="207">
        <v>2</v>
      </c>
      <c r="T333" s="206"/>
      <c r="U333" s="206"/>
      <c r="V333" s="206"/>
      <c r="W333" s="206"/>
      <c r="X333" s="39">
        <f t="shared" si="99"/>
        <v>2</v>
      </c>
      <c r="Y333" s="40">
        <f t="shared" si="91"/>
        <v>0</v>
      </c>
    </row>
    <row r="334" spans="1:25" ht="15.75" thickBot="1" x14ac:dyDescent="0.3">
      <c r="A334" s="217"/>
      <c r="B334" s="218"/>
      <c r="C334" s="219" t="s">
        <v>33</v>
      </c>
      <c r="D334" s="220"/>
      <c r="E334" s="201">
        <v>0.41319444444444442</v>
      </c>
      <c r="F334" s="202">
        <v>115530</v>
      </c>
      <c r="G334" s="201">
        <v>0.45555555555555555</v>
      </c>
      <c r="H334" s="202">
        <v>115562</v>
      </c>
      <c r="I334" s="37">
        <f t="shared" si="90"/>
        <v>4.2361111111111127E-2</v>
      </c>
      <c r="J334" s="38">
        <f t="shared" si="90"/>
        <v>32</v>
      </c>
      <c r="K334" s="208"/>
      <c r="L334" s="207">
        <v>2</v>
      </c>
      <c r="M334" s="206"/>
      <c r="N334" s="206"/>
      <c r="O334" s="206"/>
      <c r="P334" s="206"/>
      <c r="Q334" s="39">
        <f t="shared" si="98"/>
        <v>2</v>
      </c>
      <c r="R334" s="208"/>
      <c r="S334" s="206"/>
      <c r="T334" s="207">
        <v>2</v>
      </c>
      <c r="U334" s="206"/>
      <c r="V334" s="206"/>
      <c r="W334" s="206"/>
      <c r="X334" s="39">
        <f t="shared" si="99"/>
        <v>2</v>
      </c>
      <c r="Y334" s="40">
        <f t="shared" si="91"/>
        <v>0</v>
      </c>
    </row>
    <row r="335" spans="1:25" ht="15.75" thickBot="1" x14ac:dyDescent="0.3">
      <c r="A335" s="217"/>
      <c r="B335" s="218"/>
      <c r="C335" s="219" t="s">
        <v>34</v>
      </c>
      <c r="D335" s="220">
        <v>15</v>
      </c>
      <c r="E335" s="201">
        <v>0.64583333333333337</v>
      </c>
      <c r="F335" s="202">
        <v>115562</v>
      </c>
      <c r="G335" s="201">
        <v>0.6958333333333333</v>
      </c>
      <c r="H335" s="202">
        <v>115596</v>
      </c>
      <c r="I335" s="37">
        <f t="shared" si="90"/>
        <v>4.9999999999999933E-2</v>
      </c>
      <c r="J335" s="38">
        <f t="shared" si="90"/>
        <v>34</v>
      </c>
      <c r="K335" s="208"/>
      <c r="L335" s="207">
        <v>1</v>
      </c>
      <c r="M335" s="206"/>
      <c r="N335" s="207">
        <v>2</v>
      </c>
      <c r="O335" s="206"/>
      <c r="P335" s="206"/>
      <c r="Q335" s="39">
        <f t="shared" si="98"/>
        <v>3</v>
      </c>
      <c r="R335" s="208"/>
      <c r="S335" s="206"/>
      <c r="T335" s="206"/>
      <c r="U335" s="206"/>
      <c r="V335" s="206"/>
      <c r="W335" s="207">
        <v>3</v>
      </c>
      <c r="X335" s="39">
        <f t="shared" si="99"/>
        <v>3</v>
      </c>
      <c r="Y335" s="40">
        <f t="shared" si="91"/>
        <v>0</v>
      </c>
    </row>
    <row r="336" spans="1:25" ht="15.75" thickBot="1" x14ac:dyDescent="0.3">
      <c r="A336" s="217"/>
      <c r="B336" s="218"/>
      <c r="C336" s="219" t="s">
        <v>35</v>
      </c>
      <c r="D336" s="220"/>
      <c r="E336" s="201">
        <v>0.72777777777777775</v>
      </c>
      <c r="F336" s="202">
        <v>115596</v>
      </c>
      <c r="G336" s="201">
        <v>0.77430555555555547</v>
      </c>
      <c r="H336" s="202">
        <v>115630</v>
      </c>
      <c r="I336" s="37">
        <f t="shared" si="90"/>
        <v>4.6527777777777724E-2</v>
      </c>
      <c r="J336" s="38">
        <f t="shared" si="90"/>
        <v>34</v>
      </c>
      <c r="K336" s="208"/>
      <c r="L336" s="206"/>
      <c r="M336" s="207">
        <v>1</v>
      </c>
      <c r="N336" s="206"/>
      <c r="O336" s="206"/>
      <c r="P336" s="206"/>
      <c r="Q336" s="39">
        <f t="shared" si="98"/>
        <v>1</v>
      </c>
      <c r="R336" s="208"/>
      <c r="S336" s="206"/>
      <c r="T336" s="206"/>
      <c r="U336" s="206"/>
      <c r="V336" s="206"/>
      <c r="W336" s="207">
        <v>1</v>
      </c>
      <c r="X336" s="39">
        <f t="shared" si="99"/>
        <v>1</v>
      </c>
      <c r="Y336" s="40">
        <f t="shared" si="91"/>
        <v>0</v>
      </c>
    </row>
    <row r="337" spans="1:25" ht="15.75" thickBot="1" x14ac:dyDescent="0.3">
      <c r="A337" s="217"/>
      <c r="B337" s="218"/>
      <c r="C337" s="219" t="s">
        <v>36</v>
      </c>
      <c r="D337" s="220"/>
      <c r="E337" s="238"/>
      <c r="F337" s="238"/>
      <c r="G337" s="238"/>
      <c r="H337" s="238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ht="15.75" thickBot="1" x14ac:dyDescent="0.3">
      <c r="A338" s="217"/>
      <c r="B338" s="218"/>
      <c r="C338" s="219" t="s">
        <v>37</v>
      </c>
      <c r="D338" s="220"/>
      <c r="E338" s="238"/>
      <c r="F338" s="238"/>
      <c r="G338" s="238"/>
      <c r="H338" s="238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ht="15.75" thickBot="1" x14ac:dyDescent="0.3">
      <c r="A339" s="217"/>
      <c r="B339" s="218"/>
      <c r="C339" s="219" t="s">
        <v>41</v>
      </c>
      <c r="D339" s="220"/>
      <c r="E339" s="238"/>
      <c r="F339" s="238"/>
      <c r="G339" s="238"/>
      <c r="H339" s="238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ht="15.75" thickBot="1" x14ac:dyDescent="0.3">
      <c r="A340" s="217"/>
      <c r="B340" s="218"/>
      <c r="C340" s="219" t="s">
        <v>42</v>
      </c>
      <c r="D340" s="220"/>
      <c r="E340" s="238"/>
      <c r="F340" s="238"/>
      <c r="G340" s="238"/>
      <c r="H340" s="238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ht="15.75" thickBot="1" x14ac:dyDescent="0.3">
      <c r="A341" s="217"/>
      <c r="B341" s="218"/>
      <c r="C341" s="222"/>
      <c r="D341" s="223"/>
      <c r="E341" s="222"/>
      <c r="F341" s="222"/>
      <c r="G341" s="222"/>
      <c r="H341" s="222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ht="15.75" thickBot="1" x14ac:dyDescent="0.3">
      <c r="A342" s="217"/>
      <c r="B342" s="218"/>
      <c r="C342" s="222"/>
      <c r="D342" s="223"/>
      <c r="E342" s="222"/>
      <c r="F342" s="222"/>
      <c r="G342" s="222"/>
      <c r="H342" s="222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ht="15.75" thickBot="1" x14ac:dyDescent="0.3">
      <c r="A343" s="217"/>
      <c r="B343" s="218"/>
      <c r="C343" s="222"/>
      <c r="D343" s="223"/>
      <c r="E343" s="222"/>
      <c r="F343" s="222"/>
      <c r="G343" s="222"/>
      <c r="H343" s="222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ht="15.75" thickBot="1" x14ac:dyDescent="0.3">
      <c r="A344" s="217"/>
      <c r="B344" s="218"/>
      <c r="C344" s="219"/>
      <c r="D344" s="224"/>
      <c r="E344" s="225"/>
      <c r="F344" s="225"/>
      <c r="G344" s="225"/>
      <c r="H344" s="218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226"/>
      <c r="B345" s="226"/>
      <c r="C345" s="227" t="s">
        <v>38</v>
      </c>
      <c r="D345" s="228"/>
      <c r="E345" s="229"/>
      <c r="F345" s="229"/>
      <c r="G345" s="229"/>
      <c r="H345" s="230" t="s">
        <v>39</v>
      </c>
      <c r="I345" s="37">
        <f>SUM(I331:I344)</f>
        <v>0.24791666666666656</v>
      </c>
      <c r="J345" s="38">
        <f>SUM(J331:J344)</f>
        <v>181</v>
      </c>
      <c r="K345" s="38">
        <f t="shared" ref="K345:X345" si="100">SUM(K331:K344)</f>
        <v>0</v>
      </c>
      <c r="L345" s="38">
        <f t="shared" si="100"/>
        <v>6</v>
      </c>
      <c r="M345" s="38">
        <f t="shared" si="100"/>
        <v>2</v>
      </c>
      <c r="N345" s="38">
        <f t="shared" si="100"/>
        <v>2</v>
      </c>
      <c r="O345" s="38">
        <f t="shared" si="100"/>
        <v>0</v>
      </c>
      <c r="P345" s="38">
        <f t="shared" si="100"/>
        <v>0</v>
      </c>
      <c r="Q345" s="38">
        <f t="shared" si="100"/>
        <v>10</v>
      </c>
      <c r="R345" s="38">
        <f t="shared" si="100"/>
        <v>0</v>
      </c>
      <c r="S345" s="38">
        <f t="shared" si="100"/>
        <v>4</v>
      </c>
      <c r="T345" s="38">
        <f t="shared" si="100"/>
        <v>2</v>
      </c>
      <c r="U345" s="38">
        <f t="shared" si="100"/>
        <v>0</v>
      </c>
      <c r="V345" s="38">
        <f t="shared" si="100"/>
        <v>0</v>
      </c>
      <c r="W345" s="38">
        <f t="shared" si="100"/>
        <v>4</v>
      </c>
      <c r="X345" s="38">
        <f t="shared" si="100"/>
        <v>10</v>
      </c>
      <c r="Y345" s="40">
        <f t="shared" si="91"/>
        <v>0</v>
      </c>
    </row>
    <row r="346" spans="1:25" ht="16.5" thickTop="1" thickBot="1" x14ac:dyDescent="0.3">
      <c r="A346" s="217" t="s">
        <v>45</v>
      </c>
      <c r="B346" s="231">
        <v>43580</v>
      </c>
      <c r="C346" s="219" t="s">
        <v>30</v>
      </c>
      <c r="D346" s="220">
        <v>15</v>
      </c>
      <c r="E346" s="201">
        <v>0.27083333333333331</v>
      </c>
      <c r="F346" s="202">
        <v>115630</v>
      </c>
      <c r="G346" s="201">
        <v>0.31041666666666667</v>
      </c>
      <c r="H346" s="202">
        <v>115662</v>
      </c>
      <c r="I346" s="37">
        <f t="shared" ref="I346:J358" si="101">SUM(G346-E346)</f>
        <v>3.9583333333333359E-2</v>
      </c>
      <c r="J346" s="38">
        <f t="shared" si="101"/>
        <v>32</v>
      </c>
      <c r="K346" s="203"/>
      <c r="L346" s="213">
        <v>2</v>
      </c>
      <c r="M346" s="204"/>
      <c r="N346" s="204"/>
      <c r="O346" s="204"/>
      <c r="P346" s="204"/>
      <c r="Q346" s="39">
        <f>SUM(K346:P346)</f>
        <v>2</v>
      </c>
      <c r="R346" s="203"/>
      <c r="S346" s="213">
        <v>1</v>
      </c>
      <c r="T346" s="213">
        <v>1</v>
      </c>
      <c r="U346" s="204"/>
      <c r="V346" s="204"/>
      <c r="W346" s="204"/>
      <c r="X346" s="39">
        <f>SUM(R346:W346)</f>
        <v>2</v>
      </c>
      <c r="Y346" s="40">
        <f t="shared" si="91"/>
        <v>0</v>
      </c>
    </row>
    <row r="347" spans="1:25" ht="15.75" thickBot="1" x14ac:dyDescent="0.3">
      <c r="A347" s="217"/>
      <c r="B347" s="218"/>
      <c r="C347" s="219" t="s">
        <v>31</v>
      </c>
      <c r="D347" s="220"/>
      <c r="E347" s="201">
        <v>0.33333333333333331</v>
      </c>
      <c r="F347" s="202">
        <v>115662</v>
      </c>
      <c r="G347" s="201">
        <v>0.35972222222222222</v>
      </c>
      <c r="H347" s="202">
        <v>115685</v>
      </c>
      <c r="I347" s="37">
        <f t="shared" si="101"/>
        <v>2.6388888888888906E-2</v>
      </c>
      <c r="J347" s="38">
        <f t="shared" si="101"/>
        <v>23</v>
      </c>
      <c r="K347" s="205">
        <v>1</v>
      </c>
      <c r="L347" s="206"/>
      <c r="M347" s="206"/>
      <c r="N347" s="206"/>
      <c r="O347" s="206"/>
      <c r="P347" s="206"/>
      <c r="Q347" s="39">
        <f t="shared" ref="Q347:Q358" si="102">SUM(K347:P347)</f>
        <v>1</v>
      </c>
      <c r="R347" s="208"/>
      <c r="S347" s="207">
        <v>1</v>
      </c>
      <c r="T347" s="206"/>
      <c r="U347" s="206"/>
      <c r="V347" s="206"/>
      <c r="W347" s="206"/>
      <c r="X347" s="39">
        <f t="shared" ref="X347:X358" si="103">SUM(R347:W347)</f>
        <v>1</v>
      </c>
      <c r="Y347" s="40">
        <f t="shared" si="91"/>
        <v>0</v>
      </c>
    </row>
    <row r="348" spans="1:25" ht="15.75" thickBot="1" x14ac:dyDescent="0.3">
      <c r="A348" s="217"/>
      <c r="B348" s="218"/>
      <c r="C348" s="219" t="s">
        <v>32</v>
      </c>
      <c r="D348" s="220">
        <v>15</v>
      </c>
      <c r="E348" s="201">
        <v>0.36944444444444446</v>
      </c>
      <c r="F348" s="202">
        <v>115685</v>
      </c>
      <c r="G348" s="201">
        <v>0.40347222222222223</v>
      </c>
      <c r="H348" s="202">
        <v>115711</v>
      </c>
      <c r="I348" s="37">
        <f t="shared" si="101"/>
        <v>3.4027777777777768E-2</v>
      </c>
      <c r="J348" s="38">
        <f t="shared" si="101"/>
        <v>26</v>
      </c>
      <c r="K348" s="208"/>
      <c r="L348" s="206"/>
      <c r="M348" s="207">
        <v>1</v>
      </c>
      <c r="N348" s="206"/>
      <c r="O348" s="206"/>
      <c r="P348" s="206"/>
      <c r="Q348" s="39">
        <f t="shared" si="102"/>
        <v>1</v>
      </c>
      <c r="R348" s="208"/>
      <c r="S348" s="207">
        <v>1</v>
      </c>
      <c r="T348" s="206"/>
      <c r="U348" s="206"/>
      <c r="V348" s="206"/>
      <c r="W348" s="206"/>
      <c r="X348" s="39">
        <f t="shared" si="103"/>
        <v>1</v>
      </c>
      <c r="Y348" s="40">
        <f t="shared" si="91"/>
        <v>0</v>
      </c>
    </row>
    <row r="349" spans="1:25" ht="15.75" thickBot="1" x14ac:dyDescent="0.3">
      <c r="A349" s="217"/>
      <c r="B349" s="218"/>
      <c r="C349" s="219" t="s">
        <v>33</v>
      </c>
      <c r="D349" s="220"/>
      <c r="E349" s="201">
        <v>0.41319444444444442</v>
      </c>
      <c r="F349" s="202">
        <v>115711</v>
      </c>
      <c r="G349" s="201">
        <v>0.46527777777777773</v>
      </c>
      <c r="H349" s="202">
        <v>115740</v>
      </c>
      <c r="I349" s="37">
        <f t="shared" si="101"/>
        <v>5.2083333333333315E-2</v>
      </c>
      <c r="J349" s="38">
        <f t="shared" si="101"/>
        <v>29</v>
      </c>
      <c r="K349" s="208"/>
      <c r="L349" s="206"/>
      <c r="M349" s="206"/>
      <c r="N349" s="206"/>
      <c r="O349" s="206"/>
      <c r="P349" s="206"/>
      <c r="Q349" s="39">
        <f t="shared" si="102"/>
        <v>0</v>
      </c>
      <c r="R349" s="208"/>
      <c r="S349" s="206"/>
      <c r="T349" s="206"/>
      <c r="U349" s="206"/>
      <c r="V349" s="206"/>
      <c r="W349" s="206"/>
      <c r="X349" s="39">
        <f t="shared" si="103"/>
        <v>0</v>
      </c>
      <c r="Y349" s="40">
        <f t="shared" si="91"/>
        <v>0</v>
      </c>
    </row>
    <row r="350" spans="1:25" ht="15.75" thickBot="1" x14ac:dyDescent="0.3">
      <c r="A350" s="217"/>
      <c r="B350" s="218"/>
      <c r="C350" s="219" t="s">
        <v>34</v>
      </c>
      <c r="D350" s="220">
        <v>15</v>
      </c>
      <c r="E350" s="201">
        <v>0.64583333333333337</v>
      </c>
      <c r="F350" s="202">
        <v>115740</v>
      </c>
      <c r="G350" s="201">
        <v>0.6875</v>
      </c>
      <c r="H350" s="202">
        <v>115773</v>
      </c>
      <c r="I350" s="37">
        <f t="shared" si="101"/>
        <v>4.166666666666663E-2</v>
      </c>
      <c r="J350" s="38">
        <f t="shared" si="101"/>
        <v>33</v>
      </c>
      <c r="K350" s="205">
        <v>2</v>
      </c>
      <c r="L350" s="207">
        <v>1</v>
      </c>
      <c r="M350" s="206"/>
      <c r="N350" s="206"/>
      <c r="O350" s="206"/>
      <c r="P350" s="206"/>
      <c r="Q350" s="39">
        <f t="shared" si="102"/>
        <v>3</v>
      </c>
      <c r="R350" s="208"/>
      <c r="S350" s="207">
        <v>1</v>
      </c>
      <c r="T350" s="207">
        <v>1</v>
      </c>
      <c r="U350" s="206"/>
      <c r="V350" s="207">
        <v>1</v>
      </c>
      <c r="W350" s="206"/>
      <c r="X350" s="39">
        <f t="shared" si="103"/>
        <v>3</v>
      </c>
      <c r="Y350" s="40">
        <f t="shared" si="91"/>
        <v>0</v>
      </c>
    </row>
    <row r="351" spans="1:25" ht="15.75" thickBot="1" x14ac:dyDescent="0.3">
      <c r="A351" s="217"/>
      <c r="B351" s="218"/>
      <c r="C351" s="219" t="s">
        <v>35</v>
      </c>
      <c r="D351" s="220"/>
      <c r="E351" s="201">
        <v>0.72777777777777775</v>
      </c>
      <c r="F351" s="202">
        <v>115773</v>
      </c>
      <c r="G351" s="201">
        <v>0.77777777777777779</v>
      </c>
      <c r="H351" s="202">
        <v>115810</v>
      </c>
      <c r="I351" s="37">
        <f t="shared" si="101"/>
        <v>5.0000000000000044E-2</v>
      </c>
      <c r="J351" s="38">
        <f t="shared" si="101"/>
        <v>37</v>
      </c>
      <c r="K351" s="208"/>
      <c r="L351" s="207">
        <v>2</v>
      </c>
      <c r="M351" s="207">
        <v>1</v>
      </c>
      <c r="N351" s="206"/>
      <c r="O351" s="206"/>
      <c r="P351" s="206"/>
      <c r="Q351" s="39">
        <f t="shared" si="102"/>
        <v>3</v>
      </c>
      <c r="R351" s="208"/>
      <c r="S351" s="207">
        <v>2</v>
      </c>
      <c r="T351" s="207">
        <v>1</v>
      </c>
      <c r="U351" s="206"/>
      <c r="V351" s="206"/>
      <c r="W351" s="206"/>
      <c r="X351" s="39">
        <f t="shared" si="103"/>
        <v>3</v>
      </c>
      <c r="Y351" s="40">
        <f t="shared" si="91"/>
        <v>0</v>
      </c>
    </row>
    <row r="352" spans="1:25" ht="15.75" thickBot="1" x14ac:dyDescent="0.3">
      <c r="A352" s="217"/>
      <c r="B352" s="218"/>
      <c r="C352" s="219" t="s">
        <v>36</v>
      </c>
      <c r="D352" s="220"/>
      <c r="E352" s="238"/>
      <c r="F352" s="238"/>
      <c r="G352" s="238"/>
      <c r="H352" s="238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ht="15.75" thickBot="1" x14ac:dyDescent="0.3">
      <c r="A353" s="217"/>
      <c r="B353" s="218"/>
      <c r="C353" s="219" t="s">
        <v>37</v>
      </c>
      <c r="D353" s="220"/>
      <c r="E353" s="238"/>
      <c r="F353" s="238"/>
      <c r="G353" s="238"/>
      <c r="H353" s="238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ht="15.75" thickBot="1" x14ac:dyDescent="0.3">
      <c r="A354" s="217"/>
      <c r="B354" s="218"/>
      <c r="C354" s="219" t="s">
        <v>41</v>
      </c>
      <c r="D354" s="220"/>
      <c r="E354" s="238"/>
      <c r="F354" s="238"/>
      <c r="G354" s="238"/>
      <c r="H354" s="238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ht="15.75" thickBot="1" x14ac:dyDescent="0.3">
      <c r="A355" s="217"/>
      <c r="B355" s="218"/>
      <c r="C355" s="219" t="s">
        <v>42</v>
      </c>
      <c r="D355" s="220"/>
      <c r="E355" s="238"/>
      <c r="F355" s="238"/>
      <c r="G355" s="238"/>
      <c r="H355" s="238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ht="15.75" thickBot="1" x14ac:dyDescent="0.3">
      <c r="A356" s="217"/>
      <c r="B356" s="218"/>
      <c r="C356" s="222"/>
      <c r="D356" s="223"/>
      <c r="E356" s="222"/>
      <c r="F356" s="222"/>
      <c r="G356" s="222"/>
      <c r="H356" s="222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ht="15.75" thickBot="1" x14ac:dyDescent="0.3">
      <c r="A357" s="217"/>
      <c r="B357" s="218"/>
      <c r="C357" s="222"/>
      <c r="D357" s="223"/>
      <c r="E357" s="222"/>
      <c r="F357" s="222"/>
      <c r="G357" s="222"/>
      <c r="H357" s="222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ht="15.75" thickBot="1" x14ac:dyDescent="0.3">
      <c r="A358" s="217"/>
      <c r="B358" s="218"/>
      <c r="C358" s="222"/>
      <c r="D358" s="223"/>
      <c r="E358" s="222"/>
      <c r="F358" s="222"/>
      <c r="G358" s="222"/>
      <c r="H358" s="222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ht="15.75" thickBot="1" x14ac:dyDescent="0.3">
      <c r="A359" s="217"/>
      <c r="B359" s="218"/>
      <c r="C359" s="219"/>
      <c r="D359" s="224"/>
      <c r="E359" s="225"/>
      <c r="F359" s="225"/>
      <c r="G359" s="225"/>
      <c r="H359" s="218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226"/>
      <c r="B360" s="226"/>
      <c r="C360" s="227" t="s">
        <v>38</v>
      </c>
      <c r="D360" s="228"/>
      <c r="E360" s="229"/>
      <c r="F360" s="229"/>
      <c r="G360" s="229"/>
      <c r="H360" s="230" t="s">
        <v>39</v>
      </c>
      <c r="I360" s="37">
        <f>SUM(I346:I359)</f>
        <v>0.24375000000000002</v>
      </c>
      <c r="J360" s="38">
        <f>SUM(J346:J359)</f>
        <v>180</v>
      </c>
      <c r="K360" s="38">
        <f t="shared" ref="K360:X360" si="104">SUM(K346:K359)</f>
        <v>3</v>
      </c>
      <c r="L360" s="38">
        <f t="shared" si="104"/>
        <v>5</v>
      </c>
      <c r="M360" s="38">
        <f t="shared" si="104"/>
        <v>2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10</v>
      </c>
      <c r="R360" s="38">
        <f t="shared" si="104"/>
        <v>0</v>
      </c>
      <c r="S360" s="38">
        <f t="shared" si="104"/>
        <v>6</v>
      </c>
      <c r="T360" s="38">
        <f t="shared" si="104"/>
        <v>3</v>
      </c>
      <c r="U360" s="38">
        <f t="shared" si="104"/>
        <v>0</v>
      </c>
      <c r="V360" s="38">
        <f t="shared" si="104"/>
        <v>1</v>
      </c>
      <c r="W360" s="38">
        <f t="shared" si="104"/>
        <v>0</v>
      </c>
      <c r="X360" s="38">
        <f t="shared" si="104"/>
        <v>10</v>
      </c>
      <c r="Y360" s="40">
        <f t="shared" si="91"/>
        <v>0</v>
      </c>
    </row>
    <row r="361" spans="1:25" ht="16.5" thickTop="1" thickBot="1" x14ac:dyDescent="0.3">
      <c r="A361" s="214" t="s">
        <v>46</v>
      </c>
      <c r="B361" s="221">
        <v>43581</v>
      </c>
      <c r="C361" s="215" t="s">
        <v>30</v>
      </c>
      <c r="D361" s="216">
        <v>15</v>
      </c>
      <c r="E361" s="198">
        <v>0.27083333333333331</v>
      </c>
      <c r="F361" s="199">
        <v>115810</v>
      </c>
      <c r="G361" s="198">
        <v>0.31458333333333333</v>
      </c>
      <c r="H361" s="199">
        <v>115842</v>
      </c>
      <c r="I361" s="37">
        <f t="shared" ref="I361:J373" si="105">SUM(G361-E361)</f>
        <v>4.3750000000000011E-2</v>
      </c>
      <c r="J361" s="38">
        <f t="shared" si="105"/>
        <v>32</v>
      </c>
      <c r="K361" s="203"/>
      <c r="L361" s="213">
        <v>1</v>
      </c>
      <c r="M361" s="204"/>
      <c r="N361" s="204"/>
      <c r="O361" s="204"/>
      <c r="P361" s="204"/>
      <c r="Q361" s="39">
        <f>SUM(K361:P361)</f>
        <v>1</v>
      </c>
      <c r="R361" s="203"/>
      <c r="S361" s="213">
        <v>1</v>
      </c>
      <c r="T361" s="204"/>
      <c r="U361" s="204"/>
      <c r="V361" s="204"/>
      <c r="W361" s="204"/>
      <c r="X361" s="39">
        <f>SUM(R361:W361)</f>
        <v>1</v>
      </c>
      <c r="Y361" s="40">
        <f t="shared" si="91"/>
        <v>0</v>
      </c>
    </row>
    <row r="362" spans="1:25" ht="15.75" thickBot="1" x14ac:dyDescent="0.3">
      <c r="A362" s="217"/>
      <c r="B362" s="233"/>
      <c r="C362" s="219" t="s">
        <v>31</v>
      </c>
      <c r="D362" s="220"/>
      <c r="E362" s="201">
        <v>0.33333333333333331</v>
      </c>
      <c r="F362" s="202">
        <v>115842</v>
      </c>
      <c r="G362" s="201">
        <v>0.3576388888888889</v>
      </c>
      <c r="H362" s="202">
        <v>115864</v>
      </c>
      <c r="I362" s="37">
        <f t="shared" si="105"/>
        <v>2.430555555555558E-2</v>
      </c>
      <c r="J362" s="38">
        <f t="shared" si="105"/>
        <v>22</v>
      </c>
      <c r="K362" s="208"/>
      <c r="L362" s="206"/>
      <c r="M362" s="206"/>
      <c r="N362" s="206"/>
      <c r="O362" s="206"/>
      <c r="P362" s="206"/>
      <c r="Q362" s="39">
        <f t="shared" ref="Q362:Q373" si="106">SUM(K362:P362)</f>
        <v>0</v>
      </c>
      <c r="R362" s="208"/>
      <c r="S362" s="206"/>
      <c r="T362" s="206"/>
      <c r="U362" s="206"/>
      <c r="V362" s="206"/>
      <c r="W362" s="206"/>
      <c r="X362" s="39">
        <f t="shared" ref="X362:X373" si="107">SUM(R362:W362)</f>
        <v>0</v>
      </c>
      <c r="Y362" s="40">
        <f t="shared" si="91"/>
        <v>0</v>
      </c>
    </row>
    <row r="363" spans="1:25" ht="15.75" thickBot="1" x14ac:dyDescent="0.3">
      <c r="A363" s="217"/>
      <c r="B363" s="233"/>
      <c r="C363" s="219" t="s">
        <v>32</v>
      </c>
      <c r="D363" s="220">
        <v>15</v>
      </c>
      <c r="E363" s="201">
        <v>0.36944444444444446</v>
      </c>
      <c r="F363" s="202">
        <v>115864</v>
      </c>
      <c r="G363" s="201">
        <v>0.40069444444444446</v>
      </c>
      <c r="H363" s="202">
        <v>115888</v>
      </c>
      <c r="I363" s="37">
        <f t="shared" si="105"/>
        <v>3.125E-2</v>
      </c>
      <c r="J363" s="38">
        <f t="shared" si="105"/>
        <v>24</v>
      </c>
      <c r="K363" s="208"/>
      <c r="L363" s="206"/>
      <c r="M363" s="207">
        <v>1</v>
      </c>
      <c r="N363" s="206"/>
      <c r="O363" s="206"/>
      <c r="P363" s="206"/>
      <c r="Q363" s="39">
        <f t="shared" si="106"/>
        <v>1</v>
      </c>
      <c r="R363" s="208"/>
      <c r="S363" s="207">
        <v>1</v>
      </c>
      <c r="T363" s="206"/>
      <c r="U363" s="206"/>
      <c r="V363" s="206"/>
      <c r="W363" s="206"/>
      <c r="X363" s="39">
        <f t="shared" si="107"/>
        <v>1</v>
      </c>
      <c r="Y363" s="40">
        <f t="shared" si="91"/>
        <v>0</v>
      </c>
    </row>
    <row r="364" spans="1:25" ht="15.75" thickBot="1" x14ac:dyDescent="0.3">
      <c r="A364" s="217"/>
      <c r="B364" s="233"/>
      <c r="C364" s="219" t="s">
        <v>33</v>
      </c>
      <c r="D364" s="220"/>
      <c r="E364" s="201">
        <v>0.41319444444444442</v>
      </c>
      <c r="F364" s="202">
        <v>115888</v>
      </c>
      <c r="G364" s="201">
        <v>0.46666666666666662</v>
      </c>
      <c r="H364" s="202">
        <v>115920</v>
      </c>
      <c r="I364" s="37">
        <f t="shared" si="105"/>
        <v>5.3472222222222199E-2</v>
      </c>
      <c r="J364" s="38">
        <f t="shared" si="105"/>
        <v>32</v>
      </c>
      <c r="K364" s="208"/>
      <c r="L364" s="207">
        <v>1</v>
      </c>
      <c r="M364" s="206"/>
      <c r="N364" s="206"/>
      <c r="O364" s="206"/>
      <c r="P364" s="206"/>
      <c r="Q364" s="39">
        <f t="shared" si="106"/>
        <v>1</v>
      </c>
      <c r="R364" s="208"/>
      <c r="S364" s="206"/>
      <c r="T364" s="206"/>
      <c r="U364" s="206"/>
      <c r="V364" s="207">
        <v>1</v>
      </c>
      <c r="W364" s="206"/>
      <c r="X364" s="39">
        <f t="shared" si="107"/>
        <v>1</v>
      </c>
      <c r="Y364" s="40">
        <f t="shared" si="91"/>
        <v>0</v>
      </c>
    </row>
    <row r="365" spans="1:25" ht="15.75" thickBot="1" x14ac:dyDescent="0.3">
      <c r="A365" s="217"/>
      <c r="B365" s="233"/>
      <c r="C365" s="219" t="s">
        <v>34</v>
      </c>
      <c r="D365" s="220">
        <v>15</v>
      </c>
      <c r="E365" s="201">
        <v>0.64583333333333337</v>
      </c>
      <c r="F365" s="202">
        <v>115920</v>
      </c>
      <c r="G365" s="201">
        <v>0.69166666666666676</v>
      </c>
      <c r="H365" s="202">
        <v>115953</v>
      </c>
      <c r="I365" s="37">
        <f t="shared" si="105"/>
        <v>4.5833333333333393E-2</v>
      </c>
      <c r="J365" s="38">
        <f t="shared" si="105"/>
        <v>33</v>
      </c>
      <c r="K365" s="208"/>
      <c r="L365" s="207">
        <v>2</v>
      </c>
      <c r="M365" s="206"/>
      <c r="N365" s="206"/>
      <c r="O365" s="206"/>
      <c r="P365" s="206"/>
      <c r="Q365" s="39">
        <f t="shared" si="106"/>
        <v>2</v>
      </c>
      <c r="R365" s="208"/>
      <c r="S365" s="206"/>
      <c r="T365" s="206"/>
      <c r="U365" s="206"/>
      <c r="V365" s="207">
        <v>2</v>
      </c>
      <c r="W365" s="206"/>
      <c r="X365" s="39">
        <f t="shared" si="107"/>
        <v>2</v>
      </c>
      <c r="Y365" s="40">
        <f t="shared" si="91"/>
        <v>0</v>
      </c>
    </row>
    <row r="366" spans="1:25" ht="15.75" thickBot="1" x14ac:dyDescent="0.3">
      <c r="A366" s="217"/>
      <c r="B366" s="233"/>
      <c r="C366" s="219" t="s">
        <v>35</v>
      </c>
      <c r="D366" s="220"/>
      <c r="E366" s="201">
        <v>0.72777777777777775</v>
      </c>
      <c r="F366" s="202">
        <v>115953</v>
      </c>
      <c r="G366" s="201">
        <v>0.77777777777777779</v>
      </c>
      <c r="H366" s="202">
        <v>115990</v>
      </c>
      <c r="I366" s="37">
        <f t="shared" si="105"/>
        <v>5.0000000000000044E-2</v>
      </c>
      <c r="J366" s="38">
        <f t="shared" si="105"/>
        <v>37</v>
      </c>
      <c r="K366" s="205">
        <v>1</v>
      </c>
      <c r="L366" s="207">
        <v>2</v>
      </c>
      <c r="M366" s="207">
        <v>1</v>
      </c>
      <c r="N366" s="206"/>
      <c r="O366" s="206"/>
      <c r="P366" s="206"/>
      <c r="Q366" s="39">
        <f t="shared" si="106"/>
        <v>4</v>
      </c>
      <c r="R366" s="208"/>
      <c r="S366" s="207">
        <v>2</v>
      </c>
      <c r="T366" s="207">
        <v>1</v>
      </c>
      <c r="U366" s="206"/>
      <c r="V366" s="207">
        <v>1</v>
      </c>
      <c r="W366" s="206"/>
      <c r="X366" s="39">
        <f t="shared" si="107"/>
        <v>4</v>
      </c>
      <c r="Y366" s="40">
        <f t="shared" si="91"/>
        <v>0</v>
      </c>
    </row>
    <row r="367" spans="1:25" x14ac:dyDescent="0.25">
      <c r="A367" s="30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0.24861111111111123</v>
      </c>
      <c r="J375" s="38">
        <f>SUM(J361:J374)</f>
        <v>180</v>
      </c>
      <c r="K375" s="38">
        <f t="shared" ref="K375:X375" si="108">SUM(K361:K374)</f>
        <v>1</v>
      </c>
      <c r="L375" s="38">
        <f t="shared" si="108"/>
        <v>6</v>
      </c>
      <c r="M375" s="38">
        <f t="shared" si="108"/>
        <v>2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9</v>
      </c>
      <c r="R375" s="38">
        <f t="shared" si="108"/>
        <v>0</v>
      </c>
      <c r="S375" s="38">
        <f t="shared" si="108"/>
        <v>4</v>
      </c>
      <c r="T375" s="38">
        <f t="shared" si="108"/>
        <v>1</v>
      </c>
      <c r="U375" s="38">
        <f t="shared" si="108"/>
        <v>0</v>
      </c>
      <c r="V375" s="38">
        <f t="shared" si="108"/>
        <v>4</v>
      </c>
      <c r="W375" s="38">
        <f t="shared" si="108"/>
        <v>0</v>
      </c>
      <c r="X375" s="38">
        <f t="shared" si="108"/>
        <v>9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43582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43583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6.5" thickTop="1" thickBot="1" x14ac:dyDescent="0.3">
      <c r="A396" s="214" t="s">
        <v>40</v>
      </c>
      <c r="B396" s="221">
        <v>43584</v>
      </c>
      <c r="C396" s="215" t="s">
        <v>30</v>
      </c>
      <c r="D396" s="216">
        <v>15</v>
      </c>
      <c r="E396" s="198">
        <v>0.27083333333333331</v>
      </c>
      <c r="F396" s="199">
        <v>115990</v>
      </c>
      <c r="G396" s="198">
        <v>0.31111111111111112</v>
      </c>
      <c r="H396" s="199">
        <v>116022</v>
      </c>
      <c r="I396" s="37">
        <f t="shared" ref="I396:J408" si="118">SUM(G396-E396)</f>
        <v>4.0277777777777801E-2</v>
      </c>
      <c r="J396" s="38">
        <f t="shared" si="118"/>
        <v>32</v>
      </c>
      <c r="K396" s="203"/>
      <c r="L396" s="213">
        <v>1</v>
      </c>
      <c r="M396" s="204"/>
      <c r="N396" s="204"/>
      <c r="O396" s="204"/>
      <c r="P396" s="204"/>
      <c r="Q396" s="39">
        <f>SUM(K396:P396)</f>
        <v>1</v>
      </c>
      <c r="R396" s="203"/>
      <c r="S396" s="204"/>
      <c r="T396" s="213">
        <v>1</v>
      </c>
      <c r="U396" s="204"/>
      <c r="V396" s="204"/>
      <c r="W396" s="204"/>
      <c r="X396" s="39">
        <f>SUM(R396:W396)</f>
        <v>1</v>
      </c>
      <c r="Y396" s="40">
        <f t="shared" si="117"/>
        <v>0</v>
      </c>
    </row>
    <row r="397" spans="1:25" ht="15.75" thickBot="1" x14ac:dyDescent="0.3">
      <c r="A397" s="217"/>
      <c r="B397" s="233"/>
      <c r="C397" s="219" t="s">
        <v>31</v>
      </c>
      <c r="D397" s="220"/>
      <c r="E397" s="201">
        <v>0.32291666666666669</v>
      </c>
      <c r="F397" s="202">
        <v>116022</v>
      </c>
      <c r="G397" s="201">
        <v>0.35972222222222222</v>
      </c>
      <c r="H397" s="202">
        <v>116044</v>
      </c>
      <c r="I397" s="37">
        <f t="shared" si="118"/>
        <v>3.6805555555555536E-2</v>
      </c>
      <c r="J397" s="38">
        <f t="shared" si="118"/>
        <v>22</v>
      </c>
      <c r="K397" s="208"/>
      <c r="L397" s="207">
        <v>1</v>
      </c>
      <c r="M397" s="206"/>
      <c r="N397" s="206"/>
      <c r="O397" s="206"/>
      <c r="P397" s="206"/>
      <c r="Q397" s="39">
        <f t="shared" ref="Q397:Q408" si="119">SUM(K397:P397)</f>
        <v>1</v>
      </c>
      <c r="R397" s="208"/>
      <c r="S397" s="207">
        <v>1</v>
      </c>
      <c r="T397" s="206"/>
      <c r="U397" s="206"/>
      <c r="V397" s="206"/>
      <c r="W397" s="206"/>
      <c r="X397" s="39">
        <f t="shared" ref="X397:X408" si="120">SUM(R397:W397)</f>
        <v>1</v>
      </c>
      <c r="Y397" s="40">
        <f t="shared" si="117"/>
        <v>0</v>
      </c>
    </row>
    <row r="398" spans="1:25" ht="15.75" thickBot="1" x14ac:dyDescent="0.3">
      <c r="A398" s="217"/>
      <c r="B398" s="233"/>
      <c r="C398" s="219" t="s">
        <v>32</v>
      </c>
      <c r="D398" s="220">
        <v>15</v>
      </c>
      <c r="E398" s="201">
        <v>0.36944444444444446</v>
      </c>
      <c r="F398" s="202">
        <v>116044</v>
      </c>
      <c r="G398" s="201">
        <v>0.39652777777777781</v>
      </c>
      <c r="H398" s="202">
        <v>116067</v>
      </c>
      <c r="I398" s="37">
        <f t="shared" si="118"/>
        <v>2.7083333333333348E-2</v>
      </c>
      <c r="J398" s="38">
        <f t="shared" si="118"/>
        <v>23</v>
      </c>
      <c r="K398" s="205">
        <v>1</v>
      </c>
      <c r="L398" s="206"/>
      <c r="M398" s="206"/>
      <c r="N398" s="206"/>
      <c r="O398" s="206"/>
      <c r="P398" s="206"/>
      <c r="Q398" s="39">
        <f t="shared" si="119"/>
        <v>1</v>
      </c>
      <c r="R398" s="208"/>
      <c r="S398" s="207">
        <v>1</v>
      </c>
      <c r="T398" s="206"/>
      <c r="U398" s="206"/>
      <c r="V398" s="206"/>
      <c r="W398" s="206"/>
      <c r="X398" s="39">
        <f t="shared" si="120"/>
        <v>1</v>
      </c>
      <c r="Y398" s="40">
        <f t="shared" si="117"/>
        <v>0</v>
      </c>
    </row>
    <row r="399" spans="1:25" ht="15.75" thickBot="1" x14ac:dyDescent="0.3">
      <c r="A399" s="217"/>
      <c r="B399" s="233"/>
      <c r="C399" s="219" t="s">
        <v>33</v>
      </c>
      <c r="D399" s="220"/>
      <c r="E399" s="201">
        <v>0.41319444444444442</v>
      </c>
      <c r="F399" s="202">
        <v>116067</v>
      </c>
      <c r="G399" s="201">
        <v>0.45416666666666666</v>
      </c>
      <c r="H399" s="202">
        <v>116098</v>
      </c>
      <c r="I399" s="37">
        <f t="shared" si="118"/>
        <v>4.0972222222222243E-2</v>
      </c>
      <c r="J399" s="38">
        <f t="shared" si="118"/>
        <v>31</v>
      </c>
      <c r="K399" s="208"/>
      <c r="L399" s="207">
        <v>1</v>
      </c>
      <c r="M399" s="206"/>
      <c r="N399" s="206"/>
      <c r="O399" s="206"/>
      <c r="P399" s="206"/>
      <c r="Q399" s="39">
        <f t="shared" si="119"/>
        <v>1</v>
      </c>
      <c r="R399" s="208"/>
      <c r="S399" s="206"/>
      <c r="T399" s="207">
        <v>1</v>
      </c>
      <c r="U399" s="206"/>
      <c r="V399" s="206"/>
      <c r="W399" s="206"/>
      <c r="X399" s="39">
        <f t="shared" si="120"/>
        <v>1</v>
      </c>
      <c r="Y399" s="40">
        <f t="shared" si="117"/>
        <v>0</v>
      </c>
    </row>
    <row r="400" spans="1:25" ht="15.75" thickBot="1" x14ac:dyDescent="0.3">
      <c r="A400" s="217"/>
      <c r="B400" s="233"/>
      <c r="C400" s="219" t="s">
        <v>34</v>
      </c>
      <c r="D400" s="220">
        <v>15</v>
      </c>
      <c r="E400" s="201">
        <v>0.64583333333333337</v>
      </c>
      <c r="F400" s="202">
        <v>116098</v>
      </c>
      <c r="G400" s="201">
        <v>0.71180555555555547</v>
      </c>
      <c r="H400" s="202">
        <v>116136</v>
      </c>
      <c r="I400" s="37">
        <f t="shared" si="118"/>
        <v>6.5972222222222099E-2</v>
      </c>
      <c r="J400" s="38">
        <f t="shared" si="118"/>
        <v>38</v>
      </c>
      <c r="K400" s="205">
        <v>2</v>
      </c>
      <c r="L400" s="206"/>
      <c r="M400" s="206"/>
      <c r="N400" s="206"/>
      <c r="O400" s="206"/>
      <c r="P400" s="206"/>
      <c r="Q400" s="39">
        <f t="shared" si="119"/>
        <v>2</v>
      </c>
      <c r="R400" s="208"/>
      <c r="S400" s="207">
        <v>2</v>
      </c>
      <c r="T400" s="206"/>
      <c r="U400" s="206"/>
      <c r="V400" s="206"/>
      <c r="W400" s="206"/>
      <c r="X400" s="39">
        <f t="shared" si="120"/>
        <v>2</v>
      </c>
      <c r="Y400" s="40">
        <f t="shared" si="117"/>
        <v>0</v>
      </c>
    </row>
    <row r="401" spans="1:25" ht="15.75" thickBot="1" x14ac:dyDescent="0.3">
      <c r="A401" s="217"/>
      <c r="B401" s="233"/>
      <c r="C401" s="219" t="s">
        <v>35</v>
      </c>
      <c r="D401" s="220"/>
      <c r="E401" s="201">
        <v>0.72777777777777775</v>
      </c>
      <c r="F401" s="202">
        <v>116136</v>
      </c>
      <c r="G401" s="201">
        <v>0.77777777777777779</v>
      </c>
      <c r="H401" s="202">
        <v>116168</v>
      </c>
      <c r="I401" s="37">
        <f t="shared" si="118"/>
        <v>5.0000000000000044E-2</v>
      </c>
      <c r="J401" s="38">
        <f t="shared" si="118"/>
        <v>32</v>
      </c>
      <c r="K401" s="205">
        <v>1</v>
      </c>
      <c r="L401" s="206"/>
      <c r="M401" s="206"/>
      <c r="N401" s="206"/>
      <c r="O401" s="206"/>
      <c r="P401" s="206"/>
      <c r="Q401" s="39">
        <f t="shared" si="119"/>
        <v>1</v>
      </c>
      <c r="R401" s="208"/>
      <c r="S401" s="207">
        <v>1</v>
      </c>
      <c r="T401" s="206"/>
      <c r="U401" s="206"/>
      <c r="V401" s="206"/>
      <c r="W401" s="206"/>
      <c r="X401" s="39">
        <f t="shared" si="120"/>
        <v>1</v>
      </c>
      <c r="Y401" s="40">
        <f t="shared" si="117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0.26111111111111107</v>
      </c>
      <c r="J410" s="38">
        <f>SUM(J396:J409)</f>
        <v>178</v>
      </c>
      <c r="K410" s="38">
        <f t="shared" ref="K410:X410" si="121">SUM(K396:K409)</f>
        <v>4</v>
      </c>
      <c r="L410" s="38">
        <f t="shared" si="121"/>
        <v>3</v>
      </c>
      <c r="M410" s="38">
        <f t="shared" si="121"/>
        <v>0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7</v>
      </c>
      <c r="R410" s="38">
        <f t="shared" si="121"/>
        <v>0</v>
      </c>
      <c r="S410" s="38">
        <f t="shared" si="121"/>
        <v>5</v>
      </c>
      <c r="T410" s="38">
        <f t="shared" si="121"/>
        <v>2</v>
      </c>
      <c r="U410" s="38">
        <f t="shared" si="121"/>
        <v>0</v>
      </c>
      <c r="V410" s="38">
        <f t="shared" si="121"/>
        <v>0</v>
      </c>
      <c r="W410" s="38">
        <f t="shared" si="121"/>
        <v>0</v>
      </c>
      <c r="X410" s="38">
        <f t="shared" si="121"/>
        <v>7</v>
      </c>
      <c r="Y410" s="40">
        <f t="shared" si="117"/>
        <v>0</v>
      </c>
    </row>
    <row r="411" spans="1:25" ht="16.5" thickTop="1" thickBot="1" x14ac:dyDescent="0.3">
      <c r="A411" s="214" t="s">
        <v>43</v>
      </c>
      <c r="B411" s="221">
        <v>43585</v>
      </c>
      <c r="C411" s="215" t="s">
        <v>30</v>
      </c>
      <c r="D411" s="216">
        <v>15</v>
      </c>
      <c r="E411" s="198">
        <v>0.27083333333333331</v>
      </c>
      <c r="F411" s="199">
        <v>116168</v>
      </c>
      <c r="G411" s="198">
        <v>0.3125</v>
      </c>
      <c r="H411" s="199">
        <v>116201</v>
      </c>
      <c r="I411" s="37">
        <f t="shared" ref="I411:J423" si="122">SUM(G411-E411)</f>
        <v>4.1666666666666685E-2</v>
      </c>
      <c r="J411" s="38">
        <f t="shared" si="122"/>
        <v>33</v>
      </c>
      <c r="K411" s="203"/>
      <c r="L411" s="213">
        <v>1</v>
      </c>
      <c r="M411" s="204"/>
      <c r="N411" s="204"/>
      <c r="O411" s="204"/>
      <c r="P411" s="204"/>
      <c r="Q411" s="39">
        <f>SUM(K411:P411)</f>
        <v>1</v>
      </c>
      <c r="R411" s="203"/>
      <c r="S411" s="213">
        <v>1</v>
      </c>
      <c r="T411" s="204"/>
      <c r="U411" s="204"/>
      <c r="V411" s="204"/>
      <c r="W411" s="204"/>
      <c r="X411" s="39">
        <f>SUM(R411:W411)</f>
        <v>1</v>
      </c>
      <c r="Y411" s="40">
        <f t="shared" si="117"/>
        <v>0</v>
      </c>
    </row>
    <row r="412" spans="1:25" ht="15.75" thickBot="1" x14ac:dyDescent="0.3">
      <c r="A412" s="217"/>
      <c r="B412" s="218"/>
      <c r="C412" s="219" t="s">
        <v>31</v>
      </c>
      <c r="D412" s="220"/>
      <c r="E412" s="201">
        <v>0.32291666666666669</v>
      </c>
      <c r="F412" s="202">
        <v>116201</v>
      </c>
      <c r="G412" s="201">
        <v>0.36805555555555558</v>
      </c>
      <c r="H412" s="202">
        <v>116225</v>
      </c>
      <c r="I412" s="37">
        <f t="shared" si="122"/>
        <v>4.5138888888888895E-2</v>
      </c>
      <c r="J412" s="38">
        <f t="shared" si="122"/>
        <v>24</v>
      </c>
      <c r="K412" s="208"/>
      <c r="L412" s="207">
        <v>1</v>
      </c>
      <c r="M412" s="206"/>
      <c r="N412" s="206"/>
      <c r="O412" s="206"/>
      <c r="P412" s="206"/>
      <c r="Q412" s="39">
        <f t="shared" ref="Q412:Q423" si="123">SUM(K412:P412)</f>
        <v>1</v>
      </c>
      <c r="R412" s="208"/>
      <c r="S412" s="207">
        <v>1</v>
      </c>
      <c r="T412" s="206"/>
      <c r="U412" s="206"/>
      <c r="V412" s="206"/>
      <c r="W412" s="206"/>
      <c r="X412" s="39">
        <f t="shared" ref="X412:X423" si="124">SUM(R412:W412)</f>
        <v>1</v>
      </c>
      <c r="Y412" s="40">
        <f t="shared" si="117"/>
        <v>0</v>
      </c>
    </row>
    <row r="413" spans="1:25" ht="15.75" thickBot="1" x14ac:dyDescent="0.3">
      <c r="A413" s="217"/>
      <c r="B413" s="218"/>
      <c r="C413" s="219" t="s">
        <v>32</v>
      </c>
      <c r="D413" s="220">
        <v>15</v>
      </c>
      <c r="E413" s="201">
        <v>0.36944444444444446</v>
      </c>
      <c r="F413" s="202">
        <v>116225</v>
      </c>
      <c r="G413" s="201">
        <v>0.39583333333333331</v>
      </c>
      <c r="H413" s="202">
        <v>116248</v>
      </c>
      <c r="I413" s="37">
        <f t="shared" si="122"/>
        <v>2.6388888888888851E-2</v>
      </c>
      <c r="J413" s="38">
        <f t="shared" si="122"/>
        <v>23</v>
      </c>
      <c r="K413" s="208"/>
      <c r="L413" s="207">
        <v>1</v>
      </c>
      <c r="M413" s="206"/>
      <c r="N413" s="206"/>
      <c r="O413" s="206"/>
      <c r="P413" s="206"/>
      <c r="Q413" s="39">
        <f t="shared" si="123"/>
        <v>1</v>
      </c>
      <c r="R413" s="208"/>
      <c r="S413" s="207">
        <v>1</v>
      </c>
      <c r="T413" s="206"/>
      <c r="U413" s="206"/>
      <c r="V413" s="206"/>
      <c r="W413" s="206"/>
      <c r="X413" s="39">
        <f t="shared" si="124"/>
        <v>1</v>
      </c>
      <c r="Y413" s="40">
        <f t="shared" si="117"/>
        <v>0</v>
      </c>
    </row>
    <row r="414" spans="1:25" ht="15.75" thickBot="1" x14ac:dyDescent="0.3">
      <c r="A414" s="217"/>
      <c r="B414" s="218"/>
      <c r="C414" s="219" t="s">
        <v>33</v>
      </c>
      <c r="D414" s="220"/>
      <c r="E414" s="201">
        <v>0.41319444444444442</v>
      </c>
      <c r="F414" s="202">
        <v>116248</v>
      </c>
      <c r="G414" s="201">
        <v>0.4597222222222222</v>
      </c>
      <c r="H414" s="202">
        <v>116280</v>
      </c>
      <c r="I414" s="37">
        <f t="shared" si="122"/>
        <v>4.6527777777777779E-2</v>
      </c>
      <c r="J414" s="38">
        <f t="shared" si="122"/>
        <v>32</v>
      </c>
      <c r="K414" s="208"/>
      <c r="L414" s="207">
        <v>1</v>
      </c>
      <c r="M414" s="206"/>
      <c r="N414" s="206"/>
      <c r="O414" s="206"/>
      <c r="P414" s="206"/>
      <c r="Q414" s="39">
        <f t="shared" si="123"/>
        <v>1</v>
      </c>
      <c r="R414" s="208"/>
      <c r="S414" s="206"/>
      <c r="T414" s="207">
        <v>1</v>
      </c>
      <c r="U414" s="206"/>
      <c r="V414" s="206"/>
      <c r="W414" s="206"/>
      <c r="X414" s="39">
        <f t="shared" si="124"/>
        <v>1</v>
      </c>
      <c r="Y414" s="40">
        <f t="shared" si="117"/>
        <v>0</v>
      </c>
    </row>
    <row r="415" spans="1:25" ht="15.75" thickBot="1" x14ac:dyDescent="0.3">
      <c r="A415" s="217"/>
      <c r="B415" s="218"/>
      <c r="C415" s="219" t="s">
        <v>34</v>
      </c>
      <c r="D415" s="220">
        <v>15</v>
      </c>
      <c r="E415" s="201">
        <v>0.64583333333333337</v>
      </c>
      <c r="F415" s="202">
        <v>116280</v>
      </c>
      <c r="G415" s="201">
        <v>0.71180555555555547</v>
      </c>
      <c r="H415" s="202">
        <v>116318</v>
      </c>
      <c r="I415" s="37">
        <f t="shared" si="122"/>
        <v>6.5972222222222099E-2</v>
      </c>
      <c r="J415" s="38">
        <f t="shared" si="122"/>
        <v>38</v>
      </c>
      <c r="K415" s="205">
        <v>3</v>
      </c>
      <c r="L415" s="206"/>
      <c r="M415" s="206"/>
      <c r="N415" s="206"/>
      <c r="O415" s="206"/>
      <c r="P415" s="206"/>
      <c r="Q415" s="39">
        <f t="shared" si="123"/>
        <v>3</v>
      </c>
      <c r="R415" s="205">
        <v>2</v>
      </c>
      <c r="S415" s="207">
        <v>1</v>
      </c>
      <c r="T415" s="206"/>
      <c r="U415" s="206"/>
      <c r="V415" s="206"/>
      <c r="W415" s="206"/>
      <c r="X415" s="39">
        <f t="shared" si="124"/>
        <v>3</v>
      </c>
      <c r="Y415" s="40">
        <f t="shared" si="117"/>
        <v>0</v>
      </c>
    </row>
    <row r="416" spans="1:25" ht="15.75" thickBot="1" x14ac:dyDescent="0.3">
      <c r="A416" s="217"/>
      <c r="B416" s="218"/>
      <c r="C416" s="219" t="s">
        <v>35</v>
      </c>
      <c r="D416" s="220"/>
      <c r="E416" s="201">
        <v>0.72777777777777775</v>
      </c>
      <c r="F416" s="202">
        <v>116318</v>
      </c>
      <c r="G416" s="201">
        <v>0.77777777777777779</v>
      </c>
      <c r="H416" s="202">
        <v>116351</v>
      </c>
      <c r="I416" s="37">
        <f t="shared" si="122"/>
        <v>5.0000000000000044E-2</v>
      </c>
      <c r="J416" s="38">
        <f t="shared" si="122"/>
        <v>33</v>
      </c>
      <c r="K416" s="205">
        <v>4</v>
      </c>
      <c r="L416" s="206"/>
      <c r="M416" s="206"/>
      <c r="N416" s="206"/>
      <c r="O416" s="206"/>
      <c r="P416" s="206"/>
      <c r="Q416" s="39">
        <f t="shared" si="123"/>
        <v>4</v>
      </c>
      <c r="R416" s="205">
        <v>1</v>
      </c>
      <c r="S416" s="207">
        <v>3</v>
      </c>
      <c r="T416" s="206"/>
      <c r="U416" s="206"/>
      <c r="V416" s="206"/>
      <c r="W416" s="206"/>
      <c r="X416" s="39">
        <f t="shared" si="124"/>
        <v>4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0.27569444444444435</v>
      </c>
      <c r="J425" s="38">
        <f>SUM(J411:J424)</f>
        <v>183</v>
      </c>
      <c r="K425" s="38">
        <f t="shared" ref="K425:X425" si="125">SUM(K411:K424)</f>
        <v>7</v>
      </c>
      <c r="L425" s="38">
        <f t="shared" si="125"/>
        <v>4</v>
      </c>
      <c r="M425" s="38">
        <f t="shared" si="125"/>
        <v>0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11</v>
      </c>
      <c r="R425" s="38">
        <f t="shared" si="125"/>
        <v>3</v>
      </c>
      <c r="S425" s="38">
        <f t="shared" si="125"/>
        <v>7</v>
      </c>
      <c r="T425" s="38">
        <f t="shared" si="125"/>
        <v>1</v>
      </c>
      <c r="U425" s="38">
        <f t="shared" si="125"/>
        <v>0</v>
      </c>
      <c r="V425" s="38">
        <f t="shared" si="125"/>
        <v>0</v>
      </c>
      <c r="W425" s="38">
        <f t="shared" si="125"/>
        <v>0</v>
      </c>
      <c r="X425" s="38">
        <f t="shared" si="125"/>
        <v>11</v>
      </c>
      <c r="Y425" s="40">
        <f t="shared" si="117"/>
        <v>0</v>
      </c>
    </row>
    <row r="426" spans="1:25" ht="15.75" thickTop="1" x14ac:dyDescent="0.25">
      <c r="A426" s="30" t="s">
        <v>44</v>
      </c>
      <c r="B426" s="31"/>
      <c r="C426" s="32" t="s">
        <v>30</v>
      </c>
      <c r="D426" s="33"/>
      <c r="E426" s="64"/>
      <c r="F426" s="65"/>
      <c r="G426" s="64"/>
      <c r="H426" s="65"/>
      <c r="I426" s="37">
        <f t="shared" ref="I426:J438" si="126">SUM(G426-E426)</f>
        <v>0</v>
      </c>
      <c r="J426" s="38">
        <f t="shared" si="126"/>
        <v>0</v>
      </c>
      <c r="K426" s="35"/>
      <c r="L426" s="35"/>
      <c r="M426" s="35"/>
      <c r="N426" s="35"/>
      <c r="O426" s="35"/>
      <c r="P426" s="35"/>
      <c r="Q426" s="39">
        <f>SUM(K426:P426)</f>
        <v>0</v>
      </c>
      <c r="R426" s="35"/>
      <c r="S426" s="35"/>
      <c r="T426" s="35"/>
      <c r="U426" s="35"/>
      <c r="V426" s="35"/>
      <c r="W426" s="35"/>
      <c r="X426" s="39">
        <f>SUM(R426:W426)</f>
        <v>0</v>
      </c>
      <c r="Y426" s="40">
        <f t="shared" si="117"/>
        <v>0</v>
      </c>
    </row>
    <row r="427" spans="1:25" x14ac:dyDescent="0.25">
      <c r="A427" s="30"/>
      <c r="B427" s="41"/>
      <c r="C427" s="42" t="s">
        <v>31</v>
      </c>
      <c r="D427" s="33"/>
      <c r="E427" s="64"/>
      <c r="F427" s="65"/>
      <c r="G427" s="64"/>
      <c r="H427" s="65"/>
      <c r="I427" s="37">
        <f t="shared" si="126"/>
        <v>0</v>
      </c>
      <c r="J427" s="38">
        <f t="shared" si="126"/>
        <v>0</v>
      </c>
      <c r="K427" s="35"/>
      <c r="L427" s="35"/>
      <c r="M427" s="35"/>
      <c r="N427" s="35"/>
      <c r="O427" s="35"/>
      <c r="P427" s="35"/>
      <c r="Q427" s="39">
        <f t="shared" ref="Q427:Q438" si="127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8">SUM(R427:W427)</f>
        <v>0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/>
      <c r="E428" s="64"/>
      <c r="F428" s="65"/>
      <c r="G428" s="64"/>
      <c r="H428" s="65"/>
      <c r="I428" s="37">
        <f t="shared" si="126"/>
        <v>0</v>
      </c>
      <c r="J428" s="38">
        <f t="shared" si="126"/>
        <v>0</v>
      </c>
      <c r="K428" s="35"/>
      <c r="L428" s="35"/>
      <c r="M428" s="35"/>
      <c r="N428" s="35"/>
      <c r="O428" s="35"/>
      <c r="P428" s="35"/>
      <c r="Q428" s="39">
        <f t="shared" si="127"/>
        <v>0</v>
      </c>
      <c r="R428" s="35"/>
      <c r="S428" s="35"/>
      <c r="T428" s="35"/>
      <c r="U428" s="35"/>
      <c r="V428" s="35"/>
      <c r="W428" s="35"/>
      <c r="X428" s="39">
        <f t="shared" si="128"/>
        <v>0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/>
      <c r="F429" s="65"/>
      <c r="G429" s="64"/>
      <c r="H429" s="65"/>
      <c r="I429" s="37">
        <f t="shared" si="126"/>
        <v>0</v>
      </c>
      <c r="J429" s="38">
        <f t="shared" si="126"/>
        <v>0</v>
      </c>
      <c r="K429" s="35"/>
      <c r="L429" s="35"/>
      <c r="M429" s="35"/>
      <c r="N429" s="35"/>
      <c r="O429" s="35"/>
      <c r="P429" s="35"/>
      <c r="Q429" s="39">
        <f t="shared" si="127"/>
        <v>0</v>
      </c>
      <c r="R429" s="35"/>
      <c r="S429" s="35"/>
      <c r="T429" s="35"/>
      <c r="U429" s="35"/>
      <c r="V429" s="35"/>
      <c r="W429" s="35"/>
      <c r="X429" s="39">
        <f t="shared" si="128"/>
        <v>0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/>
      <c r="E430" s="64"/>
      <c r="F430" s="65"/>
      <c r="G430" s="64"/>
      <c r="H430" s="65"/>
      <c r="I430" s="37">
        <f t="shared" si="126"/>
        <v>0</v>
      </c>
      <c r="J430" s="38">
        <f t="shared" si="126"/>
        <v>0</v>
      </c>
      <c r="K430" s="35"/>
      <c r="L430" s="35"/>
      <c r="M430" s="35"/>
      <c r="N430" s="35"/>
      <c r="O430" s="35"/>
      <c r="P430" s="35"/>
      <c r="Q430" s="39">
        <f t="shared" si="127"/>
        <v>0</v>
      </c>
      <c r="R430" s="35"/>
      <c r="S430" s="35"/>
      <c r="T430" s="35"/>
      <c r="U430" s="35"/>
      <c r="V430" s="35"/>
      <c r="W430" s="35"/>
      <c r="X430" s="39">
        <f t="shared" si="128"/>
        <v>0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/>
      <c r="F431" s="65"/>
      <c r="G431" s="64"/>
      <c r="H431" s="65"/>
      <c r="I431" s="37">
        <f t="shared" si="126"/>
        <v>0</v>
      </c>
      <c r="J431" s="38">
        <f t="shared" si="126"/>
        <v>0</v>
      </c>
      <c r="K431" s="35"/>
      <c r="L431" s="35"/>
      <c r="M431" s="35"/>
      <c r="N431" s="35"/>
      <c r="O431" s="35"/>
      <c r="P431" s="35"/>
      <c r="Q431" s="39">
        <f t="shared" si="127"/>
        <v>0</v>
      </c>
      <c r="R431" s="35"/>
      <c r="S431" s="35"/>
      <c r="T431" s="35"/>
      <c r="U431" s="35"/>
      <c r="V431" s="35"/>
      <c r="W431" s="35"/>
      <c r="X431" s="39">
        <f t="shared" si="128"/>
        <v>0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</v>
      </c>
      <c r="J440" s="38">
        <f>SUM(J426:J439)</f>
        <v>0</v>
      </c>
      <c r="K440" s="38">
        <f t="shared" ref="K440:X440" si="129">SUM(K426:K439)</f>
        <v>0</v>
      </c>
      <c r="L440" s="38">
        <f t="shared" si="129"/>
        <v>0</v>
      </c>
      <c r="M440" s="38">
        <f t="shared" si="129"/>
        <v>0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0</v>
      </c>
      <c r="R440" s="38">
        <f t="shared" si="129"/>
        <v>0</v>
      </c>
      <c r="S440" s="38">
        <f t="shared" si="129"/>
        <v>0</v>
      </c>
      <c r="T440" s="38">
        <f t="shared" si="129"/>
        <v>0</v>
      </c>
      <c r="U440" s="38">
        <f t="shared" si="129"/>
        <v>0</v>
      </c>
      <c r="V440" s="38">
        <f t="shared" si="129"/>
        <v>0</v>
      </c>
      <c r="W440" s="38">
        <f t="shared" si="129"/>
        <v>0</v>
      </c>
      <c r="X440" s="38">
        <f t="shared" si="129"/>
        <v>0</v>
      </c>
      <c r="Y440" s="40">
        <f t="shared" si="117"/>
        <v>0</v>
      </c>
    </row>
    <row r="441" spans="1:25" ht="15.75" thickTop="1" x14ac:dyDescent="0.25">
      <c r="A441" s="30" t="s">
        <v>45</v>
      </c>
      <c r="B441" s="31"/>
      <c r="C441" s="32" t="s">
        <v>30</v>
      </c>
      <c r="D441" s="33"/>
      <c r="E441" s="64"/>
      <c r="F441" s="65"/>
      <c r="G441" s="64"/>
      <c r="H441" s="65"/>
      <c r="I441" s="37">
        <f t="shared" ref="I441:J453" si="130">SUM(G441-E441)</f>
        <v>0</v>
      </c>
      <c r="J441" s="38">
        <f t="shared" si="130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30"/>
      <c r="B442" s="41"/>
      <c r="C442" s="42" t="s">
        <v>31</v>
      </c>
      <c r="D442" s="33"/>
      <c r="E442" s="64"/>
      <c r="F442" s="65"/>
      <c r="G442" s="64"/>
      <c r="H442" s="65"/>
      <c r="I442" s="37">
        <f t="shared" si="130"/>
        <v>0</v>
      </c>
      <c r="J442" s="38">
        <f t="shared" si="130"/>
        <v>0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/>
      <c r="E443" s="64"/>
      <c r="F443" s="65"/>
      <c r="G443" s="64"/>
      <c r="H443" s="65"/>
      <c r="I443" s="37">
        <f t="shared" si="130"/>
        <v>0</v>
      </c>
      <c r="J443" s="38">
        <f t="shared" si="130"/>
        <v>0</v>
      </c>
      <c r="K443" s="35"/>
      <c r="L443" s="35"/>
      <c r="M443" s="35"/>
      <c r="N443" s="35"/>
      <c r="O443" s="35"/>
      <c r="P443" s="35"/>
      <c r="Q443" s="39">
        <f t="shared" si="131"/>
        <v>0</v>
      </c>
      <c r="R443" s="35"/>
      <c r="S443" s="35"/>
      <c r="T443" s="35"/>
      <c r="U443" s="35"/>
      <c r="V443" s="35"/>
      <c r="W443" s="35"/>
      <c r="X443" s="39">
        <f t="shared" si="132"/>
        <v>0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/>
      <c r="F444" s="65"/>
      <c r="G444" s="64"/>
      <c r="H444" s="65"/>
      <c r="I444" s="37">
        <f t="shared" si="130"/>
        <v>0</v>
      </c>
      <c r="J444" s="38">
        <f t="shared" si="130"/>
        <v>0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/>
      <c r="E445" s="64"/>
      <c r="F445" s="65"/>
      <c r="G445" s="64"/>
      <c r="H445" s="65"/>
      <c r="I445" s="37">
        <f t="shared" si="130"/>
        <v>0</v>
      </c>
      <c r="J445" s="38">
        <f t="shared" si="130"/>
        <v>0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/>
      <c r="F446" s="65"/>
      <c r="G446" s="64"/>
      <c r="H446" s="65"/>
      <c r="I446" s="37">
        <f t="shared" si="130"/>
        <v>0</v>
      </c>
      <c r="J446" s="38">
        <f t="shared" si="130"/>
        <v>0</v>
      </c>
      <c r="K446" s="35"/>
      <c r="L446" s="35"/>
      <c r="M446" s="35"/>
      <c r="N446" s="35"/>
      <c r="O446" s="35"/>
      <c r="P446" s="35"/>
      <c r="Q446" s="39">
        <f t="shared" si="131"/>
        <v>0</v>
      </c>
      <c r="R446" s="35"/>
      <c r="S446" s="35"/>
      <c r="T446" s="35"/>
      <c r="U446" s="35"/>
      <c r="V446" s="35"/>
      <c r="W446" s="35"/>
      <c r="X446" s="39">
        <f t="shared" si="132"/>
        <v>0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3">SUM(K441:K454)</f>
        <v>0</v>
      </c>
      <c r="L455" s="38">
        <f t="shared" si="133"/>
        <v>0</v>
      </c>
      <c r="M455" s="38">
        <f t="shared" si="133"/>
        <v>0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0</v>
      </c>
      <c r="R455" s="38">
        <f t="shared" si="133"/>
        <v>0</v>
      </c>
      <c r="S455" s="38">
        <f t="shared" si="133"/>
        <v>0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0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v>5.728472222222222</v>
      </c>
      <c r="J486" s="121">
        <f t="shared" ref="J486:X486" si="142">J15+J30+J45+J60+J75+J90+J100+J110+J125+J140+J155+J170+J185+J195+J205+J220+J235+J250+J265+J280+J290+J300+J315+J330+J345+J360+J375+J385+J395+J410+J425+J440+J455+J470+J480</f>
        <v>4036</v>
      </c>
      <c r="K486" s="121">
        <f t="shared" si="142"/>
        <v>79</v>
      </c>
      <c r="L486" s="121">
        <f t="shared" si="142"/>
        <v>126</v>
      </c>
      <c r="M486" s="121">
        <f t="shared" si="142"/>
        <v>28</v>
      </c>
      <c r="N486" s="121">
        <f t="shared" si="142"/>
        <v>7</v>
      </c>
      <c r="O486" s="121">
        <f t="shared" si="142"/>
        <v>0</v>
      </c>
      <c r="P486" s="121">
        <f t="shared" si="142"/>
        <v>0</v>
      </c>
      <c r="Q486" s="121">
        <f t="shared" si="142"/>
        <v>240</v>
      </c>
      <c r="R486" s="121">
        <f t="shared" si="142"/>
        <v>8</v>
      </c>
      <c r="S486" s="121">
        <f t="shared" si="142"/>
        <v>128</v>
      </c>
      <c r="T486" s="121">
        <f t="shared" si="142"/>
        <v>48</v>
      </c>
      <c r="U486" s="121">
        <f t="shared" si="142"/>
        <v>3</v>
      </c>
      <c r="V486" s="121">
        <f t="shared" si="142"/>
        <v>33</v>
      </c>
      <c r="W486" s="121">
        <f t="shared" si="142"/>
        <v>20</v>
      </c>
      <c r="X486" s="121">
        <f t="shared" si="142"/>
        <v>240</v>
      </c>
    </row>
    <row r="487" spans="4:24" x14ac:dyDescent="0.25">
      <c r="D487" s="108"/>
      <c r="F487" s="239"/>
      <c r="G487" s="240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3" si="143">Q6+Q16+Q31+Q46+Q61+Q76+Q91+Q101+Q111+Q126+Q141+Q156+Q171+Q186+Q196+Q206+Q221+Q236+Q251+Q266+Q281+Q291+Q301+Q316+Q331+Q346+Q361+Q376+Q386+Q396+Q411+Q426+Q441+Q456+Q471</f>
        <v>23</v>
      </c>
      <c r="R487" s="2"/>
      <c r="S487" s="2"/>
      <c r="T487" s="2"/>
      <c r="U487" s="2"/>
      <c r="V487" s="2"/>
      <c r="W487" s="123" t="s">
        <v>30</v>
      </c>
      <c r="X487" s="124">
        <f t="shared" ref="X487:X493" si="144">X6+X16+X31+X46+X61+X76+X91+X101+X111+X126+X141+X156+X171+X186+X196+X206+X221+X236+X251+X266+X281+X291+X301+X316+X331+X346+X361+X376+X386+X396+X411+X426+X441+X456+X471</f>
        <v>23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3"/>
        <v>20</v>
      </c>
      <c r="R488" s="125"/>
      <c r="S488" s="125"/>
      <c r="T488" s="125"/>
      <c r="U488" s="125"/>
      <c r="V488" s="125"/>
      <c r="W488" s="123" t="s">
        <v>31</v>
      </c>
      <c r="X488" s="124">
        <f t="shared" si="144"/>
        <v>20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3"/>
        <v>33</v>
      </c>
      <c r="R489" s="125"/>
      <c r="S489" s="125"/>
      <c r="T489" s="125"/>
      <c r="U489" s="125"/>
      <c r="V489" s="125"/>
      <c r="W489" s="123" t="s">
        <v>32</v>
      </c>
      <c r="X489" s="124">
        <f t="shared" si="144"/>
        <v>33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3"/>
        <v>27</v>
      </c>
      <c r="R490" s="125"/>
      <c r="S490" s="125"/>
      <c r="T490" s="125"/>
      <c r="U490" s="125"/>
      <c r="V490" s="125"/>
      <c r="W490" s="123" t="s">
        <v>33</v>
      </c>
      <c r="X490" s="124">
        <f t="shared" si="144"/>
        <v>27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3"/>
        <v>76</v>
      </c>
      <c r="R491" s="125"/>
      <c r="S491" s="125"/>
      <c r="T491" s="125"/>
      <c r="U491" s="125"/>
      <c r="V491" s="125"/>
      <c r="W491" s="123" t="s">
        <v>34</v>
      </c>
      <c r="X491" s="124">
        <f t="shared" si="144"/>
        <v>76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3"/>
        <v>61</v>
      </c>
      <c r="R492" s="125"/>
      <c r="S492" s="125"/>
      <c r="T492" s="125"/>
      <c r="U492" s="125"/>
      <c r="V492" s="125"/>
      <c r="W492" s="123" t="s">
        <v>35</v>
      </c>
      <c r="X492" s="124">
        <f t="shared" si="144"/>
        <v>61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43"/>
        <v>0</v>
      </c>
      <c r="R493" s="125"/>
      <c r="S493" s="125"/>
      <c r="T493" s="125"/>
      <c r="U493" s="125"/>
      <c r="V493" s="125"/>
      <c r="W493" s="123" t="s">
        <v>36</v>
      </c>
      <c r="X493" s="124">
        <f t="shared" si="144"/>
        <v>0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>Q13+Q43+Q58+Q73+Q88+Q98+Q108+Q123+Q138+Q153+Q168+Q183+Q193+Q203+Q218+Q233+Q248+Q263+Q278+Q288+Q298+Q313+Q328+Q343+Q358+Q373+Q383+Q393+Q408+Q423+Q438+Q453+Q468+Q478</f>
        <v>0</v>
      </c>
      <c r="R494" s="125"/>
      <c r="S494" s="125"/>
      <c r="T494" s="125"/>
      <c r="U494" s="125"/>
      <c r="V494" s="125"/>
      <c r="W494" s="123" t="s">
        <v>37</v>
      </c>
      <c r="X494" s="124">
        <f>X13+X43+X58+X73+X88+X98+X108+X123+X138+X153+X168+X183+X193+X203+X218+X233+X248+X263+X278+X288+X298+X313+X328+X343+X358+X373+X383+X393+X408+X423+X438+X453+X468+X478</f>
        <v>0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>
        <f>Q14+Q24+Q39+Q54+Q69+Q84+Q119+Q134+Q149+Q164+Q179+Q214+Q229+Q244+Q259+Q274+Q309+Q324+Q339+Q354+Q369+Q404+Q419+Q434+Q449+Q464</f>
        <v>0</v>
      </c>
      <c r="R495" s="125"/>
      <c r="S495" s="125"/>
      <c r="T495" s="125"/>
      <c r="U495" s="125"/>
      <c r="V495" s="125"/>
      <c r="W495" s="123" t="s">
        <v>41</v>
      </c>
      <c r="X495" s="124">
        <f>X14+X24+X39+X54+X69+X84+X119+X134+X149+X164+X179+X214+X229+X244+X259+X274+X309+X324+X339+X354+X369+X404+X419+X434+X449+X464</f>
        <v>0</v>
      </c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240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240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23</v>
      </c>
      <c r="K504" s="142">
        <f>Q488</f>
        <v>20</v>
      </c>
      <c r="L504" s="140">
        <f>J504+K504</f>
        <v>43</v>
      </c>
      <c r="M504" s="143">
        <f>Q489</f>
        <v>33</v>
      </c>
      <c r="N504" s="141">
        <f>Q490</f>
        <v>27</v>
      </c>
      <c r="O504" s="141">
        <f>M504+N504</f>
        <v>60</v>
      </c>
      <c r="P504" s="141">
        <f>Q491</f>
        <v>76</v>
      </c>
      <c r="Q504" s="141">
        <f>Q492</f>
        <v>61</v>
      </c>
      <c r="R504" s="141">
        <f>P504+Q504</f>
        <v>137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240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79" activePane="bottomLeft" state="frozen"/>
      <selection pane="bottomLeft" activeCell="V445" sqref="V445"/>
    </sheetView>
  </sheetViews>
  <sheetFormatPr defaultRowHeight="15" x14ac:dyDescent="0.25"/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62">
        <v>43586</v>
      </c>
      <c r="C3" s="263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/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/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/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/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/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/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/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/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/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/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/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/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/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/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/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/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/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/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/>
      <c r="C31" s="32"/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/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/>
      <c r="D33" s="33"/>
      <c r="E33" s="34"/>
      <c r="F33" s="35"/>
      <c r="G33" s="34"/>
      <c r="H33" s="35"/>
      <c r="I33" s="37">
        <f t="shared" ref="I33:J38" si="15">SUM(G33-E33)</f>
        <v>0</v>
      </c>
      <c r="J33" s="38">
        <f t="shared" si="15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/>
      <c r="B34" s="41"/>
      <c r="C34" s="42"/>
      <c r="D34" s="33"/>
      <c r="E34" s="34"/>
      <c r="F34" s="35"/>
      <c r="G34" s="34"/>
      <c r="H34" s="35"/>
      <c r="I34" s="37">
        <f t="shared" si="15"/>
        <v>0</v>
      </c>
      <c r="J34" s="38">
        <f t="shared" si="15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/>
      <c r="D35" s="33"/>
      <c r="E35" s="34"/>
      <c r="F35" s="35"/>
      <c r="G35" s="34"/>
      <c r="H35" s="35"/>
      <c r="I35" s="37">
        <f t="shared" si="15"/>
        <v>0</v>
      </c>
      <c r="J35" s="38">
        <f t="shared" si="15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/>
      <c r="D36" s="33"/>
      <c r="E36" s="34"/>
      <c r="F36" s="35"/>
      <c r="G36" s="34"/>
      <c r="H36" s="35"/>
      <c r="I36" s="37">
        <f t="shared" si="15"/>
        <v>0</v>
      </c>
      <c r="J36" s="38">
        <f t="shared" si="15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/>
      <c r="B37" s="41"/>
      <c r="C37" s="42"/>
      <c r="D37" s="33"/>
      <c r="E37" s="34"/>
      <c r="F37" s="35"/>
      <c r="G37" s="34"/>
      <c r="H37" s="35"/>
      <c r="I37" s="37">
        <f t="shared" si="15"/>
        <v>0</v>
      </c>
      <c r="J37" s="38">
        <f t="shared" si="15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/>
      <c r="D38" s="33"/>
      <c r="E38" s="34"/>
      <c r="F38" s="35"/>
      <c r="G38" s="34"/>
      <c r="H38" s="35"/>
      <c r="I38" s="37">
        <f t="shared" si="15"/>
        <v>0</v>
      </c>
      <c r="J38" s="38">
        <f t="shared" si="15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6">SUM(R38:W38)</f>
        <v>0</v>
      </c>
      <c r="Y38" s="40">
        <f t="shared" si="11"/>
        <v>0</v>
      </c>
    </row>
    <row r="39" spans="1:25" x14ac:dyDescent="0.25">
      <c r="A39" s="30"/>
      <c r="B39" s="41"/>
      <c r="C39" s="42"/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6"/>
        <v>0</v>
      </c>
      <c r="Y39" s="40">
        <f t="shared" si="11"/>
        <v>0</v>
      </c>
    </row>
    <row r="40" spans="1:25" x14ac:dyDescent="0.25">
      <c r="A40" s="30"/>
      <c r="B40" s="41"/>
      <c r="C40" s="42"/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6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6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6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7">SUM(I31:I44)</f>
        <v>0</v>
      </c>
      <c r="J45" s="57">
        <f t="shared" si="17"/>
        <v>0</v>
      </c>
      <c r="K45" s="57">
        <f t="shared" si="17"/>
        <v>0</v>
      </c>
      <c r="L45" s="57">
        <f t="shared" si="17"/>
        <v>0</v>
      </c>
      <c r="M45" s="57">
        <f t="shared" si="17"/>
        <v>0</v>
      </c>
      <c r="N45" s="57">
        <f t="shared" si="17"/>
        <v>0</v>
      </c>
      <c r="O45" s="57">
        <f t="shared" si="17"/>
        <v>0</v>
      </c>
      <c r="P45" s="57">
        <f t="shared" si="17"/>
        <v>0</v>
      </c>
      <c r="Q45" s="57">
        <f t="shared" si="17"/>
        <v>0</v>
      </c>
      <c r="R45" s="57">
        <f t="shared" si="17"/>
        <v>0</v>
      </c>
      <c r="S45" s="57">
        <f t="shared" si="17"/>
        <v>0</v>
      </c>
      <c r="T45" s="57">
        <f t="shared" si="17"/>
        <v>0</v>
      </c>
      <c r="U45" s="57">
        <f t="shared" si="17"/>
        <v>0</v>
      </c>
      <c r="V45" s="57">
        <f t="shared" si="17"/>
        <v>0</v>
      </c>
      <c r="W45" s="57">
        <f t="shared" si="17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>
        <v>43586</v>
      </c>
      <c r="C46" s="32" t="s">
        <v>30</v>
      </c>
      <c r="D46" s="33">
        <v>15</v>
      </c>
      <c r="E46" s="34">
        <v>0.27083333333333331</v>
      </c>
      <c r="F46" s="35">
        <v>116351</v>
      </c>
      <c r="G46" s="34">
        <v>0.30972222222222223</v>
      </c>
      <c r="H46" s="35">
        <v>116383</v>
      </c>
      <c r="I46" s="37">
        <f>SUM(G46-E46)</f>
        <v>3.8888888888888917E-2</v>
      </c>
      <c r="J46" s="38">
        <f>SUM(H46-F46)</f>
        <v>32</v>
      </c>
      <c r="K46" s="35"/>
      <c r="L46" s="35">
        <v>1</v>
      </c>
      <c r="M46" s="35"/>
      <c r="N46" s="35"/>
      <c r="O46" s="35"/>
      <c r="P46" s="35"/>
      <c r="Q46" s="39">
        <f>SUM(K46:P46)</f>
        <v>1</v>
      </c>
      <c r="R46" s="35"/>
      <c r="S46" s="35">
        <v>1</v>
      </c>
      <c r="T46" s="35"/>
      <c r="U46" s="35"/>
      <c r="V46" s="35"/>
      <c r="W46" s="35"/>
      <c r="X46" s="39">
        <f>SUM(R46:W46)</f>
        <v>1</v>
      </c>
      <c r="Y46" s="40">
        <f t="shared" si="11"/>
        <v>0</v>
      </c>
    </row>
    <row r="47" spans="1:25" x14ac:dyDescent="0.25">
      <c r="A47" s="30" t="s">
        <v>97</v>
      </c>
      <c r="B47" s="41"/>
      <c r="C47" s="42" t="s">
        <v>31</v>
      </c>
      <c r="D47" s="33"/>
      <c r="E47" s="34">
        <v>0.32291666666666669</v>
      </c>
      <c r="F47" s="35">
        <v>116383</v>
      </c>
      <c r="G47" s="34">
        <v>0.36041666666666666</v>
      </c>
      <c r="H47" s="35">
        <v>116405</v>
      </c>
      <c r="I47" s="37">
        <f t="shared" ref="I47:J58" si="18">SUM(G47-E47)</f>
        <v>3.7499999999999978E-2</v>
      </c>
      <c r="J47" s="38">
        <f t="shared" si="18"/>
        <v>22</v>
      </c>
      <c r="K47" s="35"/>
      <c r="L47" s="35">
        <v>1</v>
      </c>
      <c r="M47" s="35"/>
      <c r="N47" s="35"/>
      <c r="O47" s="35"/>
      <c r="P47" s="35"/>
      <c r="Q47" s="39">
        <f t="shared" ref="Q47:Q58" si="19">SUM(K47:P47)</f>
        <v>1</v>
      </c>
      <c r="R47" s="35"/>
      <c r="S47" s="35">
        <v>1</v>
      </c>
      <c r="T47" s="35"/>
      <c r="U47" s="35"/>
      <c r="V47" s="35"/>
      <c r="W47" s="35"/>
      <c r="X47" s="39">
        <f t="shared" ref="X47:X58" si="20">SUM(R47:W47)</f>
        <v>1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>
        <v>15</v>
      </c>
      <c r="E48" s="34">
        <v>0.36944444444444446</v>
      </c>
      <c r="F48" s="35">
        <v>116405</v>
      </c>
      <c r="G48" s="34">
        <v>0.3979166666666667</v>
      </c>
      <c r="H48" s="35">
        <v>116428</v>
      </c>
      <c r="I48" s="37">
        <f t="shared" si="18"/>
        <v>2.8472222222222232E-2</v>
      </c>
      <c r="J48" s="38">
        <f t="shared" si="18"/>
        <v>23</v>
      </c>
      <c r="K48" s="35"/>
      <c r="L48" s="35"/>
      <c r="M48" s="35"/>
      <c r="N48" s="35">
        <v>1</v>
      </c>
      <c r="O48" s="35"/>
      <c r="P48" s="35"/>
      <c r="Q48" s="39">
        <f t="shared" si="19"/>
        <v>1</v>
      </c>
      <c r="R48" s="35"/>
      <c r="S48" s="35">
        <v>1</v>
      </c>
      <c r="T48" s="35"/>
      <c r="U48" s="35"/>
      <c r="V48" s="35"/>
      <c r="W48" s="35"/>
      <c r="X48" s="39">
        <f t="shared" si="20"/>
        <v>1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>
        <v>0.41319444444444442</v>
      </c>
      <c r="F49" s="35">
        <v>116428</v>
      </c>
      <c r="G49" s="34">
        <v>0.46388888888888885</v>
      </c>
      <c r="H49" s="35">
        <v>116460</v>
      </c>
      <c r="I49" s="37">
        <f t="shared" si="18"/>
        <v>5.0694444444444431E-2</v>
      </c>
      <c r="J49" s="38">
        <f t="shared" si="18"/>
        <v>32</v>
      </c>
      <c r="K49" s="35"/>
      <c r="L49" s="35"/>
      <c r="M49" s="35"/>
      <c r="N49" s="35">
        <v>1</v>
      </c>
      <c r="O49" s="35"/>
      <c r="P49" s="35"/>
      <c r="Q49" s="39">
        <f t="shared" si="19"/>
        <v>1</v>
      </c>
      <c r="R49" s="35"/>
      <c r="S49" s="35">
        <v>1</v>
      </c>
      <c r="T49" s="35"/>
      <c r="U49" s="35"/>
      <c r="V49" s="35"/>
      <c r="W49" s="35"/>
      <c r="X49" s="39">
        <f t="shared" si="20"/>
        <v>1</v>
      </c>
      <c r="Y49" s="40">
        <f t="shared" si="11"/>
        <v>0</v>
      </c>
    </row>
    <row r="50" spans="1:25" x14ac:dyDescent="0.25">
      <c r="A50" s="30" t="s">
        <v>84</v>
      </c>
      <c r="B50" s="41"/>
      <c r="C50" s="42" t="s">
        <v>34</v>
      </c>
      <c r="D50" s="33">
        <v>15</v>
      </c>
      <c r="E50" s="34">
        <v>0.64583333333333337</v>
      </c>
      <c r="F50" s="35">
        <v>116460</v>
      </c>
      <c r="G50" s="34">
        <v>0.68958333333333333</v>
      </c>
      <c r="H50" s="35">
        <v>116494</v>
      </c>
      <c r="I50" s="37">
        <f t="shared" si="18"/>
        <v>4.3749999999999956E-2</v>
      </c>
      <c r="J50" s="38">
        <f t="shared" si="18"/>
        <v>34</v>
      </c>
      <c r="K50" s="35"/>
      <c r="L50" s="35">
        <v>2</v>
      </c>
      <c r="M50" s="35"/>
      <c r="N50" s="35">
        <v>1</v>
      </c>
      <c r="O50" s="35"/>
      <c r="P50" s="35"/>
      <c r="Q50" s="39">
        <f t="shared" si="19"/>
        <v>3</v>
      </c>
      <c r="R50" s="35"/>
      <c r="S50" s="35"/>
      <c r="T50" s="35"/>
      <c r="U50" s="35"/>
      <c r="V50" s="35">
        <v>3</v>
      </c>
      <c r="W50" s="35"/>
      <c r="X50" s="39">
        <f t="shared" si="20"/>
        <v>3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>
        <v>0.72777777777777775</v>
      </c>
      <c r="F51" s="35">
        <v>116494</v>
      </c>
      <c r="G51" s="34">
        <v>0.78125</v>
      </c>
      <c r="H51" s="35">
        <v>116529</v>
      </c>
      <c r="I51" s="37">
        <f t="shared" si="18"/>
        <v>5.3472222222222254E-2</v>
      </c>
      <c r="J51" s="38">
        <f t="shared" si="18"/>
        <v>35</v>
      </c>
      <c r="K51" s="35"/>
      <c r="L51" s="35">
        <v>1</v>
      </c>
      <c r="M51" s="35"/>
      <c r="N51" s="35"/>
      <c r="O51" s="35"/>
      <c r="P51" s="35"/>
      <c r="Q51" s="39">
        <f t="shared" si="19"/>
        <v>1</v>
      </c>
      <c r="R51" s="35"/>
      <c r="S51" s="35"/>
      <c r="T51" s="35"/>
      <c r="U51" s="35"/>
      <c r="V51" s="35">
        <v>1</v>
      </c>
      <c r="W51" s="35"/>
      <c r="X51" s="39">
        <f t="shared" si="20"/>
        <v>1</v>
      </c>
      <c r="Y51" s="40">
        <f t="shared" si="11"/>
        <v>0</v>
      </c>
    </row>
    <row r="52" spans="1:25" x14ac:dyDescent="0.25">
      <c r="A52" s="30"/>
      <c r="B52" s="41"/>
      <c r="C52" s="42"/>
      <c r="D52" s="33"/>
      <c r="E52" s="34"/>
      <c r="F52" s="35"/>
      <c r="G52" s="34"/>
      <c r="H52" s="35"/>
      <c r="I52" s="37">
        <f t="shared" si="18"/>
        <v>0</v>
      </c>
      <c r="J52" s="38">
        <f t="shared" si="18"/>
        <v>0</v>
      </c>
      <c r="K52" s="35"/>
      <c r="L52" s="35"/>
      <c r="M52" s="35"/>
      <c r="N52" s="35"/>
      <c r="O52" s="35"/>
      <c r="P52" s="35"/>
      <c r="Q52" s="39">
        <f t="shared" si="19"/>
        <v>0</v>
      </c>
      <c r="R52" s="35"/>
      <c r="S52" s="35"/>
      <c r="T52" s="35"/>
      <c r="U52" s="35"/>
      <c r="V52" s="35"/>
      <c r="W52" s="35"/>
      <c r="X52" s="39">
        <f t="shared" si="20"/>
        <v>0</v>
      </c>
      <c r="Y52" s="40">
        <f t="shared" si="11"/>
        <v>0</v>
      </c>
    </row>
    <row r="53" spans="1:25" x14ac:dyDescent="0.25">
      <c r="A53" s="30"/>
      <c r="B53" s="41"/>
      <c r="C53" s="42"/>
      <c r="D53" s="33"/>
      <c r="E53" s="34"/>
      <c r="F53" s="35"/>
      <c r="G53" s="34"/>
      <c r="H53" s="35"/>
      <c r="I53" s="37">
        <f t="shared" si="18"/>
        <v>0</v>
      </c>
      <c r="J53" s="38">
        <f t="shared" si="18"/>
        <v>0</v>
      </c>
      <c r="K53" s="35"/>
      <c r="L53" s="35"/>
      <c r="M53" s="35"/>
      <c r="N53" s="35"/>
      <c r="O53" s="35"/>
      <c r="P53" s="35"/>
      <c r="Q53" s="39">
        <f t="shared" si="19"/>
        <v>0</v>
      </c>
      <c r="R53" s="35"/>
      <c r="S53" s="35"/>
      <c r="T53" s="35"/>
      <c r="U53" s="35"/>
      <c r="V53" s="35"/>
      <c r="W53" s="35"/>
      <c r="X53" s="39">
        <f t="shared" si="20"/>
        <v>0</v>
      </c>
      <c r="Y53" s="40">
        <f t="shared" si="11"/>
        <v>0</v>
      </c>
    </row>
    <row r="54" spans="1:25" x14ac:dyDescent="0.25">
      <c r="A54" s="30"/>
      <c r="B54" s="41"/>
      <c r="C54" s="42"/>
      <c r="D54" s="33"/>
      <c r="E54" s="34"/>
      <c r="F54" s="35"/>
      <c r="G54" s="34"/>
      <c r="H54" s="35"/>
      <c r="I54" s="37">
        <f t="shared" si="18"/>
        <v>0</v>
      </c>
      <c r="J54" s="38">
        <f t="shared" si="18"/>
        <v>0</v>
      </c>
      <c r="K54" s="35"/>
      <c r="L54" s="35"/>
      <c r="M54" s="35"/>
      <c r="N54" s="35"/>
      <c r="O54" s="35"/>
      <c r="P54" s="35"/>
      <c r="Q54" s="39">
        <f t="shared" si="19"/>
        <v>0</v>
      </c>
      <c r="R54" s="35"/>
      <c r="S54" s="35"/>
      <c r="T54" s="35"/>
      <c r="U54" s="35"/>
      <c r="V54" s="35"/>
      <c r="W54" s="35"/>
      <c r="X54" s="39">
        <f t="shared" si="20"/>
        <v>0</v>
      </c>
      <c r="Y54" s="40">
        <f t="shared" si="11"/>
        <v>0</v>
      </c>
    </row>
    <row r="55" spans="1:25" x14ac:dyDescent="0.25">
      <c r="A55" s="30"/>
      <c r="B55" s="41"/>
      <c r="C55" s="42"/>
      <c r="D55" s="33"/>
      <c r="E55" s="34"/>
      <c r="F55" s="35"/>
      <c r="G55" s="34"/>
      <c r="H55" s="35"/>
      <c r="I55" s="37">
        <f t="shared" si="18"/>
        <v>0</v>
      </c>
      <c r="J55" s="38">
        <f t="shared" si="18"/>
        <v>0</v>
      </c>
      <c r="K55" s="35"/>
      <c r="L55" s="35"/>
      <c r="M55" s="35"/>
      <c r="N55" s="35"/>
      <c r="O55" s="35"/>
      <c r="P55" s="35"/>
      <c r="Q55" s="39">
        <f t="shared" si="19"/>
        <v>0</v>
      </c>
      <c r="R55" s="35"/>
      <c r="S55" s="35"/>
      <c r="T55" s="35"/>
      <c r="U55" s="35"/>
      <c r="V55" s="35"/>
      <c r="W55" s="35"/>
      <c r="X55" s="39">
        <f t="shared" si="20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8"/>
        <v>0</v>
      </c>
      <c r="J56" s="38">
        <f t="shared" si="18"/>
        <v>0</v>
      </c>
      <c r="K56" s="35"/>
      <c r="L56" s="35"/>
      <c r="M56" s="35"/>
      <c r="N56" s="35"/>
      <c r="O56" s="35"/>
      <c r="P56" s="35"/>
      <c r="Q56" s="39">
        <f t="shared" si="19"/>
        <v>0</v>
      </c>
      <c r="R56" s="35"/>
      <c r="S56" s="35"/>
      <c r="T56" s="35"/>
      <c r="U56" s="35"/>
      <c r="V56" s="35"/>
      <c r="W56" s="35"/>
      <c r="X56" s="39">
        <f t="shared" si="20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8"/>
        <v>0</v>
      </c>
      <c r="J57" s="38">
        <f t="shared" si="18"/>
        <v>0</v>
      </c>
      <c r="K57" s="35"/>
      <c r="L57" s="35"/>
      <c r="M57" s="35"/>
      <c r="N57" s="35"/>
      <c r="O57" s="35"/>
      <c r="P57" s="35"/>
      <c r="Q57" s="39">
        <f t="shared" si="19"/>
        <v>0</v>
      </c>
      <c r="R57" s="35"/>
      <c r="S57" s="35"/>
      <c r="T57" s="35"/>
      <c r="U57" s="35"/>
      <c r="V57" s="35"/>
      <c r="W57" s="35"/>
      <c r="X57" s="39">
        <f t="shared" si="20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8"/>
        <v>0</v>
      </c>
      <c r="J58" s="38">
        <f t="shared" si="18"/>
        <v>0</v>
      </c>
      <c r="K58" s="35"/>
      <c r="L58" s="35"/>
      <c r="M58" s="35"/>
      <c r="N58" s="35"/>
      <c r="O58" s="35"/>
      <c r="P58" s="35"/>
      <c r="Q58" s="39">
        <f t="shared" si="19"/>
        <v>0</v>
      </c>
      <c r="R58" s="35"/>
      <c r="S58" s="35"/>
      <c r="T58" s="35"/>
      <c r="U58" s="35"/>
      <c r="V58" s="35"/>
      <c r="W58" s="35"/>
      <c r="X58" s="39">
        <f t="shared" si="20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1">SUM(I46:I59)</f>
        <v>0.25277777777777777</v>
      </c>
      <c r="J60" s="57">
        <f t="shared" si="21"/>
        <v>178</v>
      </c>
      <c r="K60" s="57">
        <f t="shared" si="21"/>
        <v>0</v>
      </c>
      <c r="L60" s="57">
        <f t="shared" si="21"/>
        <v>5</v>
      </c>
      <c r="M60" s="57">
        <f t="shared" si="21"/>
        <v>0</v>
      </c>
      <c r="N60" s="57">
        <f t="shared" si="21"/>
        <v>3</v>
      </c>
      <c r="O60" s="57">
        <f t="shared" si="21"/>
        <v>0</v>
      </c>
      <c r="P60" s="57">
        <f t="shared" si="21"/>
        <v>0</v>
      </c>
      <c r="Q60" s="57">
        <f t="shared" si="21"/>
        <v>8</v>
      </c>
      <c r="R60" s="57">
        <f t="shared" si="21"/>
        <v>0</v>
      </c>
      <c r="S60" s="57">
        <f t="shared" si="21"/>
        <v>4</v>
      </c>
      <c r="T60" s="57">
        <f t="shared" si="21"/>
        <v>0</v>
      </c>
      <c r="U60" s="57">
        <f t="shared" si="21"/>
        <v>0</v>
      </c>
      <c r="V60" s="57">
        <f t="shared" si="21"/>
        <v>4</v>
      </c>
      <c r="W60" s="57">
        <f t="shared" si="21"/>
        <v>0</v>
      </c>
      <c r="X60" s="57">
        <f>SUM(R60:W60)</f>
        <v>8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43587</v>
      </c>
      <c r="C61" s="32" t="s">
        <v>30</v>
      </c>
      <c r="D61" s="33">
        <v>15</v>
      </c>
      <c r="E61" s="34">
        <v>0.27083333333333331</v>
      </c>
      <c r="F61" s="35">
        <v>116529</v>
      </c>
      <c r="G61" s="34">
        <v>0.3125</v>
      </c>
      <c r="H61" s="35">
        <v>116562</v>
      </c>
      <c r="I61" s="37">
        <f>SUM(G61-E61)</f>
        <v>4.1666666666666685E-2</v>
      </c>
      <c r="J61" s="38">
        <f>SUM(H61-F61)</f>
        <v>33</v>
      </c>
      <c r="K61" s="35"/>
      <c r="L61" s="35"/>
      <c r="M61" s="35"/>
      <c r="N61" s="35"/>
      <c r="O61" s="35"/>
      <c r="P61" s="35"/>
      <c r="Q61" s="39">
        <f>SUM(K61:P61)</f>
        <v>0</v>
      </c>
      <c r="R61" s="35"/>
      <c r="S61" s="35"/>
      <c r="T61" s="35"/>
      <c r="U61" s="35"/>
      <c r="V61" s="35"/>
      <c r="W61" s="35"/>
      <c r="X61" s="39">
        <f>SUM(R61:W61)</f>
        <v>0</v>
      </c>
      <c r="Y61" s="40">
        <f>SUM(Q61-X61)</f>
        <v>0</v>
      </c>
    </row>
    <row r="62" spans="1:25" x14ac:dyDescent="0.25">
      <c r="A62" s="30"/>
      <c r="B62" s="41"/>
      <c r="C62" s="42" t="s">
        <v>31</v>
      </c>
      <c r="D62" s="33"/>
      <c r="E62" s="34">
        <v>0.33333333333333331</v>
      </c>
      <c r="F62" s="35">
        <v>116562</v>
      </c>
      <c r="G62" s="34">
        <v>0.3576388888888889</v>
      </c>
      <c r="H62" s="35">
        <v>116587</v>
      </c>
      <c r="I62" s="37">
        <f t="shared" ref="I62:J73" si="22">SUM(G62-E62)</f>
        <v>2.430555555555558E-2</v>
      </c>
      <c r="J62" s="38">
        <f t="shared" si="22"/>
        <v>25</v>
      </c>
      <c r="K62" s="35">
        <v>1</v>
      </c>
      <c r="L62" s="35"/>
      <c r="M62" s="35"/>
      <c r="N62" s="35"/>
      <c r="O62" s="35"/>
      <c r="P62" s="35"/>
      <c r="Q62" s="39">
        <f t="shared" ref="Q62:Q73" si="23">SUM(K62:P62)</f>
        <v>1</v>
      </c>
      <c r="R62" s="35"/>
      <c r="S62" s="35">
        <v>1</v>
      </c>
      <c r="T62" s="35"/>
      <c r="U62" s="35"/>
      <c r="V62" s="35"/>
      <c r="W62" s="35"/>
      <c r="X62" s="39">
        <f t="shared" ref="X62:X73" si="24">SUM(R62:W62)</f>
        <v>1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>
        <v>15</v>
      </c>
      <c r="E63" s="34">
        <v>0.36944444444444446</v>
      </c>
      <c r="F63" s="35">
        <v>116587</v>
      </c>
      <c r="G63" s="34">
        <v>0.39861111111111108</v>
      </c>
      <c r="H63" s="35">
        <v>116610</v>
      </c>
      <c r="I63" s="37">
        <f t="shared" si="22"/>
        <v>2.9166666666666619E-2</v>
      </c>
      <c r="J63" s="38">
        <f t="shared" si="22"/>
        <v>23</v>
      </c>
      <c r="K63" s="35">
        <v>1</v>
      </c>
      <c r="L63" s="35"/>
      <c r="M63" s="35"/>
      <c r="N63" s="35"/>
      <c r="O63" s="35"/>
      <c r="P63" s="35"/>
      <c r="Q63" s="39">
        <f t="shared" si="23"/>
        <v>1</v>
      </c>
      <c r="R63" s="35"/>
      <c r="S63" s="35"/>
      <c r="T63" s="35"/>
      <c r="U63" s="35"/>
      <c r="V63" s="35">
        <v>1</v>
      </c>
      <c r="W63" s="35"/>
      <c r="X63" s="39">
        <f t="shared" si="24"/>
        <v>1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0.41319444444444442</v>
      </c>
      <c r="F64" s="35">
        <v>116610</v>
      </c>
      <c r="G64" s="34">
        <v>0.47013888888888888</v>
      </c>
      <c r="H64" s="35">
        <v>116642</v>
      </c>
      <c r="I64" s="37">
        <f t="shared" si="22"/>
        <v>5.6944444444444464E-2</v>
      </c>
      <c r="J64" s="38">
        <f t="shared" si="22"/>
        <v>32</v>
      </c>
      <c r="K64" s="35"/>
      <c r="L64" s="35">
        <v>2</v>
      </c>
      <c r="M64" s="35"/>
      <c r="N64" s="35"/>
      <c r="O64" s="35"/>
      <c r="P64" s="35"/>
      <c r="Q64" s="39">
        <f t="shared" si="23"/>
        <v>2</v>
      </c>
      <c r="R64" s="35"/>
      <c r="S64" s="35">
        <v>1</v>
      </c>
      <c r="T64" s="35"/>
      <c r="U64" s="35"/>
      <c r="V64" s="35">
        <v>1</v>
      </c>
      <c r="W64" s="35"/>
      <c r="X64" s="39">
        <f t="shared" si="24"/>
        <v>2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>
        <v>15</v>
      </c>
      <c r="E65" s="34">
        <v>0.64583333333333337</v>
      </c>
      <c r="F65" s="35">
        <v>116642</v>
      </c>
      <c r="G65" s="34">
        <v>0.69305555555555554</v>
      </c>
      <c r="H65" s="35">
        <v>116675</v>
      </c>
      <c r="I65" s="37">
        <f t="shared" si="22"/>
        <v>4.7222222222222165E-2</v>
      </c>
      <c r="J65" s="38">
        <f t="shared" si="22"/>
        <v>33</v>
      </c>
      <c r="K65" s="35">
        <v>1</v>
      </c>
      <c r="L65" s="35">
        <v>1</v>
      </c>
      <c r="M65" s="35"/>
      <c r="N65" s="35"/>
      <c r="O65" s="35"/>
      <c r="P65" s="35"/>
      <c r="Q65" s="39">
        <f t="shared" si="23"/>
        <v>2</v>
      </c>
      <c r="R65" s="35"/>
      <c r="S65" s="35">
        <v>2</v>
      </c>
      <c r="T65" s="35"/>
      <c r="U65" s="35"/>
      <c r="V65" s="35"/>
      <c r="W65" s="35"/>
      <c r="X65" s="39">
        <f t="shared" si="24"/>
        <v>2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0.72777777777777775</v>
      </c>
      <c r="F66" s="35">
        <v>116675</v>
      </c>
      <c r="G66" s="34">
        <v>0.77777777777777779</v>
      </c>
      <c r="H66" s="35">
        <v>116710</v>
      </c>
      <c r="I66" s="37">
        <f t="shared" si="22"/>
        <v>5.0000000000000044E-2</v>
      </c>
      <c r="J66" s="38">
        <f t="shared" si="22"/>
        <v>35</v>
      </c>
      <c r="K66" s="35"/>
      <c r="L66" s="35"/>
      <c r="M66" s="35"/>
      <c r="N66" s="35"/>
      <c r="O66" s="35"/>
      <c r="P66" s="35"/>
      <c r="Q66" s="39">
        <f t="shared" si="23"/>
        <v>0</v>
      </c>
      <c r="R66" s="35"/>
      <c r="S66" s="35"/>
      <c r="T66" s="35"/>
      <c r="U66" s="35"/>
      <c r="V66" s="35"/>
      <c r="W66" s="35"/>
      <c r="X66" s="39">
        <f t="shared" si="24"/>
        <v>0</v>
      </c>
      <c r="Y66" s="40">
        <f t="shared" si="11"/>
        <v>0</v>
      </c>
    </row>
    <row r="67" spans="1:25" x14ac:dyDescent="0.25">
      <c r="A67" s="30"/>
      <c r="B67" s="41"/>
      <c r="C67" s="42"/>
      <c r="D67" s="33"/>
      <c r="E67" s="34"/>
      <c r="F67" s="35"/>
      <c r="G67" s="34"/>
      <c r="H67" s="35"/>
      <c r="I67" s="37">
        <f t="shared" si="22"/>
        <v>0</v>
      </c>
      <c r="J67" s="38">
        <f t="shared" si="22"/>
        <v>0</v>
      </c>
      <c r="K67" s="35"/>
      <c r="L67" s="35"/>
      <c r="M67" s="35"/>
      <c r="N67" s="35"/>
      <c r="O67" s="35"/>
      <c r="P67" s="35"/>
      <c r="Q67" s="39">
        <f t="shared" si="23"/>
        <v>0</v>
      </c>
      <c r="R67" s="35"/>
      <c r="S67" s="35"/>
      <c r="T67" s="35"/>
      <c r="U67" s="35"/>
      <c r="V67" s="35"/>
      <c r="W67" s="35"/>
      <c r="X67" s="39">
        <f t="shared" si="24"/>
        <v>0</v>
      </c>
      <c r="Y67" s="40">
        <f t="shared" si="11"/>
        <v>0</v>
      </c>
    </row>
    <row r="68" spans="1:25" x14ac:dyDescent="0.25">
      <c r="A68" s="30"/>
      <c r="B68" s="41"/>
      <c r="C68" s="42"/>
      <c r="D68" s="33"/>
      <c r="E68" s="34"/>
      <c r="F68" s="35"/>
      <c r="G68" s="34"/>
      <c r="H68" s="35"/>
      <c r="I68" s="37">
        <f t="shared" si="22"/>
        <v>0</v>
      </c>
      <c r="J68" s="38">
        <f t="shared" si="22"/>
        <v>0</v>
      </c>
      <c r="K68" s="35"/>
      <c r="L68" s="35"/>
      <c r="M68" s="35"/>
      <c r="N68" s="35"/>
      <c r="O68" s="35"/>
      <c r="P68" s="35"/>
      <c r="Q68" s="39">
        <f t="shared" si="23"/>
        <v>0</v>
      </c>
      <c r="R68" s="35"/>
      <c r="S68" s="35"/>
      <c r="T68" s="35"/>
      <c r="U68" s="35"/>
      <c r="V68" s="35"/>
      <c r="W68" s="35"/>
      <c r="X68" s="39">
        <f t="shared" si="24"/>
        <v>0</v>
      </c>
      <c r="Y68" s="40">
        <f t="shared" si="11"/>
        <v>0</v>
      </c>
    </row>
    <row r="69" spans="1:25" x14ac:dyDescent="0.25">
      <c r="A69" s="30"/>
      <c r="B69" s="41"/>
      <c r="C69" s="42"/>
      <c r="D69" s="33"/>
      <c r="E69" s="34"/>
      <c r="F69" s="35"/>
      <c r="G69" s="34"/>
      <c r="H69" s="35"/>
      <c r="I69" s="37">
        <f t="shared" si="22"/>
        <v>0</v>
      </c>
      <c r="J69" s="38">
        <f t="shared" si="22"/>
        <v>0</v>
      </c>
      <c r="K69" s="35"/>
      <c r="L69" s="35"/>
      <c r="M69" s="35"/>
      <c r="N69" s="35"/>
      <c r="O69" s="35"/>
      <c r="P69" s="35"/>
      <c r="Q69" s="39">
        <f t="shared" si="23"/>
        <v>0</v>
      </c>
      <c r="R69" s="35"/>
      <c r="S69" s="35"/>
      <c r="T69" s="35"/>
      <c r="U69" s="35"/>
      <c r="V69" s="35"/>
      <c r="W69" s="35"/>
      <c r="X69" s="39">
        <f t="shared" si="24"/>
        <v>0</v>
      </c>
      <c r="Y69" s="40">
        <f t="shared" si="11"/>
        <v>0</v>
      </c>
    </row>
    <row r="70" spans="1:25" x14ac:dyDescent="0.25">
      <c r="A70" s="30"/>
      <c r="B70" s="41"/>
      <c r="C70" s="42"/>
      <c r="D70" s="33"/>
      <c r="E70" s="34"/>
      <c r="F70" s="35"/>
      <c r="G70" s="34"/>
      <c r="H70" s="35"/>
      <c r="I70" s="37">
        <f t="shared" si="22"/>
        <v>0</v>
      </c>
      <c r="J70" s="38">
        <f t="shared" si="22"/>
        <v>0</v>
      </c>
      <c r="K70" s="35"/>
      <c r="L70" s="35"/>
      <c r="M70" s="35"/>
      <c r="N70" s="35"/>
      <c r="O70" s="35"/>
      <c r="P70" s="35"/>
      <c r="Q70" s="39">
        <f t="shared" si="23"/>
        <v>0</v>
      </c>
      <c r="R70" s="35"/>
      <c r="S70" s="35"/>
      <c r="T70" s="35"/>
      <c r="U70" s="35"/>
      <c r="V70" s="35"/>
      <c r="W70" s="35"/>
      <c r="X70" s="39">
        <f t="shared" si="24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2"/>
        <v>0</v>
      </c>
      <c r="J71" s="38">
        <f t="shared" si="22"/>
        <v>0</v>
      </c>
      <c r="K71" s="35"/>
      <c r="L71" s="35"/>
      <c r="M71" s="35"/>
      <c r="N71" s="35"/>
      <c r="O71" s="35"/>
      <c r="P71" s="35"/>
      <c r="Q71" s="39">
        <f t="shared" si="23"/>
        <v>0</v>
      </c>
      <c r="R71" s="35"/>
      <c r="S71" s="35"/>
      <c r="T71" s="35"/>
      <c r="U71" s="35"/>
      <c r="V71" s="35"/>
      <c r="W71" s="35"/>
      <c r="X71" s="39">
        <f t="shared" si="24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2"/>
        <v>0</v>
      </c>
      <c r="J72" s="38">
        <f t="shared" si="22"/>
        <v>0</v>
      </c>
      <c r="K72" s="35"/>
      <c r="L72" s="35"/>
      <c r="M72" s="35"/>
      <c r="N72" s="35"/>
      <c r="O72" s="35"/>
      <c r="P72" s="35"/>
      <c r="Q72" s="39">
        <f t="shared" si="23"/>
        <v>0</v>
      </c>
      <c r="R72" s="35"/>
      <c r="S72" s="35"/>
      <c r="T72" s="35"/>
      <c r="U72" s="35"/>
      <c r="V72" s="35"/>
      <c r="W72" s="35"/>
      <c r="X72" s="39">
        <f t="shared" si="24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2"/>
        <v>0</v>
      </c>
      <c r="J73" s="38">
        <f t="shared" si="22"/>
        <v>0</v>
      </c>
      <c r="K73" s="35"/>
      <c r="L73" s="35"/>
      <c r="M73" s="35"/>
      <c r="N73" s="35"/>
      <c r="O73" s="35"/>
      <c r="P73" s="35"/>
      <c r="Q73" s="39">
        <f t="shared" si="23"/>
        <v>0</v>
      </c>
      <c r="R73" s="35"/>
      <c r="S73" s="35"/>
      <c r="T73" s="35"/>
      <c r="U73" s="35"/>
      <c r="V73" s="35"/>
      <c r="W73" s="35"/>
      <c r="X73" s="39">
        <f t="shared" si="24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5">SUM(I61:I74)</f>
        <v>0.24930555555555556</v>
      </c>
      <c r="J75" s="57">
        <f t="shared" si="25"/>
        <v>181</v>
      </c>
      <c r="K75" s="57">
        <f t="shared" si="25"/>
        <v>3</v>
      </c>
      <c r="L75" s="57">
        <f t="shared" si="25"/>
        <v>3</v>
      </c>
      <c r="M75" s="57">
        <f t="shared" si="25"/>
        <v>0</v>
      </c>
      <c r="N75" s="57">
        <f t="shared" si="25"/>
        <v>0</v>
      </c>
      <c r="O75" s="57">
        <f t="shared" si="25"/>
        <v>0</v>
      </c>
      <c r="P75" s="57">
        <f t="shared" si="25"/>
        <v>0</v>
      </c>
      <c r="Q75" s="57">
        <f t="shared" si="25"/>
        <v>6</v>
      </c>
      <c r="R75" s="57">
        <f t="shared" si="25"/>
        <v>0</v>
      </c>
      <c r="S75" s="57">
        <f t="shared" si="25"/>
        <v>4</v>
      </c>
      <c r="T75" s="57">
        <f t="shared" si="25"/>
        <v>0</v>
      </c>
      <c r="U75" s="57">
        <f t="shared" si="25"/>
        <v>0</v>
      </c>
      <c r="V75" s="57">
        <f t="shared" si="25"/>
        <v>2</v>
      </c>
      <c r="W75" s="57">
        <f t="shared" si="25"/>
        <v>0</v>
      </c>
      <c r="X75" s="57">
        <f>SUM(R75:W75)</f>
        <v>6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43588</v>
      </c>
      <c r="C76" s="32" t="s">
        <v>30</v>
      </c>
      <c r="D76" s="33">
        <v>15</v>
      </c>
      <c r="E76" s="34">
        <v>0.27083333333333331</v>
      </c>
      <c r="F76" s="35">
        <v>116710</v>
      </c>
      <c r="G76" s="34">
        <v>0.3125</v>
      </c>
      <c r="H76" s="35">
        <v>116742</v>
      </c>
      <c r="I76" s="37">
        <f>SUM(G76-E76)</f>
        <v>4.1666666666666685E-2</v>
      </c>
      <c r="J76" s="38">
        <f>SUM(H76-F76)</f>
        <v>32</v>
      </c>
      <c r="K76" s="35"/>
      <c r="L76" s="35">
        <v>1</v>
      </c>
      <c r="M76" s="35"/>
      <c r="N76" s="35"/>
      <c r="O76" s="35"/>
      <c r="P76" s="35"/>
      <c r="Q76" s="39">
        <f>SUM(K76:P76)</f>
        <v>1</v>
      </c>
      <c r="R76" s="35"/>
      <c r="S76" s="35">
        <v>1</v>
      </c>
      <c r="T76" s="35"/>
      <c r="U76" s="35"/>
      <c r="V76" s="35"/>
      <c r="W76" s="35"/>
      <c r="X76" s="39">
        <f>SUM(R76:W76)</f>
        <v>1</v>
      </c>
      <c r="Y76" s="40">
        <f>SUM(Q76-X76)</f>
        <v>0</v>
      </c>
    </row>
    <row r="77" spans="1:25" x14ac:dyDescent="0.25">
      <c r="A77" s="30" t="s">
        <v>84</v>
      </c>
      <c r="B77" s="62"/>
      <c r="C77" s="42" t="s">
        <v>31</v>
      </c>
      <c r="D77" s="33"/>
      <c r="E77" s="34">
        <v>0.33333333333333331</v>
      </c>
      <c r="F77" s="35">
        <v>116742</v>
      </c>
      <c r="G77" s="34">
        <v>0.3576388888888889</v>
      </c>
      <c r="H77" s="35">
        <v>116769</v>
      </c>
      <c r="I77" s="37">
        <f t="shared" ref="I77:J88" si="26">SUM(G77-E77)</f>
        <v>2.430555555555558E-2</v>
      </c>
      <c r="J77" s="38">
        <f t="shared" si="26"/>
        <v>27</v>
      </c>
      <c r="K77" s="35">
        <v>1</v>
      </c>
      <c r="L77" s="35"/>
      <c r="M77" s="35"/>
      <c r="N77" s="35"/>
      <c r="O77" s="35"/>
      <c r="P77" s="35"/>
      <c r="Q77" s="39">
        <f t="shared" ref="Q77:Q88" si="27">SUM(K77:P77)</f>
        <v>1</v>
      </c>
      <c r="R77" s="35"/>
      <c r="S77" s="35">
        <v>1</v>
      </c>
      <c r="T77" s="35"/>
      <c r="U77" s="35"/>
      <c r="V77" s="35"/>
      <c r="W77" s="35"/>
      <c r="X77" s="39">
        <f t="shared" ref="X77:X88" si="28">SUM(R77:W77)</f>
        <v>1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15</v>
      </c>
      <c r="E78" s="34">
        <v>0.36944444444444446</v>
      </c>
      <c r="F78" s="35">
        <v>116769</v>
      </c>
      <c r="G78" s="34">
        <v>0.40625</v>
      </c>
      <c r="H78" s="35">
        <v>116794</v>
      </c>
      <c r="I78" s="37">
        <f t="shared" si="26"/>
        <v>3.6805555555555536E-2</v>
      </c>
      <c r="J78" s="38">
        <f t="shared" si="26"/>
        <v>25</v>
      </c>
      <c r="K78" s="35">
        <v>4</v>
      </c>
      <c r="L78" s="35">
        <v>5</v>
      </c>
      <c r="M78" s="35"/>
      <c r="N78" s="35"/>
      <c r="O78" s="35"/>
      <c r="P78" s="35"/>
      <c r="Q78" s="39">
        <f t="shared" si="27"/>
        <v>9</v>
      </c>
      <c r="R78" s="35"/>
      <c r="S78" s="35">
        <v>7</v>
      </c>
      <c r="T78" s="35"/>
      <c r="U78" s="35"/>
      <c r="V78" s="35">
        <v>2</v>
      </c>
      <c r="W78" s="35"/>
      <c r="X78" s="39">
        <f t="shared" si="28"/>
        <v>9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0.41319444444444442</v>
      </c>
      <c r="F79" s="35">
        <v>116794</v>
      </c>
      <c r="G79" s="34">
        <v>0.46736111111111112</v>
      </c>
      <c r="H79" s="35">
        <v>116824</v>
      </c>
      <c r="I79" s="37">
        <f t="shared" si="26"/>
        <v>5.4166666666666696E-2</v>
      </c>
      <c r="J79" s="38">
        <f t="shared" si="26"/>
        <v>30</v>
      </c>
      <c r="K79" s="35">
        <v>1</v>
      </c>
      <c r="L79" s="35">
        <v>2</v>
      </c>
      <c r="M79" s="35"/>
      <c r="N79" s="35"/>
      <c r="O79" s="35"/>
      <c r="P79" s="35"/>
      <c r="Q79" s="39">
        <f t="shared" si="27"/>
        <v>3</v>
      </c>
      <c r="R79" s="35"/>
      <c r="S79" s="35"/>
      <c r="T79" s="35"/>
      <c r="U79" s="35"/>
      <c r="V79" s="35">
        <v>3</v>
      </c>
      <c r="W79" s="35"/>
      <c r="X79" s="39">
        <f t="shared" si="28"/>
        <v>3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>
        <v>15</v>
      </c>
      <c r="E80" s="34">
        <v>0.64583333333333337</v>
      </c>
      <c r="F80" s="35">
        <v>116824</v>
      </c>
      <c r="G80" s="34">
        <v>0.68888888888888899</v>
      </c>
      <c r="H80" s="35">
        <v>116857</v>
      </c>
      <c r="I80" s="37">
        <f t="shared" si="26"/>
        <v>4.3055555555555625E-2</v>
      </c>
      <c r="J80" s="38">
        <f t="shared" si="26"/>
        <v>33</v>
      </c>
      <c r="K80" s="35">
        <v>1</v>
      </c>
      <c r="L80" s="35">
        <v>3</v>
      </c>
      <c r="M80" s="35"/>
      <c r="N80" s="35"/>
      <c r="O80" s="35"/>
      <c r="P80" s="35"/>
      <c r="Q80" s="39">
        <f t="shared" si="27"/>
        <v>4</v>
      </c>
      <c r="R80" s="35"/>
      <c r="S80" s="35">
        <v>1</v>
      </c>
      <c r="T80" s="35"/>
      <c r="U80" s="35"/>
      <c r="V80" s="35">
        <v>3</v>
      </c>
      <c r="W80" s="35"/>
      <c r="X80" s="39">
        <f t="shared" si="28"/>
        <v>4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0.72777777777777775</v>
      </c>
      <c r="F81" s="35">
        <v>116857</v>
      </c>
      <c r="G81" s="34">
        <v>0.77777777777777779</v>
      </c>
      <c r="H81" s="35">
        <v>116893</v>
      </c>
      <c r="I81" s="37">
        <f t="shared" si="26"/>
        <v>5.0000000000000044E-2</v>
      </c>
      <c r="J81" s="38">
        <f t="shared" si="26"/>
        <v>36</v>
      </c>
      <c r="K81" s="35">
        <v>4</v>
      </c>
      <c r="L81" s="35"/>
      <c r="M81" s="35"/>
      <c r="N81" s="35"/>
      <c r="O81" s="35"/>
      <c r="P81" s="35"/>
      <c r="Q81" s="39">
        <f t="shared" si="27"/>
        <v>4</v>
      </c>
      <c r="R81" s="35"/>
      <c r="S81" s="35">
        <v>1</v>
      </c>
      <c r="T81" s="35"/>
      <c r="U81" s="35"/>
      <c r="V81" s="35">
        <v>3</v>
      </c>
      <c r="W81" s="35"/>
      <c r="X81" s="39">
        <f t="shared" si="28"/>
        <v>4</v>
      </c>
      <c r="Y81" s="40">
        <f t="shared" si="11"/>
        <v>0</v>
      </c>
    </row>
    <row r="82" spans="1:25" x14ac:dyDescent="0.25">
      <c r="A82" s="30"/>
      <c r="B82" s="62"/>
      <c r="C82" s="42"/>
      <c r="D82" s="33"/>
      <c r="E82" s="34"/>
      <c r="F82" s="35"/>
      <c r="G82" s="34"/>
      <c r="H82" s="35"/>
      <c r="I82" s="37">
        <f t="shared" si="26"/>
        <v>0</v>
      </c>
      <c r="J82" s="38">
        <f t="shared" si="26"/>
        <v>0</v>
      </c>
      <c r="K82" s="35"/>
      <c r="L82" s="35"/>
      <c r="M82" s="35"/>
      <c r="N82" s="35"/>
      <c r="O82" s="35"/>
      <c r="P82" s="35"/>
      <c r="Q82" s="39">
        <f t="shared" si="27"/>
        <v>0</v>
      </c>
      <c r="R82" s="35"/>
      <c r="S82" s="35"/>
      <c r="T82" s="35"/>
      <c r="U82" s="35"/>
      <c r="V82" s="35"/>
      <c r="W82" s="35"/>
      <c r="X82" s="39">
        <f t="shared" si="28"/>
        <v>0</v>
      </c>
      <c r="Y82" s="40">
        <f t="shared" si="11"/>
        <v>0</v>
      </c>
    </row>
    <row r="83" spans="1:25" x14ac:dyDescent="0.25">
      <c r="A83" s="30"/>
      <c r="B83" s="62"/>
      <c r="C83" s="42"/>
      <c r="D83" s="33"/>
      <c r="E83" s="34"/>
      <c r="F83" s="35"/>
      <c r="G83" s="34"/>
      <c r="H83" s="35"/>
      <c r="I83" s="37">
        <f t="shared" si="26"/>
        <v>0</v>
      </c>
      <c r="J83" s="38">
        <f t="shared" si="26"/>
        <v>0</v>
      </c>
      <c r="K83" s="35"/>
      <c r="L83" s="35"/>
      <c r="M83" s="35"/>
      <c r="N83" s="35"/>
      <c r="O83" s="35"/>
      <c r="P83" s="35"/>
      <c r="Q83" s="39">
        <f t="shared" si="27"/>
        <v>0</v>
      </c>
      <c r="R83" s="35"/>
      <c r="S83" s="35"/>
      <c r="T83" s="35"/>
      <c r="U83" s="35"/>
      <c r="V83" s="35"/>
      <c r="W83" s="35"/>
      <c r="X83" s="39">
        <f t="shared" si="28"/>
        <v>0</v>
      </c>
      <c r="Y83" s="40">
        <f t="shared" si="11"/>
        <v>0</v>
      </c>
    </row>
    <row r="84" spans="1:25" x14ac:dyDescent="0.25">
      <c r="A84" s="30"/>
      <c r="B84" s="62"/>
      <c r="C84" s="42"/>
      <c r="D84" s="33"/>
      <c r="E84" s="34"/>
      <c r="F84" s="35"/>
      <c r="G84" s="34"/>
      <c r="H84" s="35"/>
      <c r="I84" s="37">
        <f t="shared" si="26"/>
        <v>0</v>
      </c>
      <c r="J84" s="38">
        <f t="shared" si="26"/>
        <v>0</v>
      </c>
      <c r="K84" s="35"/>
      <c r="L84" s="35"/>
      <c r="M84" s="35"/>
      <c r="N84" s="35"/>
      <c r="O84" s="35"/>
      <c r="P84" s="35"/>
      <c r="Q84" s="39">
        <f t="shared" si="27"/>
        <v>0</v>
      </c>
      <c r="R84" s="35"/>
      <c r="S84" s="35"/>
      <c r="T84" s="35"/>
      <c r="U84" s="35"/>
      <c r="V84" s="35"/>
      <c r="W84" s="35"/>
      <c r="X84" s="39">
        <f t="shared" si="28"/>
        <v>0</v>
      </c>
      <c r="Y84" s="40">
        <f t="shared" si="11"/>
        <v>0</v>
      </c>
    </row>
    <row r="85" spans="1:25" x14ac:dyDescent="0.25">
      <c r="A85" s="30"/>
      <c r="B85" s="62"/>
      <c r="C85" s="42"/>
      <c r="D85" s="33"/>
      <c r="E85" s="34"/>
      <c r="F85" s="35"/>
      <c r="G85" s="34"/>
      <c r="H85" s="35"/>
      <c r="I85" s="37">
        <f t="shared" si="26"/>
        <v>0</v>
      </c>
      <c r="J85" s="38">
        <f t="shared" si="26"/>
        <v>0</v>
      </c>
      <c r="K85" s="35"/>
      <c r="L85" s="35"/>
      <c r="M85" s="35"/>
      <c r="N85" s="35"/>
      <c r="O85" s="35"/>
      <c r="P85" s="35"/>
      <c r="Q85" s="39">
        <f t="shared" si="27"/>
        <v>0</v>
      </c>
      <c r="R85" s="35"/>
      <c r="S85" s="35"/>
      <c r="T85" s="35"/>
      <c r="U85" s="35"/>
      <c r="V85" s="35"/>
      <c r="W85" s="35"/>
      <c r="X85" s="39">
        <f t="shared" si="28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6"/>
        <v>0</v>
      </c>
      <c r="J86" s="38">
        <f t="shared" si="26"/>
        <v>0</v>
      </c>
      <c r="K86" s="35"/>
      <c r="L86" s="35"/>
      <c r="M86" s="35"/>
      <c r="N86" s="35"/>
      <c r="O86" s="35"/>
      <c r="P86" s="35"/>
      <c r="Q86" s="39">
        <f t="shared" si="27"/>
        <v>0</v>
      </c>
      <c r="R86" s="35"/>
      <c r="S86" s="35"/>
      <c r="T86" s="35"/>
      <c r="U86" s="35"/>
      <c r="V86" s="35"/>
      <c r="W86" s="35"/>
      <c r="X86" s="39">
        <f t="shared" si="28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6"/>
        <v>0</v>
      </c>
      <c r="J87" s="38">
        <f t="shared" si="26"/>
        <v>0</v>
      </c>
      <c r="K87" s="35"/>
      <c r="L87" s="35"/>
      <c r="M87" s="35"/>
      <c r="N87" s="35"/>
      <c r="O87" s="35"/>
      <c r="P87" s="35"/>
      <c r="Q87" s="39">
        <f t="shared" si="27"/>
        <v>0</v>
      </c>
      <c r="R87" s="35"/>
      <c r="S87" s="35"/>
      <c r="T87" s="35"/>
      <c r="U87" s="35"/>
      <c r="V87" s="35"/>
      <c r="W87" s="35"/>
      <c r="X87" s="39">
        <f t="shared" si="28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6"/>
        <v>0</v>
      </c>
      <c r="J88" s="38">
        <f t="shared" si="26"/>
        <v>0</v>
      </c>
      <c r="K88" s="35"/>
      <c r="L88" s="35"/>
      <c r="M88" s="35"/>
      <c r="N88" s="35"/>
      <c r="O88" s="35"/>
      <c r="P88" s="35"/>
      <c r="Q88" s="39">
        <f t="shared" si="27"/>
        <v>0</v>
      </c>
      <c r="R88" s="35"/>
      <c r="S88" s="35"/>
      <c r="T88" s="35"/>
      <c r="U88" s="35"/>
      <c r="V88" s="35"/>
      <c r="W88" s="35"/>
      <c r="X88" s="39">
        <f t="shared" si="28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9">SUM(I76:I89)</f>
        <v>0.25000000000000017</v>
      </c>
      <c r="J90" s="57">
        <f t="shared" si="29"/>
        <v>183</v>
      </c>
      <c r="K90" s="57">
        <f t="shared" si="29"/>
        <v>11</v>
      </c>
      <c r="L90" s="57">
        <f t="shared" si="29"/>
        <v>11</v>
      </c>
      <c r="M90" s="57">
        <f t="shared" si="29"/>
        <v>0</v>
      </c>
      <c r="N90" s="57">
        <f t="shared" si="29"/>
        <v>0</v>
      </c>
      <c r="O90" s="57">
        <f t="shared" si="29"/>
        <v>0</v>
      </c>
      <c r="P90" s="57">
        <f t="shared" si="29"/>
        <v>0</v>
      </c>
      <c r="Q90" s="57">
        <f t="shared" si="29"/>
        <v>22</v>
      </c>
      <c r="R90" s="57">
        <f t="shared" si="29"/>
        <v>0</v>
      </c>
      <c r="S90" s="57">
        <f t="shared" si="29"/>
        <v>11</v>
      </c>
      <c r="T90" s="57">
        <f t="shared" si="29"/>
        <v>0</v>
      </c>
      <c r="U90" s="57">
        <f t="shared" si="29"/>
        <v>0</v>
      </c>
      <c r="V90" s="57">
        <f t="shared" si="29"/>
        <v>11</v>
      </c>
      <c r="W90" s="57">
        <f t="shared" si="29"/>
        <v>0</v>
      </c>
      <c r="X90" s="57">
        <f>SUM(R90:W90)</f>
        <v>22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43589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30">SUM(G92-E92)</f>
        <v>0</v>
      </c>
      <c r="J92" s="38">
        <f t="shared" si="30"/>
        <v>0</v>
      </c>
      <c r="K92" s="35"/>
      <c r="L92" s="35"/>
      <c r="M92" s="35"/>
      <c r="N92" s="35"/>
      <c r="O92" s="35"/>
      <c r="P92" s="35"/>
      <c r="Q92" s="39">
        <f t="shared" ref="Q92:Q98" si="31">SUM(K92:P92)</f>
        <v>0</v>
      </c>
      <c r="R92" s="35"/>
      <c r="S92" s="35"/>
      <c r="T92" s="35"/>
      <c r="U92" s="35"/>
      <c r="V92" s="35"/>
      <c r="W92" s="35"/>
      <c r="X92" s="39">
        <f t="shared" ref="X92:X98" si="32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30"/>
        <v>0</v>
      </c>
      <c r="J93" s="38">
        <f t="shared" si="30"/>
        <v>0</v>
      </c>
      <c r="K93" s="35"/>
      <c r="L93" s="35"/>
      <c r="M93" s="35"/>
      <c r="N93" s="35"/>
      <c r="O93" s="35"/>
      <c r="P93" s="35"/>
      <c r="Q93" s="39">
        <f t="shared" si="31"/>
        <v>0</v>
      </c>
      <c r="R93" s="35"/>
      <c r="S93" s="35"/>
      <c r="T93" s="35"/>
      <c r="U93" s="35"/>
      <c r="V93" s="35"/>
      <c r="W93" s="35"/>
      <c r="X93" s="39">
        <f t="shared" si="32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30"/>
        <v>0</v>
      </c>
      <c r="J94" s="38">
        <f t="shared" si="30"/>
        <v>0</v>
      </c>
      <c r="K94" s="35"/>
      <c r="L94" s="35"/>
      <c r="M94" s="35"/>
      <c r="N94" s="35"/>
      <c r="O94" s="35"/>
      <c r="P94" s="35"/>
      <c r="Q94" s="39">
        <f t="shared" si="31"/>
        <v>0</v>
      </c>
      <c r="R94" s="35"/>
      <c r="S94" s="35"/>
      <c r="T94" s="35"/>
      <c r="U94" s="35"/>
      <c r="V94" s="35"/>
      <c r="W94" s="35"/>
      <c r="X94" s="39">
        <f t="shared" si="32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30"/>
        <v>0</v>
      </c>
      <c r="J95" s="38">
        <f t="shared" si="30"/>
        <v>0</v>
      </c>
      <c r="K95" s="35"/>
      <c r="L95" s="35"/>
      <c r="M95" s="35"/>
      <c r="N95" s="35"/>
      <c r="O95" s="35"/>
      <c r="P95" s="35"/>
      <c r="Q95" s="39">
        <f t="shared" si="31"/>
        <v>0</v>
      </c>
      <c r="R95" s="35"/>
      <c r="S95" s="35"/>
      <c r="T95" s="35"/>
      <c r="U95" s="35"/>
      <c r="V95" s="35"/>
      <c r="W95" s="35"/>
      <c r="X95" s="39">
        <f t="shared" si="32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30"/>
        <v>0</v>
      </c>
      <c r="J96" s="38">
        <f t="shared" si="30"/>
        <v>0</v>
      </c>
      <c r="K96" s="35"/>
      <c r="L96" s="35"/>
      <c r="M96" s="35"/>
      <c r="N96" s="35"/>
      <c r="O96" s="35"/>
      <c r="P96" s="35"/>
      <c r="Q96" s="39">
        <f t="shared" si="31"/>
        <v>0</v>
      </c>
      <c r="R96" s="35"/>
      <c r="S96" s="35"/>
      <c r="T96" s="35"/>
      <c r="U96" s="35"/>
      <c r="V96" s="35"/>
      <c r="W96" s="35"/>
      <c r="X96" s="39">
        <f t="shared" si="32"/>
        <v>0</v>
      </c>
      <c r="Y96" s="40">
        <f t="shared" si="11"/>
        <v>0</v>
      </c>
    </row>
    <row r="97" spans="1:25" x14ac:dyDescent="0.25">
      <c r="A97" s="30"/>
      <c r="B97" s="41"/>
      <c r="C97" s="42"/>
      <c r="D97" s="33"/>
      <c r="E97" s="34"/>
      <c r="F97" s="35"/>
      <c r="G97" s="34"/>
      <c r="H97" s="35"/>
      <c r="I97" s="37">
        <f t="shared" si="30"/>
        <v>0</v>
      </c>
      <c r="J97" s="38">
        <f t="shared" si="30"/>
        <v>0</v>
      </c>
      <c r="K97" s="35"/>
      <c r="L97" s="35"/>
      <c r="M97" s="35"/>
      <c r="N97" s="35"/>
      <c r="O97" s="35"/>
      <c r="P97" s="35"/>
      <c r="Q97" s="39">
        <f t="shared" si="31"/>
        <v>0</v>
      </c>
      <c r="R97" s="35"/>
      <c r="S97" s="35"/>
      <c r="T97" s="35"/>
      <c r="U97" s="35"/>
      <c r="V97" s="35"/>
      <c r="W97" s="35"/>
      <c r="X97" s="39">
        <f t="shared" si="32"/>
        <v>0</v>
      </c>
      <c r="Y97" s="40">
        <f t="shared" si="11"/>
        <v>0</v>
      </c>
    </row>
    <row r="98" spans="1:25" x14ac:dyDescent="0.25">
      <c r="A98" s="30"/>
      <c r="B98" s="41"/>
      <c r="C98" s="42"/>
      <c r="D98" s="33"/>
      <c r="E98" s="34"/>
      <c r="F98" s="35"/>
      <c r="G98" s="34"/>
      <c r="H98" s="35"/>
      <c r="I98" s="37">
        <f t="shared" si="30"/>
        <v>0</v>
      </c>
      <c r="J98" s="38">
        <f t="shared" si="30"/>
        <v>0</v>
      </c>
      <c r="K98" s="35"/>
      <c r="L98" s="35"/>
      <c r="M98" s="35"/>
      <c r="N98" s="35"/>
      <c r="O98" s="35"/>
      <c r="P98" s="35"/>
      <c r="Q98" s="39">
        <f t="shared" si="31"/>
        <v>0</v>
      </c>
      <c r="R98" s="35"/>
      <c r="S98" s="35"/>
      <c r="T98" s="35"/>
      <c r="U98" s="35"/>
      <c r="V98" s="35"/>
      <c r="W98" s="35"/>
      <c r="X98" s="39">
        <f t="shared" si="32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3">SUM(K91:K99)</f>
        <v>0</v>
      </c>
      <c r="L100" s="57">
        <f t="shared" si="33"/>
        <v>0</v>
      </c>
      <c r="M100" s="57">
        <f t="shared" si="33"/>
        <v>0</v>
      </c>
      <c r="N100" s="57">
        <f t="shared" si="33"/>
        <v>0</v>
      </c>
      <c r="O100" s="57">
        <f t="shared" si="33"/>
        <v>0</v>
      </c>
      <c r="P100" s="57">
        <f t="shared" si="33"/>
        <v>0</v>
      </c>
      <c r="Q100" s="57">
        <f t="shared" si="33"/>
        <v>0</v>
      </c>
      <c r="R100" s="57">
        <f t="shared" si="33"/>
        <v>0</v>
      </c>
      <c r="S100" s="57">
        <f t="shared" si="33"/>
        <v>0</v>
      </c>
      <c r="T100" s="57">
        <f t="shared" si="33"/>
        <v>0</v>
      </c>
      <c r="U100" s="57">
        <f t="shared" si="33"/>
        <v>0</v>
      </c>
      <c r="V100" s="57">
        <f t="shared" si="33"/>
        <v>0</v>
      </c>
      <c r="W100" s="57">
        <f t="shared" si="33"/>
        <v>0</v>
      </c>
      <c r="X100" s="57">
        <f t="shared" si="33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43590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4">SUM(G102-E102)</f>
        <v>0</v>
      </c>
      <c r="J102" s="38">
        <f t="shared" si="34"/>
        <v>0</v>
      </c>
      <c r="K102" s="35"/>
      <c r="L102" s="35"/>
      <c r="M102" s="35"/>
      <c r="N102" s="35"/>
      <c r="O102" s="35"/>
      <c r="P102" s="35"/>
      <c r="Q102" s="39">
        <f t="shared" ref="Q102:Q108" si="35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6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4"/>
        <v>0</v>
      </c>
      <c r="J103" s="38">
        <f t="shared" si="34"/>
        <v>0</v>
      </c>
      <c r="K103" s="35"/>
      <c r="L103" s="35"/>
      <c r="M103" s="35"/>
      <c r="N103" s="35"/>
      <c r="O103" s="35"/>
      <c r="P103" s="35"/>
      <c r="Q103" s="39">
        <f t="shared" si="35"/>
        <v>0</v>
      </c>
      <c r="R103" s="35"/>
      <c r="S103" s="35"/>
      <c r="T103" s="35"/>
      <c r="U103" s="35"/>
      <c r="V103" s="35"/>
      <c r="W103" s="35"/>
      <c r="X103" s="39">
        <f t="shared" si="36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4"/>
        <v>0</v>
      </c>
      <c r="J104" s="38">
        <f t="shared" si="34"/>
        <v>0</v>
      </c>
      <c r="K104" s="35"/>
      <c r="L104" s="35"/>
      <c r="M104" s="35"/>
      <c r="N104" s="35"/>
      <c r="O104" s="35"/>
      <c r="P104" s="35"/>
      <c r="Q104" s="39">
        <f t="shared" si="35"/>
        <v>0</v>
      </c>
      <c r="R104" s="35"/>
      <c r="S104" s="35"/>
      <c r="T104" s="35"/>
      <c r="U104" s="35"/>
      <c r="V104" s="35"/>
      <c r="W104" s="35"/>
      <c r="X104" s="39">
        <f t="shared" si="36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4"/>
        <v>0</v>
      </c>
      <c r="J105" s="38">
        <f t="shared" si="34"/>
        <v>0</v>
      </c>
      <c r="K105" s="35"/>
      <c r="L105" s="35"/>
      <c r="M105" s="35"/>
      <c r="N105" s="35"/>
      <c r="O105" s="35"/>
      <c r="P105" s="35"/>
      <c r="Q105" s="39">
        <f t="shared" si="35"/>
        <v>0</v>
      </c>
      <c r="R105" s="35"/>
      <c r="S105" s="35"/>
      <c r="T105" s="35"/>
      <c r="U105" s="35"/>
      <c r="V105" s="35"/>
      <c r="W105" s="35"/>
      <c r="X105" s="39">
        <f t="shared" si="36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4"/>
        <v>0</v>
      </c>
      <c r="J106" s="38">
        <f t="shared" si="34"/>
        <v>0</v>
      </c>
      <c r="K106" s="35"/>
      <c r="L106" s="35"/>
      <c r="M106" s="35"/>
      <c r="N106" s="35"/>
      <c r="O106" s="35"/>
      <c r="P106" s="35"/>
      <c r="Q106" s="39">
        <f t="shared" si="35"/>
        <v>0</v>
      </c>
      <c r="R106" s="35"/>
      <c r="S106" s="35"/>
      <c r="T106" s="35"/>
      <c r="U106" s="35"/>
      <c r="V106" s="35"/>
      <c r="W106" s="35"/>
      <c r="X106" s="39">
        <f t="shared" si="36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4"/>
        <v>0</v>
      </c>
      <c r="J107" s="38">
        <f t="shared" si="34"/>
        <v>0</v>
      </c>
      <c r="K107" s="35"/>
      <c r="L107" s="35"/>
      <c r="M107" s="35"/>
      <c r="N107" s="35"/>
      <c r="O107" s="35"/>
      <c r="P107" s="35"/>
      <c r="Q107" s="39">
        <f t="shared" si="35"/>
        <v>0</v>
      </c>
      <c r="R107" s="35"/>
      <c r="S107" s="35"/>
      <c r="T107" s="35"/>
      <c r="U107" s="35"/>
      <c r="V107" s="35"/>
      <c r="W107" s="35"/>
      <c r="X107" s="39">
        <f t="shared" si="36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4"/>
        <v>0</v>
      </c>
      <c r="J108" s="38">
        <f t="shared" si="34"/>
        <v>0</v>
      </c>
      <c r="K108" s="35"/>
      <c r="L108" s="35"/>
      <c r="M108" s="35"/>
      <c r="N108" s="35"/>
      <c r="O108" s="35"/>
      <c r="P108" s="35"/>
      <c r="Q108" s="39">
        <f t="shared" si="35"/>
        <v>0</v>
      </c>
      <c r="R108" s="35"/>
      <c r="S108" s="35"/>
      <c r="T108" s="35"/>
      <c r="U108" s="35"/>
      <c r="V108" s="35"/>
      <c r="W108" s="35"/>
      <c r="X108" s="39">
        <f t="shared" si="36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7">SUM(K101:K109)</f>
        <v>0</v>
      </c>
      <c r="L110" s="57">
        <f t="shared" si="37"/>
        <v>0</v>
      </c>
      <c r="M110" s="57">
        <f t="shared" si="37"/>
        <v>0</v>
      </c>
      <c r="N110" s="57">
        <f t="shared" si="37"/>
        <v>0</v>
      </c>
      <c r="O110" s="57">
        <f t="shared" si="37"/>
        <v>0</v>
      </c>
      <c r="P110" s="57">
        <f t="shared" si="37"/>
        <v>0</v>
      </c>
      <c r="Q110" s="57">
        <f t="shared" si="37"/>
        <v>0</v>
      </c>
      <c r="R110" s="57">
        <f t="shared" si="37"/>
        <v>0</v>
      </c>
      <c r="S110" s="57">
        <f t="shared" si="37"/>
        <v>0</v>
      </c>
      <c r="T110" s="57">
        <f t="shared" si="37"/>
        <v>0</v>
      </c>
      <c r="U110" s="57">
        <f t="shared" si="37"/>
        <v>0</v>
      </c>
      <c r="V110" s="57">
        <f t="shared" si="37"/>
        <v>0</v>
      </c>
      <c r="W110" s="57">
        <f t="shared" si="37"/>
        <v>0</v>
      </c>
      <c r="X110" s="57">
        <f t="shared" si="37"/>
        <v>0</v>
      </c>
      <c r="Y110" s="40">
        <f t="shared" si="11"/>
        <v>0</v>
      </c>
    </row>
    <row r="111" spans="1:25" ht="16.5" thickTop="1" thickBot="1" x14ac:dyDescent="0.3">
      <c r="A111" s="214" t="s">
        <v>40</v>
      </c>
      <c r="B111" s="221">
        <v>43591</v>
      </c>
      <c r="C111" s="215" t="s">
        <v>30</v>
      </c>
      <c r="D111" s="216">
        <v>15</v>
      </c>
      <c r="E111" s="209">
        <v>0.27083333333333331</v>
      </c>
      <c r="F111" s="210">
        <v>116893</v>
      </c>
      <c r="G111" s="209">
        <v>0.31388888888888888</v>
      </c>
      <c r="H111" s="210">
        <v>116925</v>
      </c>
      <c r="I111" s="37">
        <f>SUM(G111-E111)</f>
        <v>4.3055555555555569E-2</v>
      </c>
      <c r="J111" s="38">
        <f>SUM(H111-F111)</f>
        <v>32</v>
      </c>
      <c r="K111" s="203"/>
      <c r="L111" s="213">
        <v>2</v>
      </c>
      <c r="M111" s="204"/>
      <c r="N111" s="204"/>
      <c r="O111" s="204"/>
      <c r="P111" s="204"/>
      <c r="Q111" s="39">
        <f>SUM(K111:P111)</f>
        <v>2</v>
      </c>
      <c r="R111" s="203"/>
      <c r="S111" s="213">
        <v>2</v>
      </c>
      <c r="T111" s="204"/>
      <c r="U111" s="204"/>
      <c r="V111" s="204"/>
      <c r="W111" s="204"/>
      <c r="X111" s="39">
        <f>SUM(R111:W111)</f>
        <v>2</v>
      </c>
      <c r="Y111" s="40">
        <f>SUM(Q111-X111)</f>
        <v>0</v>
      </c>
    </row>
    <row r="112" spans="1:25" ht="15.75" thickBot="1" x14ac:dyDescent="0.3">
      <c r="A112" s="217" t="s">
        <v>120</v>
      </c>
      <c r="B112" s="218"/>
      <c r="C112" s="219" t="s">
        <v>31</v>
      </c>
      <c r="D112" s="220"/>
      <c r="E112" s="212">
        <v>0.32083333333333336</v>
      </c>
      <c r="F112" s="207">
        <v>116925</v>
      </c>
      <c r="G112" s="212">
        <v>0.36041666666666666</v>
      </c>
      <c r="H112" s="207">
        <v>116948</v>
      </c>
      <c r="I112" s="37">
        <f t="shared" ref="I112:J123" si="38">SUM(G112-E112)</f>
        <v>3.9583333333333304E-2</v>
      </c>
      <c r="J112" s="38">
        <f t="shared" si="38"/>
        <v>23</v>
      </c>
      <c r="K112" s="205">
        <v>1</v>
      </c>
      <c r="L112" s="206"/>
      <c r="M112" s="206"/>
      <c r="N112" s="206"/>
      <c r="O112" s="206"/>
      <c r="P112" s="206"/>
      <c r="Q112" s="39">
        <f t="shared" ref="Q112:Q123" si="39">SUM(K112:P112)</f>
        <v>1</v>
      </c>
      <c r="R112" s="208"/>
      <c r="S112" s="206"/>
      <c r="T112" s="207">
        <v>1</v>
      </c>
      <c r="U112" s="206"/>
      <c r="V112" s="206"/>
      <c r="W112" s="206"/>
      <c r="X112" s="39">
        <f t="shared" ref="X112:X123" si="40">SUM(R112:W112)</f>
        <v>1</v>
      </c>
      <c r="Y112" s="40">
        <f t="shared" ref="Y112:Y125" si="41">SUM(Q112-X112)</f>
        <v>0</v>
      </c>
    </row>
    <row r="113" spans="1:25" ht="15.75" thickBot="1" x14ac:dyDescent="0.3">
      <c r="A113" s="217" t="s">
        <v>120</v>
      </c>
      <c r="B113" s="218"/>
      <c r="C113" s="219" t="s">
        <v>32</v>
      </c>
      <c r="D113" s="220">
        <v>15</v>
      </c>
      <c r="E113" s="212">
        <v>0.36944444444444446</v>
      </c>
      <c r="F113" s="207">
        <v>116948</v>
      </c>
      <c r="G113" s="212">
        <v>0.40347222222222223</v>
      </c>
      <c r="H113" s="207">
        <v>116972</v>
      </c>
      <c r="I113" s="37">
        <f t="shared" si="38"/>
        <v>3.4027777777777768E-2</v>
      </c>
      <c r="J113" s="38">
        <f t="shared" si="38"/>
        <v>24</v>
      </c>
      <c r="K113" s="208"/>
      <c r="L113" s="206"/>
      <c r="M113" s="206"/>
      <c r="N113" s="206"/>
      <c r="O113" s="206"/>
      <c r="P113" s="206"/>
      <c r="Q113" s="39">
        <f t="shared" si="39"/>
        <v>0</v>
      </c>
      <c r="R113" s="208"/>
      <c r="S113" s="206"/>
      <c r="T113" s="206"/>
      <c r="U113" s="206"/>
      <c r="V113" s="206"/>
      <c r="W113" s="206"/>
      <c r="X113" s="39">
        <f t="shared" si="40"/>
        <v>0</v>
      </c>
      <c r="Y113" s="40">
        <f t="shared" si="41"/>
        <v>0</v>
      </c>
    </row>
    <row r="114" spans="1:25" ht="15.75" thickBot="1" x14ac:dyDescent="0.3">
      <c r="A114" s="217"/>
      <c r="B114" s="218"/>
      <c r="C114" s="219" t="s">
        <v>33</v>
      </c>
      <c r="D114" s="220"/>
      <c r="E114" s="212">
        <v>0.41319444444444442</v>
      </c>
      <c r="F114" s="207">
        <v>116972</v>
      </c>
      <c r="G114" s="212">
        <v>0.4604166666666667</v>
      </c>
      <c r="H114" s="207">
        <v>117003</v>
      </c>
      <c r="I114" s="37">
        <f t="shared" si="38"/>
        <v>4.7222222222222276E-2</v>
      </c>
      <c r="J114" s="38">
        <f t="shared" si="38"/>
        <v>31</v>
      </c>
      <c r="K114" s="208"/>
      <c r="L114" s="207">
        <v>2</v>
      </c>
      <c r="M114" s="206"/>
      <c r="N114" s="206"/>
      <c r="O114" s="206"/>
      <c r="P114" s="206"/>
      <c r="Q114" s="39">
        <f t="shared" si="39"/>
        <v>2</v>
      </c>
      <c r="R114" s="208"/>
      <c r="S114" s="206"/>
      <c r="T114" s="207">
        <v>2</v>
      </c>
      <c r="U114" s="206"/>
      <c r="V114" s="206"/>
      <c r="W114" s="206"/>
      <c r="X114" s="39">
        <f t="shared" si="40"/>
        <v>2</v>
      </c>
      <c r="Y114" s="40">
        <f t="shared" si="41"/>
        <v>0</v>
      </c>
    </row>
    <row r="115" spans="1:25" ht="15.75" thickBot="1" x14ac:dyDescent="0.3">
      <c r="A115" s="217" t="s">
        <v>121</v>
      </c>
      <c r="B115" s="218"/>
      <c r="C115" s="219" t="s">
        <v>34</v>
      </c>
      <c r="D115" s="220">
        <v>15</v>
      </c>
      <c r="E115" s="212">
        <v>0.64583333333333337</v>
      </c>
      <c r="F115" s="207">
        <v>117003</v>
      </c>
      <c r="G115" s="212">
        <v>0.71527777777777779</v>
      </c>
      <c r="H115" s="207">
        <v>117040</v>
      </c>
      <c r="I115" s="37">
        <f t="shared" si="38"/>
        <v>6.944444444444442E-2</v>
      </c>
      <c r="J115" s="38">
        <f t="shared" si="38"/>
        <v>37</v>
      </c>
      <c r="K115" s="208"/>
      <c r="L115" s="206"/>
      <c r="M115" s="206"/>
      <c r="N115" s="206"/>
      <c r="O115" s="206"/>
      <c r="P115" s="206"/>
      <c r="Q115" s="39">
        <f t="shared" si="39"/>
        <v>0</v>
      </c>
      <c r="R115" s="208"/>
      <c r="S115" s="206"/>
      <c r="T115" s="206"/>
      <c r="U115" s="206"/>
      <c r="V115" s="206"/>
      <c r="W115" s="206"/>
      <c r="X115" s="39">
        <f t="shared" si="40"/>
        <v>0</v>
      </c>
      <c r="Y115" s="40">
        <f t="shared" si="41"/>
        <v>0</v>
      </c>
    </row>
    <row r="116" spans="1:25" ht="15.75" thickBot="1" x14ac:dyDescent="0.3">
      <c r="A116" s="217"/>
      <c r="B116" s="218"/>
      <c r="C116" s="219" t="s">
        <v>35</v>
      </c>
      <c r="D116" s="220"/>
      <c r="E116" s="212">
        <v>0.72777777777777775</v>
      </c>
      <c r="F116" s="207">
        <v>117040</v>
      </c>
      <c r="G116" s="212">
        <v>0.77777777777777779</v>
      </c>
      <c r="H116" s="207">
        <v>117071</v>
      </c>
      <c r="I116" s="37">
        <f t="shared" si="38"/>
        <v>5.0000000000000044E-2</v>
      </c>
      <c r="J116" s="38">
        <f t="shared" si="38"/>
        <v>31</v>
      </c>
      <c r="K116" s="205">
        <v>3</v>
      </c>
      <c r="L116" s="206"/>
      <c r="M116" s="206"/>
      <c r="N116" s="206"/>
      <c r="O116" s="206"/>
      <c r="P116" s="206"/>
      <c r="Q116" s="39">
        <f t="shared" si="39"/>
        <v>3</v>
      </c>
      <c r="R116" s="205">
        <v>1</v>
      </c>
      <c r="S116" s="207">
        <v>2</v>
      </c>
      <c r="T116" s="206"/>
      <c r="U116" s="206"/>
      <c r="V116" s="206"/>
      <c r="W116" s="206"/>
      <c r="X116" s="39">
        <f t="shared" si="40"/>
        <v>3</v>
      </c>
      <c r="Y116" s="40">
        <f t="shared" si="41"/>
        <v>0</v>
      </c>
    </row>
    <row r="117" spans="1:25" x14ac:dyDescent="0.25">
      <c r="A117" s="30"/>
      <c r="B117" s="41"/>
      <c r="C117" s="42"/>
      <c r="D117" s="33"/>
      <c r="E117" s="34"/>
      <c r="F117" s="35"/>
      <c r="G117" s="34"/>
      <c r="H117" s="35"/>
      <c r="I117" s="37">
        <f t="shared" si="38"/>
        <v>0</v>
      </c>
      <c r="J117" s="38">
        <f t="shared" si="38"/>
        <v>0</v>
      </c>
      <c r="K117" s="35"/>
      <c r="L117" s="35"/>
      <c r="M117" s="35"/>
      <c r="N117" s="35"/>
      <c r="O117" s="35"/>
      <c r="P117" s="35"/>
      <c r="Q117" s="39">
        <f t="shared" si="39"/>
        <v>0</v>
      </c>
      <c r="R117" s="35"/>
      <c r="S117" s="35"/>
      <c r="T117" s="35"/>
      <c r="U117" s="35"/>
      <c r="V117" s="35"/>
      <c r="W117" s="35"/>
      <c r="X117" s="39">
        <f t="shared" si="40"/>
        <v>0</v>
      </c>
      <c r="Y117" s="40">
        <f t="shared" si="41"/>
        <v>0</v>
      </c>
    </row>
    <row r="118" spans="1:25" x14ac:dyDescent="0.25">
      <c r="A118" s="30"/>
      <c r="B118" s="41"/>
      <c r="C118" s="42"/>
      <c r="D118" s="33"/>
      <c r="E118" s="34"/>
      <c r="F118" s="35"/>
      <c r="G118" s="34"/>
      <c r="H118" s="35"/>
      <c r="I118" s="37">
        <f t="shared" si="38"/>
        <v>0</v>
      </c>
      <c r="J118" s="38">
        <f t="shared" si="38"/>
        <v>0</v>
      </c>
      <c r="K118" s="35"/>
      <c r="L118" s="35"/>
      <c r="M118" s="35"/>
      <c r="N118" s="35"/>
      <c r="O118" s="35"/>
      <c r="P118" s="35"/>
      <c r="Q118" s="39">
        <f t="shared" si="39"/>
        <v>0</v>
      </c>
      <c r="R118" s="35"/>
      <c r="S118" s="35"/>
      <c r="T118" s="35"/>
      <c r="U118" s="35"/>
      <c r="V118" s="35"/>
      <c r="W118" s="35"/>
      <c r="X118" s="39">
        <f t="shared" si="40"/>
        <v>0</v>
      </c>
      <c r="Y118" s="40">
        <f t="shared" si="41"/>
        <v>0</v>
      </c>
    </row>
    <row r="119" spans="1:25" x14ac:dyDescent="0.25">
      <c r="A119" s="30"/>
      <c r="B119" s="41"/>
      <c r="C119" s="42"/>
      <c r="D119" s="33"/>
      <c r="E119" s="34"/>
      <c r="F119" s="35"/>
      <c r="G119" s="34"/>
      <c r="H119" s="35"/>
      <c r="I119" s="37">
        <f t="shared" si="38"/>
        <v>0</v>
      </c>
      <c r="J119" s="38">
        <f t="shared" si="38"/>
        <v>0</v>
      </c>
      <c r="K119" s="35"/>
      <c r="L119" s="35"/>
      <c r="M119" s="35"/>
      <c r="N119" s="35"/>
      <c r="O119" s="35"/>
      <c r="P119" s="35"/>
      <c r="Q119" s="39">
        <f t="shared" si="39"/>
        <v>0</v>
      </c>
      <c r="R119" s="35"/>
      <c r="S119" s="35"/>
      <c r="T119" s="35"/>
      <c r="U119" s="35"/>
      <c r="V119" s="35"/>
      <c r="W119" s="35"/>
      <c r="X119" s="39">
        <f t="shared" si="40"/>
        <v>0</v>
      </c>
      <c r="Y119" s="40">
        <f t="shared" si="41"/>
        <v>0</v>
      </c>
    </row>
    <row r="120" spans="1:25" x14ac:dyDescent="0.25">
      <c r="A120" s="30"/>
      <c r="B120" s="41"/>
      <c r="C120" s="42"/>
      <c r="D120" s="33"/>
      <c r="E120" s="34"/>
      <c r="F120" s="35"/>
      <c r="G120" s="34"/>
      <c r="H120" s="35"/>
      <c r="I120" s="37">
        <f t="shared" si="38"/>
        <v>0</v>
      </c>
      <c r="J120" s="38">
        <f t="shared" si="38"/>
        <v>0</v>
      </c>
      <c r="K120" s="35"/>
      <c r="L120" s="35"/>
      <c r="M120" s="35"/>
      <c r="N120" s="35"/>
      <c r="O120" s="35"/>
      <c r="P120" s="35"/>
      <c r="Q120" s="39">
        <f t="shared" si="39"/>
        <v>0</v>
      </c>
      <c r="R120" s="35"/>
      <c r="S120" s="35"/>
      <c r="T120" s="35"/>
      <c r="U120" s="35"/>
      <c r="V120" s="35"/>
      <c r="W120" s="35"/>
      <c r="X120" s="39">
        <f t="shared" si="40"/>
        <v>0</v>
      </c>
      <c r="Y120" s="40">
        <f t="shared" si="41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8"/>
        <v>0</v>
      </c>
      <c r="J121" s="38">
        <f t="shared" si="38"/>
        <v>0</v>
      </c>
      <c r="K121" s="35"/>
      <c r="L121" s="35"/>
      <c r="M121" s="35"/>
      <c r="N121" s="35"/>
      <c r="O121" s="35"/>
      <c r="P121" s="35"/>
      <c r="Q121" s="39">
        <f t="shared" si="39"/>
        <v>0</v>
      </c>
      <c r="R121" s="35"/>
      <c r="S121" s="35"/>
      <c r="T121" s="35"/>
      <c r="U121" s="35"/>
      <c r="V121" s="35"/>
      <c r="W121" s="35"/>
      <c r="X121" s="39">
        <f t="shared" si="40"/>
        <v>0</v>
      </c>
      <c r="Y121" s="40">
        <f t="shared" si="41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8"/>
        <v>0</v>
      </c>
      <c r="J122" s="38">
        <f t="shared" si="38"/>
        <v>0</v>
      </c>
      <c r="K122" s="35"/>
      <c r="L122" s="35"/>
      <c r="M122" s="35"/>
      <c r="N122" s="35"/>
      <c r="O122" s="35"/>
      <c r="P122" s="35"/>
      <c r="Q122" s="39">
        <f t="shared" si="39"/>
        <v>0</v>
      </c>
      <c r="R122" s="35"/>
      <c r="S122" s="35"/>
      <c r="T122" s="35"/>
      <c r="U122" s="35"/>
      <c r="V122" s="35"/>
      <c r="W122" s="35"/>
      <c r="X122" s="39">
        <f t="shared" si="40"/>
        <v>0</v>
      </c>
      <c r="Y122" s="40">
        <f t="shared" si="41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8"/>
        <v>0</v>
      </c>
      <c r="J123" s="38">
        <f t="shared" si="38"/>
        <v>0</v>
      </c>
      <c r="K123" s="35"/>
      <c r="L123" s="35"/>
      <c r="M123" s="35"/>
      <c r="N123" s="35"/>
      <c r="O123" s="35"/>
      <c r="P123" s="35"/>
      <c r="Q123" s="39">
        <f t="shared" si="39"/>
        <v>0</v>
      </c>
      <c r="R123" s="35"/>
      <c r="S123" s="35"/>
      <c r="T123" s="35"/>
      <c r="U123" s="35"/>
      <c r="V123" s="35"/>
      <c r="W123" s="35"/>
      <c r="X123" s="39">
        <f t="shared" si="40"/>
        <v>0</v>
      </c>
      <c r="Y123" s="40">
        <f t="shared" si="41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2">SUM(I111:I124)</f>
        <v>0.28333333333333338</v>
      </c>
      <c r="J125" s="57">
        <f t="shared" si="42"/>
        <v>178</v>
      </c>
      <c r="K125" s="57">
        <f t="shared" si="42"/>
        <v>4</v>
      </c>
      <c r="L125" s="57">
        <f t="shared" si="42"/>
        <v>4</v>
      </c>
      <c r="M125" s="57">
        <f t="shared" si="42"/>
        <v>0</v>
      </c>
      <c r="N125" s="57">
        <f t="shared" si="42"/>
        <v>0</v>
      </c>
      <c r="O125" s="57">
        <f t="shared" si="42"/>
        <v>0</v>
      </c>
      <c r="P125" s="57">
        <f t="shared" si="42"/>
        <v>0</v>
      </c>
      <c r="Q125" s="57">
        <f t="shared" si="42"/>
        <v>8</v>
      </c>
      <c r="R125" s="57">
        <f t="shared" si="42"/>
        <v>1</v>
      </c>
      <c r="S125" s="57">
        <f t="shared" si="42"/>
        <v>4</v>
      </c>
      <c r="T125" s="57">
        <f t="shared" si="42"/>
        <v>3</v>
      </c>
      <c r="U125" s="57">
        <f t="shared" si="42"/>
        <v>0</v>
      </c>
      <c r="V125" s="57">
        <f t="shared" si="42"/>
        <v>0</v>
      </c>
      <c r="W125" s="57">
        <f t="shared" si="42"/>
        <v>0</v>
      </c>
      <c r="X125" s="57">
        <f>SUM(R125:W125)</f>
        <v>8</v>
      </c>
      <c r="Y125" s="40">
        <f t="shared" si="41"/>
        <v>0</v>
      </c>
    </row>
    <row r="126" spans="1:25" ht="15.75" thickTop="1" x14ac:dyDescent="0.25">
      <c r="A126" s="30" t="s">
        <v>43</v>
      </c>
      <c r="B126" s="31">
        <v>43592</v>
      </c>
      <c r="C126" s="32" t="s">
        <v>30</v>
      </c>
      <c r="D126" s="33">
        <v>15</v>
      </c>
      <c r="E126" s="34">
        <v>0.27083333333333331</v>
      </c>
      <c r="F126" s="35">
        <v>117071</v>
      </c>
      <c r="G126" s="34">
        <v>0.31527777777777777</v>
      </c>
      <c r="H126" s="35">
        <v>117104</v>
      </c>
      <c r="I126" s="37">
        <f>SUM(G126-E126)</f>
        <v>4.4444444444444453E-2</v>
      </c>
      <c r="J126" s="38">
        <f>SUM(H126-F126)</f>
        <v>33</v>
      </c>
      <c r="K126" s="35"/>
      <c r="L126" s="35">
        <v>2</v>
      </c>
      <c r="M126" s="35"/>
      <c r="N126" s="35"/>
      <c r="O126" s="35"/>
      <c r="P126" s="35"/>
      <c r="Q126" s="39">
        <f>SUM(K126:P126)</f>
        <v>2</v>
      </c>
      <c r="R126" s="35"/>
      <c r="S126" s="35">
        <v>1</v>
      </c>
      <c r="T126" s="35">
        <v>1</v>
      </c>
      <c r="U126" s="35"/>
      <c r="V126" s="35"/>
      <c r="W126" s="35"/>
      <c r="X126" s="39">
        <f>SUM(R126:W126)</f>
        <v>2</v>
      </c>
      <c r="Y126" s="40">
        <f>SUM(Q126-X126)</f>
        <v>0</v>
      </c>
    </row>
    <row r="127" spans="1:25" x14ac:dyDescent="0.25">
      <c r="A127" s="30" t="s">
        <v>97</v>
      </c>
      <c r="B127" s="41"/>
      <c r="C127" s="42" t="s">
        <v>31</v>
      </c>
      <c r="D127" s="33"/>
      <c r="E127" s="34">
        <v>0.32291666666666669</v>
      </c>
      <c r="F127" s="35">
        <v>117104</v>
      </c>
      <c r="G127" s="34">
        <v>0.36041666666666666</v>
      </c>
      <c r="H127" s="35">
        <v>117127</v>
      </c>
      <c r="I127" s="37">
        <f t="shared" ref="I127:J138" si="43">SUM(G127-E127)</f>
        <v>3.7499999999999978E-2</v>
      </c>
      <c r="J127" s="38">
        <f t="shared" si="43"/>
        <v>23</v>
      </c>
      <c r="K127" s="35"/>
      <c r="L127" s="35"/>
      <c r="M127" s="35"/>
      <c r="N127" s="35"/>
      <c r="O127" s="35"/>
      <c r="P127" s="35"/>
      <c r="Q127" s="39">
        <f t="shared" ref="Q127:Q138" si="44">SUM(K127:P127)</f>
        <v>0</v>
      </c>
      <c r="R127" s="35"/>
      <c r="S127" s="35"/>
      <c r="T127" s="35"/>
      <c r="U127" s="35"/>
      <c r="V127" s="35"/>
      <c r="W127" s="35"/>
      <c r="X127" s="39">
        <f t="shared" ref="X127:X138" si="45">SUM(R127:W127)</f>
        <v>0</v>
      </c>
      <c r="Y127" s="40">
        <f t="shared" ref="Y127:Y210" si="46">SUM(Q127-X127)</f>
        <v>0</v>
      </c>
    </row>
    <row r="128" spans="1:25" x14ac:dyDescent="0.25">
      <c r="A128" s="30"/>
      <c r="B128" s="41"/>
      <c r="C128" s="42" t="s">
        <v>32</v>
      </c>
      <c r="D128" s="33">
        <v>15</v>
      </c>
      <c r="E128" s="34">
        <v>0.36944444444444446</v>
      </c>
      <c r="F128" s="35">
        <v>117127</v>
      </c>
      <c r="G128" s="34">
        <v>0.40208333333333335</v>
      </c>
      <c r="H128" s="35">
        <v>117150</v>
      </c>
      <c r="I128" s="37">
        <f t="shared" si="43"/>
        <v>3.2638888888888884E-2</v>
      </c>
      <c r="J128" s="38">
        <f t="shared" si="43"/>
        <v>23</v>
      </c>
      <c r="K128" s="35">
        <v>1</v>
      </c>
      <c r="L128" s="35">
        <v>1</v>
      </c>
      <c r="M128" s="35"/>
      <c r="N128" s="35"/>
      <c r="O128" s="35"/>
      <c r="P128" s="35"/>
      <c r="Q128" s="39">
        <f t="shared" si="44"/>
        <v>2</v>
      </c>
      <c r="R128" s="35"/>
      <c r="S128" s="35">
        <v>2</v>
      </c>
      <c r="T128" s="35"/>
      <c r="U128" s="35"/>
      <c r="V128" s="35"/>
      <c r="W128" s="35"/>
      <c r="X128" s="39">
        <f t="shared" si="45"/>
        <v>2</v>
      </c>
      <c r="Y128" s="40">
        <f t="shared" si="46"/>
        <v>0</v>
      </c>
    </row>
    <row r="129" spans="1:25" x14ac:dyDescent="0.25">
      <c r="A129" s="30"/>
      <c r="B129" s="41"/>
      <c r="C129" s="42" t="s">
        <v>33</v>
      </c>
      <c r="D129" s="33"/>
      <c r="E129" s="34">
        <v>0.41319444444444442</v>
      </c>
      <c r="F129" s="35">
        <v>117150</v>
      </c>
      <c r="G129" s="34">
        <v>0.4513888888888889</v>
      </c>
      <c r="H129" s="35">
        <v>117182</v>
      </c>
      <c r="I129" s="37">
        <f t="shared" si="43"/>
        <v>3.8194444444444475E-2</v>
      </c>
      <c r="J129" s="38">
        <f t="shared" si="43"/>
        <v>32</v>
      </c>
      <c r="K129" s="35"/>
      <c r="L129" s="35">
        <v>1</v>
      </c>
      <c r="M129" s="35"/>
      <c r="N129" s="35"/>
      <c r="O129" s="35"/>
      <c r="P129" s="35"/>
      <c r="Q129" s="39">
        <f t="shared" si="44"/>
        <v>1</v>
      </c>
      <c r="R129" s="35"/>
      <c r="S129" s="35">
        <v>1</v>
      </c>
      <c r="T129" s="35"/>
      <c r="U129" s="35"/>
      <c r="V129" s="35"/>
      <c r="W129" s="35"/>
      <c r="X129" s="39">
        <f t="shared" si="45"/>
        <v>1</v>
      </c>
      <c r="Y129" s="40">
        <f t="shared" si="46"/>
        <v>0</v>
      </c>
    </row>
    <row r="130" spans="1:25" x14ac:dyDescent="0.25">
      <c r="A130" s="30" t="s">
        <v>82</v>
      </c>
      <c r="B130" s="41"/>
      <c r="C130" s="42" t="s">
        <v>34</v>
      </c>
      <c r="D130" s="33">
        <v>15</v>
      </c>
      <c r="E130" s="34">
        <v>0.64583333333333337</v>
      </c>
      <c r="F130" s="35">
        <v>117182</v>
      </c>
      <c r="G130" s="34">
        <v>0.71180555555555547</v>
      </c>
      <c r="H130" s="35">
        <v>117218</v>
      </c>
      <c r="I130" s="37">
        <f t="shared" si="43"/>
        <v>6.5972222222222099E-2</v>
      </c>
      <c r="J130" s="38">
        <f t="shared" si="43"/>
        <v>36</v>
      </c>
      <c r="K130" s="35">
        <v>1</v>
      </c>
      <c r="L130" s="35"/>
      <c r="M130" s="35"/>
      <c r="N130" s="35"/>
      <c r="O130" s="35"/>
      <c r="P130" s="35"/>
      <c r="Q130" s="39">
        <f t="shared" si="44"/>
        <v>1</v>
      </c>
      <c r="R130" s="35"/>
      <c r="S130" s="35">
        <v>1</v>
      </c>
      <c r="T130" s="35"/>
      <c r="U130" s="35"/>
      <c r="V130" s="35"/>
      <c r="W130" s="35"/>
      <c r="X130" s="39">
        <f t="shared" si="45"/>
        <v>1</v>
      </c>
      <c r="Y130" s="40">
        <f t="shared" si="46"/>
        <v>0</v>
      </c>
    </row>
    <row r="131" spans="1:25" x14ac:dyDescent="0.25">
      <c r="A131" s="30"/>
      <c r="B131" s="41"/>
      <c r="C131" s="42" t="s">
        <v>35</v>
      </c>
      <c r="D131" s="33"/>
      <c r="E131" s="34">
        <v>0.72916666666666663</v>
      </c>
      <c r="F131" s="35">
        <v>117218</v>
      </c>
      <c r="G131" s="34">
        <v>0.77777777777777779</v>
      </c>
      <c r="H131" s="35">
        <v>117250</v>
      </c>
      <c r="I131" s="37">
        <f t="shared" si="43"/>
        <v>4.861111111111116E-2</v>
      </c>
      <c r="J131" s="38">
        <f t="shared" si="43"/>
        <v>32</v>
      </c>
      <c r="K131" s="35">
        <v>4</v>
      </c>
      <c r="L131" s="35"/>
      <c r="M131" s="35"/>
      <c r="N131" s="35"/>
      <c r="O131" s="35"/>
      <c r="P131" s="35"/>
      <c r="Q131" s="39">
        <f t="shared" si="44"/>
        <v>4</v>
      </c>
      <c r="R131" s="35"/>
      <c r="S131" s="35">
        <v>3</v>
      </c>
      <c r="T131" s="35"/>
      <c r="U131" s="35"/>
      <c r="V131" s="35">
        <v>1</v>
      </c>
      <c r="W131" s="35"/>
      <c r="X131" s="39">
        <f t="shared" si="45"/>
        <v>4</v>
      </c>
      <c r="Y131" s="40">
        <f t="shared" si="46"/>
        <v>0</v>
      </c>
    </row>
    <row r="132" spans="1:25" x14ac:dyDescent="0.25">
      <c r="A132" s="30"/>
      <c r="B132" s="41"/>
      <c r="C132" s="42"/>
      <c r="D132" s="33"/>
      <c r="E132" s="34"/>
      <c r="F132" s="35"/>
      <c r="G132" s="34"/>
      <c r="H132" s="35"/>
      <c r="I132" s="37">
        <f t="shared" si="43"/>
        <v>0</v>
      </c>
      <c r="J132" s="38">
        <f t="shared" si="43"/>
        <v>0</v>
      </c>
      <c r="K132" s="35"/>
      <c r="L132" s="35"/>
      <c r="M132" s="35"/>
      <c r="N132" s="35"/>
      <c r="O132" s="35"/>
      <c r="P132" s="35"/>
      <c r="Q132" s="39">
        <f t="shared" si="44"/>
        <v>0</v>
      </c>
      <c r="R132" s="35"/>
      <c r="S132" s="35"/>
      <c r="T132" s="35"/>
      <c r="U132" s="35"/>
      <c r="V132" s="35"/>
      <c r="W132" s="35"/>
      <c r="X132" s="39">
        <f t="shared" si="45"/>
        <v>0</v>
      </c>
      <c r="Y132" s="40">
        <f t="shared" si="46"/>
        <v>0</v>
      </c>
    </row>
    <row r="133" spans="1:25" x14ac:dyDescent="0.25">
      <c r="A133" s="30"/>
      <c r="B133" s="41"/>
      <c r="C133" s="42"/>
      <c r="D133" s="33"/>
      <c r="E133" s="34"/>
      <c r="F133" s="35"/>
      <c r="G133" s="34"/>
      <c r="H133" s="35"/>
      <c r="I133" s="37">
        <f t="shared" si="43"/>
        <v>0</v>
      </c>
      <c r="J133" s="38">
        <f t="shared" si="43"/>
        <v>0</v>
      </c>
      <c r="K133" s="35"/>
      <c r="L133" s="35"/>
      <c r="M133" s="35"/>
      <c r="N133" s="35"/>
      <c r="O133" s="35"/>
      <c r="P133" s="35"/>
      <c r="Q133" s="39">
        <f t="shared" si="44"/>
        <v>0</v>
      </c>
      <c r="R133" s="35"/>
      <c r="S133" s="35"/>
      <c r="T133" s="35"/>
      <c r="U133" s="35"/>
      <c r="V133" s="35"/>
      <c r="W133" s="35"/>
      <c r="X133" s="39">
        <f t="shared" si="45"/>
        <v>0</v>
      </c>
      <c r="Y133" s="40">
        <f t="shared" si="46"/>
        <v>0</v>
      </c>
    </row>
    <row r="134" spans="1:25" x14ac:dyDescent="0.25">
      <c r="A134" s="30"/>
      <c r="B134" s="41"/>
      <c r="C134" s="42"/>
      <c r="D134" s="33"/>
      <c r="E134" s="34"/>
      <c r="F134" s="35"/>
      <c r="G134" s="34"/>
      <c r="H134" s="35"/>
      <c r="I134" s="37">
        <f t="shared" si="43"/>
        <v>0</v>
      </c>
      <c r="J134" s="38">
        <f t="shared" si="43"/>
        <v>0</v>
      </c>
      <c r="K134" s="35"/>
      <c r="L134" s="35"/>
      <c r="M134" s="35"/>
      <c r="N134" s="35"/>
      <c r="O134" s="35"/>
      <c r="P134" s="35"/>
      <c r="Q134" s="39">
        <f t="shared" si="44"/>
        <v>0</v>
      </c>
      <c r="R134" s="35"/>
      <c r="S134" s="35"/>
      <c r="T134" s="35"/>
      <c r="U134" s="35"/>
      <c r="V134" s="35"/>
      <c r="W134" s="35"/>
      <c r="X134" s="39">
        <f t="shared" si="45"/>
        <v>0</v>
      </c>
      <c r="Y134" s="40">
        <f t="shared" si="46"/>
        <v>0</v>
      </c>
    </row>
    <row r="135" spans="1:25" x14ac:dyDescent="0.25">
      <c r="A135" s="30"/>
      <c r="B135" s="41"/>
      <c r="C135" s="42"/>
      <c r="D135" s="33"/>
      <c r="E135" s="34"/>
      <c r="F135" s="35"/>
      <c r="G135" s="34"/>
      <c r="H135" s="35"/>
      <c r="I135" s="37">
        <f t="shared" si="43"/>
        <v>0</v>
      </c>
      <c r="J135" s="38">
        <f t="shared" si="43"/>
        <v>0</v>
      </c>
      <c r="K135" s="35"/>
      <c r="L135" s="35"/>
      <c r="M135" s="35"/>
      <c r="N135" s="35"/>
      <c r="O135" s="35"/>
      <c r="P135" s="35"/>
      <c r="Q135" s="39">
        <f t="shared" si="44"/>
        <v>0</v>
      </c>
      <c r="R135" s="35"/>
      <c r="S135" s="35"/>
      <c r="T135" s="35"/>
      <c r="U135" s="35"/>
      <c r="V135" s="35"/>
      <c r="W135" s="35"/>
      <c r="X135" s="39">
        <f t="shared" si="45"/>
        <v>0</v>
      </c>
      <c r="Y135" s="40">
        <f t="shared" si="46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3"/>
        <v>0</v>
      </c>
      <c r="J136" s="38">
        <f t="shared" si="43"/>
        <v>0</v>
      </c>
      <c r="K136" s="35"/>
      <c r="L136" s="35"/>
      <c r="M136" s="35"/>
      <c r="N136" s="35"/>
      <c r="O136" s="35"/>
      <c r="P136" s="35"/>
      <c r="Q136" s="39">
        <f t="shared" si="44"/>
        <v>0</v>
      </c>
      <c r="R136" s="35"/>
      <c r="S136" s="35"/>
      <c r="T136" s="35"/>
      <c r="U136" s="35"/>
      <c r="V136" s="35"/>
      <c r="W136" s="35"/>
      <c r="X136" s="39">
        <f t="shared" si="45"/>
        <v>0</v>
      </c>
      <c r="Y136" s="40">
        <f t="shared" si="46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3"/>
        <v>0</v>
      </c>
      <c r="J137" s="38">
        <f t="shared" si="43"/>
        <v>0</v>
      </c>
      <c r="K137" s="35"/>
      <c r="L137" s="35"/>
      <c r="M137" s="35"/>
      <c r="N137" s="35"/>
      <c r="O137" s="35"/>
      <c r="P137" s="35"/>
      <c r="Q137" s="39">
        <f t="shared" si="44"/>
        <v>0</v>
      </c>
      <c r="R137" s="35"/>
      <c r="S137" s="35"/>
      <c r="T137" s="35"/>
      <c r="U137" s="35"/>
      <c r="V137" s="35"/>
      <c r="W137" s="35"/>
      <c r="X137" s="39">
        <f t="shared" si="45"/>
        <v>0</v>
      </c>
      <c r="Y137" s="40">
        <f t="shared" si="46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3"/>
        <v>0</v>
      </c>
      <c r="J138" s="38">
        <f t="shared" si="43"/>
        <v>0</v>
      </c>
      <c r="K138" s="35"/>
      <c r="L138" s="35"/>
      <c r="M138" s="35"/>
      <c r="N138" s="35"/>
      <c r="O138" s="35"/>
      <c r="P138" s="35"/>
      <c r="Q138" s="39">
        <f t="shared" si="44"/>
        <v>0</v>
      </c>
      <c r="R138" s="35"/>
      <c r="S138" s="35"/>
      <c r="T138" s="35"/>
      <c r="U138" s="35"/>
      <c r="V138" s="35"/>
      <c r="W138" s="35"/>
      <c r="X138" s="39">
        <f t="shared" si="45"/>
        <v>0</v>
      </c>
      <c r="Y138" s="40">
        <f t="shared" si="46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0.26736111111111105</v>
      </c>
      <c r="J140" s="57">
        <f>SUM(J126:J139)</f>
        <v>179</v>
      </c>
      <c r="K140" s="57">
        <f t="shared" ref="K140:X140" si="47">SUM(K126:K139)</f>
        <v>6</v>
      </c>
      <c r="L140" s="57">
        <f t="shared" si="47"/>
        <v>4</v>
      </c>
      <c r="M140" s="57">
        <f t="shared" si="47"/>
        <v>0</v>
      </c>
      <c r="N140" s="57">
        <f t="shared" si="47"/>
        <v>0</v>
      </c>
      <c r="O140" s="57">
        <f t="shared" si="47"/>
        <v>0</v>
      </c>
      <c r="P140" s="57">
        <f t="shared" si="47"/>
        <v>0</v>
      </c>
      <c r="Q140" s="57">
        <f t="shared" si="47"/>
        <v>10</v>
      </c>
      <c r="R140" s="57">
        <f t="shared" si="47"/>
        <v>0</v>
      </c>
      <c r="S140" s="57">
        <f t="shared" si="47"/>
        <v>8</v>
      </c>
      <c r="T140" s="57">
        <f t="shared" si="47"/>
        <v>1</v>
      </c>
      <c r="U140" s="57">
        <f t="shared" si="47"/>
        <v>0</v>
      </c>
      <c r="V140" s="57">
        <f t="shared" si="47"/>
        <v>1</v>
      </c>
      <c r="W140" s="57">
        <f t="shared" si="47"/>
        <v>0</v>
      </c>
      <c r="X140" s="57">
        <f t="shared" si="47"/>
        <v>10</v>
      </c>
      <c r="Y140" s="40">
        <f t="shared" si="46"/>
        <v>0</v>
      </c>
    </row>
    <row r="141" spans="1:25" ht="15.75" thickTop="1" x14ac:dyDescent="0.25">
      <c r="A141" s="30" t="s">
        <v>44</v>
      </c>
      <c r="B141" s="31">
        <v>43593</v>
      </c>
      <c r="C141" s="32" t="s">
        <v>30</v>
      </c>
      <c r="D141" s="33"/>
      <c r="E141" s="34"/>
      <c r="F141" s="35"/>
      <c r="G141" s="34"/>
      <c r="H141" s="35"/>
      <c r="I141" s="37">
        <f>SUM(G141-E141)</f>
        <v>0</v>
      </c>
      <c r="J141" s="38">
        <f>SUM(H141-F141)</f>
        <v>0</v>
      </c>
      <c r="K141" s="35"/>
      <c r="L141" s="35"/>
      <c r="M141" s="35"/>
      <c r="N141" s="35"/>
      <c r="O141" s="35"/>
      <c r="P141" s="35"/>
      <c r="Q141" s="39">
        <f>SUM(K141:P141)</f>
        <v>0</v>
      </c>
      <c r="R141" s="35"/>
      <c r="S141" s="35"/>
      <c r="T141" s="35"/>
      <c r="U141" s="35"/>
      <c r="V141" s="35"/>
      <c r="W141" s="35"/>
      <c r="X141" s="39">
        <f>SUM(R141:W141)</f>
        <v>0</v>
      </c>
      <c r="Y141" s="40">
        <f t="shared" si="46"/>
        <v>0</v>
      </c>
    </row>
    <row r="142" spans="1:25" x14ac:dyDescent="0.25">
      <c r="A142" s="30" t="s">
        <v>122</v>
      </c>
      <c r="B142" s="41"/>
      <c r="C142" s="42" t="s">
        <v>31</v>
      </c>
      <c r="D142" s="33"/>
      <c r="E142" s="34"/>
      <c r="F142" s="35"/>
      <c r="G142" s="34"/>
      <c r="H142" s="35"/>
      <c r="I142" s="37">
        <f t="shared" ref="I142:J153" si="48">SUM(G142-E142)</f>
        <v>0</v>
      </c>
      <c r="J142" s="38">
        <f t="shared" si="48"/>
        <v>0</v>
      </c>
      <c r="K142" s="35"/>
      <c r="L142" s="35"/>
      <c r="M142" s="35"/>
      <c r="N142" s="35"/>
      <c r="O142" s="35"/>
      <c r="P142" s="35"/>
      <c r="Q142" s="39">
        <f t="shared" ref="Q142:Q153" si="49">SUM(K142:P142)</f>
        <v>0</v>
      </c>
      <c r="R142" s="35"/>
      <c r="S142" s="35"/>
      <c r="T142" s="35"/>
      <c r="U142" s="35"/>
      <c r="V142" s="35"/>
      <c r="W142" s="35"/>
      <c r="X142" s="39">
        <f t="shared" ref="X142:X153" si="50">SUM(R142:W142)</f>
        <v>0</v>
      </c>
      <c r="Y142" s="40">
        <f t="shared" si="46"/>
        <v>0</v>
      </c>
    </row>
    <row r="143" spans="1:25" x14ac:dyDescent="0.25">
      <c r="A143" s="30" t="s">
        <v>123</v>
      </c>
      <c r="B143" s="41"/>
      <c r="C143" s="42" t="s">
        <v>32</v>
      </c>
      <c r="D143" s="33">
        <v>15</v>
      </c>
      <c r="E143" s="34">
        <v>0.36944444444444446</v>
      </c>
      <c r="F143" s="35">
        <v>117250</v>
      </c>
      <c r="G143" s="34">
        <v>0.40277777777777773</v>
      </c>
      <c r="H143" s="35">
        <v>117283</v>
      </c>
      <c r="I143" s="37">
        <f t="shared" si="48"/>
        <v>3.333333333333327E-2</v>
      </c>
      <c r="J143" s="38">
        <f t="shared" si="48"/>
        <v>33</v>
      </c>
      <c r="K143" s="35"/>
      <c r="L143" s="35"/>
      <c r="M143" s="35">
        <v>1</v>
      </c>
      <c r="N143" s="35"/>
      <c r="O143" s="35"/>
      <c r="P143" s="35"/>
      <c r="Q143" s="39">
        <f t="shared" si="49"/>
        <v>1</v>
      </c>
      <c r="R143" s="35"/>
      <c r="S143" s="35">
        <v>1</v>
      </c>
      <c r="T143" s="35"/>
      <c r="U143" s="35"/>
      <c r="V143" s="35"/>
      <c r="W143" s="35"/>
      <c r="X143" s="39">
        <f t="shared" si="50"/>
        <v>1</v>
      </c>
      <c r="Y143" s="40">
        <f t="shared" si="46"/>
        <v>0</v>
      </c>
    </row>
    <row r="144" spans="1:25" x14ac:dyDescent="0.25">
      <c r="A144" s="30" t="s">
        <v>124</v>
      </c>
      <c r="B144" s="41"/>
      <c r="C144" s="42" t="s">
        <v>33</v>
      </c>
      <c r="D144" s="33"/>
      <c r="E144" s="34">
        <v>0.41319444444444442</v>
      </c>
      <c r="F144" s="35">
        <v>117283</v>
      </c>
      <c r="G144" s="34">
        <v>0.45833333333333331</v>
      </c>
      <c r="H144" s="35">
        <v>117314</v>
      </c>
      <c r="I144" s="37">
        <f t="shared" si="48"/>
        <v>4.5138888888888895E-2</v>
      </c>
      <c r="J144" s="38">
        <f t="shared" si="48"/>
        <v>31</v>
      </c>
      <c r="K144" s="35"/>
      <c r="L144" s="35"/>
      <c r="M144" s="35"/>
      <c r="N144" s="35"/>
      <c r="O144" s="35"/>
      <c r="P144" s="35"/>
      <c r="Q144" s="39">
        <f t="shared" si="49"/>
        <v>0</v>
      </c>
      <c r="R144" s="35"/>
      <c r="S144" s="35"/>
      <c r="T144" s="35"/>
      <c r="U144" s="35"/>
      <c r="V144" s="35"/>
      <c r="W144" s="35"/>
      <c r="X144" s="39">
        <f t="shared" si="50"/>
        <v>0</v>
      </c>
      <c r="Y144" s="40">
        <f t="shared" si="46"/>
        <v>0</v>
      </c>
    </row>
    <row r="145" spans="1:25" x14ac:dyDescent="0.25">
      <c r="A145" s="30"/>
      <c r="B145" s="41"/>
      <c r="C145" s="42" t="s">
        <v>34</v>
      </c>
      <c r="D145" s="33">
        <v>15</v>
      </c>
      <c r="E145" s="34">
        <v>0.64583333333333337</v>
      </c>
      <c r="F145" s="35">
        <v>117314</v>
      </c>
      <c r="G145" s="34">
        <v>0.69097222222222221</v>
      </c>
      <c r="H145" s="35">
        <v>117347</v>
      </c>
      <c r="I145" s="37">
        <f t="shared" si="48"/>
        <v>4.513888888888884E-2</v>
      </c>
      <c r="J145" s="38">
        <f t="shared" si="48"/>
        <v>33</v>
      </c>
      <c r="K145" s="35"/>
      <c r="L145" s="35">
        <v>2</v>
      </c>
      <c r="M145" s="35"/>
      <c r="N145" s="35"/>
      <c r="O145" s="35"/>
      <c r="P145" s="35"/>
      <c r="Q145" s="39">
        <f t="shared" si="49"/>
        <v>2</v>
      </c>
      <c r="R145" s="35"/>
      <c r="S145" s="35"/>
      <c r="T145" s="35"/>
      <c r="U145" s="35"/>
      <c r="V145" s="35"/>
      <c r="W145" s="35">
        <v>2</v>
      </c>
      <c r="X145" s="39">
        <f t="shared" si="50"/>
        <v>2</v>
      </c>
      <c r="Y145" s="40">
        <f t="shared" si="46"/>
        <v>0</v>
      </c>
    </row>
    <row r="146" spans="1:25" x14ac:dyDescent="0.25">
      <c r="A146" s="30"/>
      <c r="B146" s="41"/>
      <c r="C146" s="42" t="s">
        <v>35</v>
      </c>
      <c r="D146" s="33"/>
      <c r="E146" s="34">
        <v>0.72777777777777775</v>
      </c>
      <c r="F146" s="35">
        <v>117347</v>
      </c>
      <c r="G146" s="34">
        <v>0.77777777777777779</v>
      </c>
      <c r="H146" s="35">
        <v>117381</v>
      </c>
      <c r="I146" s="37">
        <f t="shared" si="48"/>
        <v>5.0000000000000044E-2</v>
      </c>
      <c r="J146" s="38">
        <f t="shared" si="48"/>
        <v>34</v>
      </c>
      <c r="K146" s="35">
        <v>1</v>
      </c>
      <c r="L146" s="35"/>
      <c r="M146" s="35">
        <v>1</v>
      </c>
      <c r="N146" s="35"/>
      <c r="O146" s="35"/>
      <c r="P146" s="35"/>
      <c r="Q146" s="39">
        <f t="shared" si="49"/>
        <v>2</v>
      </c>
      <c r="R146" s="35"/>
      <c r="S146" s="35"/>
      <c r="T146" s="35"/>
      <c r="U146" s="35"/>
      <c r="V146" s="35"/>
      <c r="W146" s="35">
        <v>2</v>
      </c>
      <c r="X146" s="39">
        <f t="shared" si="50"/>
        <v>2</v>
      </c>
      <c r="Y146" s="40">
        <f t="shared" si="46"/>
        <v>0</v>
      </c>
    </row>
    <row r="147" spans="1:25" x14ac:dyDescent="0.25">
      <c r="A147" s="30"/>
      <c r="B147" s="41"/>
      <c r="C147" s="42"/>
      <c r="D147" s="33"/>
      <c r="E147" s="34"/>
      <c r="F147" s="35"/>
      <c r="G147" s="34"/>
      <c r="H147" s="35"/>
      <c r="I147" s="37">
        <f t="shared" si="48"/>
        <v>0</v>
      </c>
      <c r="J147" s="38">
        <f t="shared" si="48"/>
        <v>0</v>
      </c>
      <c r="K147" s="35"/>
      <c r="L147" s="35"/>
      <c r="M147" s="35"/>
      <c r="N147" s="35"/>
      <c r="O147" s="35"/>
      <c r="P147" s="35"/>
      <c r="Q147" s="39">
        <f t="shared" si="49"/>
        <v>0</v>
      </c>
      <c r="R147" s="35"/>
      <c r="S147" s="35"/>
      <c r="T147" s="35"/>
      <c r="U147" s="35"/>
      <c r="V147" s="35"/>
      <c r="W147" s="35"/>
      <c r="X147" s="39">
        <f t="shared" si="50"/>
        <v>0</v>
      </c>
      <c r="Y147" s="40">
        <f t="shared" si="46"/>
        <v>0</v>
      </c>
    </row>
    <row r="148" spans="1:25" x14ac:dyDescent="0.25">
      <c r="A148" s="30"/>
      <c r="B148" s="41"/>
      <c r="C148" s="42"/>
      <c r="D148" s="33"/>
      <c r="E148" s="34"/>
      <c r="F148" s="35"/>
      <c r="G148" s="34"/>
      <c r="H148" s="35"/>
      <c r="I148" s="37">
        <f t="shared" si="48"/>
        <v>0</v>
      </c>
      <c r="J148" s="38">
        <f t="shared" si="48"/>
        <v>0</v>
      </c>
      <c r="K148" s="35"/>
      <c r="L148" s="35"/>
      <c r="M148" s="35"/>
      <c r="N148" s="35"/>
      <c r="O148" s="35"/>
      <c r="P148" s="35"/>
      <c r="Q148" s="39">
        <f t="shared" si="49"/>
        <v>0</v>
      </c>
      <c r="R148" s="35"/>
      <c r="S148" s="35"/>
      <c r="T148" s="35"/>
      <c r="U148" s="35"/>
      <c r="V148" s="35"/>
      <c r="W148" s="35"/>
      <c r="X148" s="39">
        <f t="shared" si="50"/>
        <v>0</v>
      </c>
      <c r="Y148" s="40">
        <f t="shared" si="46"/>
        <v>0</v>
      </c>
    </row>
    <row r="149" spans="1:25" x14ac:dyDescent="0.25">
      <c r="A149" s="30"/>
      <c r="B149" s="41"/>
      <c r="C149" s="42"/>
      <c r="D149" s="33"/>
      <c r="E149" s="34"/>
      <c r="F149" s="35"/>
      <c r="G149" s="34"/>
      <c r="H149" s="35"/>
      <c r="I149" s="37">
        <f t="shared" si="48"/>
        <v>0</v>
      </c>
      <c r="J149" s="38">
        <f t="shared" si="48"/>
        <v>0</v>
      </c>
      <c r="K149" s="35"/>
      <c r="L149" s="35"/>
      <c r="M149" s="35"/>
      <c r="N149" s="35"/>
      <c r="O149" s="35"/>
      <c r="P149" s="35"/>
      <c r="Q149" s="39">
        <f t="shared" si="49"/>
        <v>0</v>
      </c>
      <c r="R149" s="35"/>
      <c r="S149" s="35"/>
      <c r="T149" s="35"/>
      <c r="U149" s="35"/>
      <c r="V149" s="35"/>
      <c r="W149" s="35"/>
      <c r="X149" s="39">
        <f t="shared" si="50"/>
        <v>0</v>
      </c>
      <c r="Y149" s="40">
        <f t="shared" si="46"/>
        <v>0</v>
      </c>
    </row>
    <row r="150" spans="1:25" x14ac:dyDescent="0.25">
      <c r="A150" s="30"/>
      <c r="B150" s="41"/>
      <c r="C150" s="42"/>
      <c r="D150" s="33"/>
      <c r="E150" s="34"/>
      <c r="F150" s="35"/>
      <c r="G150" s="34"/>
      <c r="H150" s="35"/>
      <c r="I150" s="37">
        <f t="shared" si="48"/>
        <v>0</v>
      </c>
      <c r="J150" s="38">
        <f t="shared" si="48"/>
        <v>0</v>
      </c>
      <c r="K150" s="35"/>
      <c r="L150" s="35"/>
      <c r="M150" s="35"/>
      <c r="N150" s="35"/>
      <c r="O150" s="35"/>
      <c r="P150" s="35"/>
      <c r="Q150" s="39">
        <f t="shared" si="49"/>
        <v>0</v>
      </c>
      <c r="R150" s="35"/>
      <c r="S150" s="35"/>
      <c r="T150" s="35"/>
      <c r="U150" s="35"/>
      <c r="V150" s="35"/>
      <c r="W150" s="35"/>
      <c r="X150" s="39">
        <f t="shared" si="50"/>
        <v>0</v>
      </c>
      <c r="Y150" s="40">
        <f t="shared" si="46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8"/>
        <v>0</v>
      </c>
      <c r="J151" s="38">
        <f t="shared" si="48"/>
        <v>0</v>
      </c>
      <c r="K151" s="35"/>
      <c r="L151" s="35"/>
      <c r="M151" s="35"/>
      <c r="N151" s="35"/>
      <c r="O151" s="35"/>
      <c r="P151" s="35"/>
      <c r="Q151" s="39">
        <f t="shared" si="49"/>
        <v>0</v>
      </c>
      <c r="R151" s="35"/>
      <c r="S151" s="35"/>
      <c r="T151" s="35"/>
      <c r="U151" s="35"/>
      <c r="V151" s="35"/>
      <c r="W151" s="35"/>
      <c r="X151" s="39">
        <f t="shared" si="50"/>
        <v>0</v>
      </c>
      <c r="Y151" s="40">
        <f t="shared" si="46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8"/>
        <v>0</v>
      </c>
      <c r="J152" s="38">
        <f t="shared" si="48"/>
        <v>0</v>
      </c>
      <c r="K152" s="35"/>
      <c r="L152" s="35"/>
      <c r="M152" s="35"/>
      <c r="N152" s="35"/>
      <c r="O152" s="35"/>
      <c r="P152" s="35"/>
      <c r="Q152" s="39">
        <f t="shared" si="49"/>
        <v>0</v>
      </c>
      <c r="R152" s="35"/>
      <c r="S152" s="35"/>
      <c r="T152" s="35"/>
      <c r="U152" s="35"/>
      <c r="V152" s="35"/>
      <c r="W152" s="35"/>
      <c r="X152" s="39">
        <f t="shared" si="50"/>
        <v>0</v>
      </c>
      <c r="Y152" s="40">
        <f t="shared" si="46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8"/>
        <v>0</v>
      </c>
      <c r="J153" s="38">
        <f t="shared" si="48"/>
        <v>0</v>
      </c>
      <c r="K153" s="35"/>
      <c r="L153" s="35"/>
      <c r="M153" s="35"/>
      <c r="N153" s="35"/>
      <c r="O153" s="35"/>
      <c r="P153" s="35"/>
      <c r="Q153" s="39">
        <f t="shared" si="49"/>
        <v>0</v>
      </c>
      <c r="R153" s="35"/>
      <c r="S153" s="35"/>
      <c r="T153" s="35"/>
      <c r="U153" s="35"/>
      <c r="V153" s="35"/>
      <c r="W153" s="35"/>
      <c r="X153" s="39">
        <f t="shared" si="50"/>
        <v>0</v>
      </c>
      <c r="Y153" s="40">
        <f t="shared" si="46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0.17361111111111105</v>
      </c>
      <c r="J155" s="38">
        <f>SUM(J141:J154)</f>
        <v>131</v>
      </c>
      <c r="K155" s="38">
        <f t="shared" ref="K155:X155" si="51">SUM(K141:K154)</f>
        <v>1</v>
      </c>
      <c r="L155" s="38">
        <f t="shared" si="51"/>
        <v>2</v>
      </c>
      <c r="M155" s="38">
        <f t="shared" si="51"/>
        <v>2</v>
      </c>
      <c r="N155" s="38">
        <f t="shared" si="51"/>
        <v>0</v>
      </c>
      <c r="O155" s="38">
        <f t="shared" si="51"/>
        <v>0</v>
      </c>
      <c r="P155" s="38">
        <f t="shared" si="51"/>
        <v>0</v>
      </c>
      <c r="Q155" s="38">
        <f t="shared" si="51"/>
        <v>5</v>
      </c>
      <c r="R155" s="38">
        <f t="shared" si="51"/>
        <v>0</v>
      </c>
      <c r="S155" s="38">
        <f t="shared" si="51"/>
        <v>1</v>
      </c>
      <c r="T155" s="38">
        <f t="shared" si="51"/>
        <v>0</v>
      </c>
      <c r="U155" s="38">
        <f t="shared" si="51"/>
        <v>0</v>
      </c>
      <c r="V155" s="38">
        <f t="shared" si="51"/>
        <v>0</v>
      </c>
      <c r="W155" s="38">
        <f t="shared" si="51"/>
        <v>4</v>
      </c>
      <c r="X155" s="38">
        <f t="shared" si="51"/>
        <v>5</v>
      </c>
      <c r="Y155" s="40">
        <f t="shared" si="46"/>
        <v>0</v>
      </c>
    </row>
    <row r="156" spans="1:25" ht="15.75" thickTop="1" x14ac:dyDescent="0.25">
      <c r="A156" s="30" t="s">
        <v>45</v>
      </c>
      <c r="B156" s="31">
        <v>43594</v>
      </c>
      <c r="C156" s="32" t="s">
        <v>30</v>
      </c>
      <c r="D156" s="33">
        <v>15</v>
      </c>
      <c r="E156" s="34">
        <v>0.27083333333333331</v>
      </c>
      <c r="F156" s="35">
        <v>117381</v>
      </c>
      <c r="G156" s="34">
        <v>0.31041666666666667</v>
      </c>
      <c r="H156" s="35">
        <v>117413</v>
      </c>
      <c r="I156" s="37">
        <f>SUM(G156-E156)</f>
        <v>3.9583333333333359E-2</v>
      </c>
      <c r="J156" s="38">
        <f>SUM(H156-F156)</f>
        <v>32</v>
      </c>
      <c r="K156" s="35">
        <v>1</v>
      </c>
      <c r="L156" s="35"/>
      <c r="M156" s="35"/>
      <c r="N156" s="35"/>
      <c r="O156" s="35"/>
      <c r="P156" s="35"/>
      <c r="Q156" s="39">
        <f>SUM(K156:P156)</f>
        <v>1</v>
      </c>
      <c r="R156" s="35"/>
      <c r="S156" s="35"/>
      <c r="T156" s="35">
        <v>1</v>
      </c>
      <c r="U156" s="35"/>
      <c r="V156" s="35"/>
      <c r="W156" s="35"/>
      <c r="X156" s="39">
        <f>SUM(R156:W156)</f>
        <v>1</v>
      </c>
      <c r="Y156" s="40">
        <f t="shared" si="46"/>
        <v>0</v>
      </c>
    </row>
    <row r="157" spans="1:25" x14ac:dyDescent="0.25">
      <c r="A157" s="30" t="s">
        <v>84</v>
      </c>
      <c r="B157" s="62"/>
      <c r="C157" s="42" t="s">
        <v>31</v>
      </c>
      <c r="D157" s="33"/>
      <c r="E157" s="34">
        <v>0.33333333333333331</v>
      </c>
      <c r="F157" s="35">
        <v>117413</v>
      </c>
      <c r="G157" s="34">
        <v>0.35555555555555557</v>
      </c>
      <c r="H157" s="35">
        <v>117438</v>
      </c>
      <c r="I157" s="37">
        <f t="shared" ref="I157:J168" si="52">SUM(G157-E157)</f>
        <v>2.2222222222222254E-2</v>
      </c>
      <c r="J157" s="38">
        <f t="shared" si="52"/>
        <v>25</v>
      </c>
      <c r="K157" s="35">
        <v>1</v>
      </c>
      <c r="L157" s="35"/>
      <c r="M157" s="35"/>
      <c r="N157" s="35"/>
      <c r="O157" s="35"/>
      <c r="P157" s="35"/>
      <c r="Q157" s="39">
        <f t="shared" ref="Q157:Q168" si="53">SUM(K157:P157)</f>
        <v>1</v>
      </c>
      <c r="R157" s="35"/>
      <c r="S157" s="35">
        <v>1</v>
      </c>
      <c r="T157" s="35"/>
      <c r="U157" s="35"/>
      <c r="V157" s="35"/>
      <c r="W157" s="35"/>
      <c r="X157" s="39">
        <f t="shared" ref="X157:X168" si="54">SUM(R157:W157)</f>
        <v>1</v>
      </c>
      <c r="Y157" s="40">
        <f t="shared" si="46"/>
        <v>0</v>
      </c>
    </row>
    <row r="158" spans="1:25" x14ac:dyDescent="0.25">
      <c r="A158" s="30"/>
      <c r="B158" s="63"/>
      <c r="C158" s="42" t="s">
        <v>32</v>
      </c>
      <c r="D158" s="33">
        <v>15</v>
      </c>
      <c r="E158" s="34">
        <v>0.36944444444444446</v>
      </c>
      <c r="F158" s="35">
        <v>117438</v>
      </c>
      <c r="G158" s="34">
        <v>0.39930555555555558</v>
      </c>
      <c r="H158" s="35">
        <v>117464</v>
      </c>
      <c r="I158" s="37">
        <f t="shared" si="52"/>
        <v>2.9861111111111116E-2</v>
      </c>
      <c r="J158" s="38">
        <f t="shared" si="52"/>
        <v>26</v>
      </c>
      <c r="K158" s="35">
        <v>1</v>
      </c>
      <c r="L158" s="35">
        <v>1</v>
      </c>
      <c r="M158" s="35">
        <v>1</v>
      </c>
      <c r="N158" s="35"/>
      <c r="O158" s="35"/>
      <c r="P158" s="35"/>
      <c r="Q158" s="39">
        <f t="shared" si="53"/>
        <v>3</v>
      </c>
      <c r="R158" s="35"/>
      <c r="S158" s="35">
        <v>2</v>
      </c>
      <c r="T158" s="35">
        <v>1</v>
      </c>
      <c r="U158" s="35"/>
      <c r="V158" s="35"/>
      <c r="W158" s="35"/>
      <c r="X158" s="39">
        <f t="shared" si="54"/>
        <v>3</v>
      </c>
      <c r="Y158" s="40">
        <f t="shared" si="46"/>
        <v>0</v>
      </c>
    </row>
    <row r="159" spans="1:25" x14ac:dyDescent="0.25">
      <c r="A159" s="30"/>
      <c r="B159" s="63"/>
      <c r="C159" s="42" t="s">
        <v>33</v>
      </c>
      <c r="D159" s="33"/>
      <c r="E159" s="34">
        <v>0.41319444444444442</v>
      </c>
      <c r="F159" s="35">
        <v>117464</v>
      </c>
      <c r="G159" s="34">
        <v>0.46319444444444446</v>
      </c>
      <c r="H159" s="35">
        <v>117497</v>
      </c>
      <c r="I159" s="37">
        <f t="shared" si="52"/>
        <v>5.0000000000000044E-2</v>
      </c>
      <c r="J159" s="38">
        <f t="shared" si="52"/>
        <v>33</v>
      </c>
      <c r="K159" s="35"/>
      <c r="L159" s="35">
        <v>1</v>
      </c>
      <c r="M159" s="35"/>
      <c r="N159" s="35"/>
      <c r="O159" s="35"/>
      <c r="P159" s="35"/>
      <c r="Q159" s="39">
        <f t="shared" si="53"/>
        <v>1</v>
      </c>
      <c r="R159" s="35"/>
      <c r="S159" s="35"/>
      <c r="T159" s="35">
        <v>1</v>
      </c>
      <c r="U159" s="35"/>
      <c r="V159" s="35"/>
      <c r="W159" s="35"/>
      <c r="X159" s="39">
        <f t="shared" si="54"/>
        <v>1</v>
      </c>
      <c r="Y159" s="40">
        <f t="shared" si="46"/>
        <v>0</v>
      </c>
    </row>
    <row r="160" spans="1:25" x14ac:dyDescent="0.25">
      <c r="A160" s="30"/>
      <c r="B160" s="62"/>
      <c r="C160" s="42" t="s">
        <v>34</v>
      </c>
      <c r="D160" s="33">
        <v>15</v>
      </c>
      <c r="E160" s="34">
        <v>0.64583333333333337</v>
      </c>
      <c r="F160" s="35">
        <v>117497</v>
      </c>
      <c r="G160" s="34">
        <v>0.69027777777777777</v>
      </c>
      <c r="H160" s="35">
        <v>117530</v>
      </c>
      <c r="I160" s="37">
        <f t="shared" si="52"/>
        <v>4.4444444444444398E-2</v>
      </c>
      <c r="J160" s="38">
        <f t="shared" si="52"/>
        <v>33</v>
      </c>
      <c r="K160" s="35">
        <v>2</v>
      </c>
      <c r="L160" s="35">
        <v>1</v>
      </c>
      <c r="M160" s="35"/>
      <c r="N160" s="35"/>
      <c r="O160" s="35"/>
      <c r="P160" s="35"/>
      <c r="Q160" s="39">
        <f t="shared" si="53"/>
        <v>3</v>
      </c>
      <c r="R160" s="35"/>
      <c r="S160" s="35">
        <v>1</v>
      </c>
      <c r="T160" s="35">
        <v>2</v>
      </c>
      <c r="U160" s="35"/>
      <c r="V160" s="35"/>
      <c r="W160" s="35"/>
      <c r="X160" s="39">
        <f t="shared" si="54"/>
        <v>3</v>
      </c>
      <c r="Y160" s="40">
        <f t="shared" si="46"/>
        <v>0</v>
      </c>
    </row>
    <row r="161" spans="1:25" x14ac:dyDescent="0.25">
      <c r="A161" s="30"/>
      <c r="B161" s="62"/>
      <c r="C161" s="42" t="s">
        <v>35</v>
      </c>
      <c r="D161" s="33"/>
      <c r="E161" s="34">
        <v>0.72777777777777775</v>
      </c>
      <c r="F161" s="35">
        <v>117530</v>
      </c>
      <c r="G161" s="34">
        <v>0.78333333333333333</v>
      </c>
      <c r="H161" s="35">
        <v>117567</v>
      </c>
      <c r="I161" s="37">
        <f t="shared" si="52"/>
        <v>5.555555555555558E-2</v>
      </c>
      <c r="J161" s="38">
        <f t="shared" si="52"/>
        <v>37</v>
      </c>
      <c r="K161" s="35"/>
      <c r="L161" s="35">
        <v>1</v>
      </c>
      <c r="M161" s="35">
        <v>1</v>
      </c>
      <c r="N161" s="35"/>
      <c r="O161" s="35"/>
      <c r="P161" s="35"/>
      <c r="Q161" s="39">
        <f t="shared" si="53"/>
        <v>2</v>
      </c>
      <c r="R161" s="35"/>
      <c r="S161" s="35">
        <v>1</v>
      </c>
      <c r="T161" s="35"/>
      <c r="U161" s="35"/>
      <c r="V161" s="35">
        <v>1</v>
      </c>
      <c r="W161" s="35"/>
      <c r="X161" s="39">
        <f t="shared" si="54"/>
        <v>2</v>
      </c>
      <c r="Y161" s="40">
        <f t="shared" si="46"/>
        <v>0</v>
      </c>
    </row>
    <row r="162" spans="1:25" x14ac:dyDescent="0.25">
      <c r="A162" s="30"/>
      <c r="B162" s="62"/>
      <c r="C162" s="42"/>
      <c r="D162" s="33"/>
      <c r="E162" s="34"/>
      <c r="F162" s="35"/>
      <c r="G162" s="34"/>
      <c r="H162" s="35"/>
      <c r="I162" s="37">
        <f t="shared" si="52"/>
        <v>0</v>
      </c>
      <c r="J162" s="38">
        <f t="shared" si="52"/>
        <v>0</v>
      </c>
      <c r="K162" s="35"/>
      <c r="L162" s="35"/>
      <c r="M162" s="35"/>
      <c r="N162" s="35"/>
      <c r="O162" s="35"/>
      <c r="P162" s="35"/>
      <c r="Q162" s="39">
        <f t="shared" si="53"/>
        <v>0</v>
      </c>
      <c r="R162" s="35"/>
      <c r="S162" s="35"/>
      <c r="T162" s="35"/>
      <c r="U162" s="35"/>
      <c r="V162" s="35"/>
      <c r="W162" s="35"/>
      <c r="X162" s="39">
        <f t="shared" si="54"/>
        <v>0</v>
      </c>
      <c r="Y162" s="40">
        <f t="shared" si="46"/>
        <v>0</v>
      </c>
    </row>
    <row r="163" spans="1:25" x14ac:dyDescent="0.25">
      <c r="A163" s="30"/>
      <c r="B163" s="62"/>
      <c r="C163" s="42"/>
      <c r="D163" s="33"/>
      <c r="E163" s="34"/>
      <c r="F163" s="35"/>
      <c r="G163" s="34"/>
      <c r="H163" s="35"/>
      <c r="I163" s="37">
        <f t="shared" si="52"/>
        <v>0</v>
      </c>
      <c r="J163" s="38">
        <f t="shared" si="52"/>
        <v>0</v>
      </c>
      <c r="K163" s="35"/>
      <c r="L163" s="35"/>
      <c r="M163" s="35"/>
      <c r="N163" s="35"/>
      <c r="O163" s="35"/>
      <c r="P163" s="35"/>
      <c r="Q163" s="39">
        <f t="shared" si="53"/>
        <v>0</v>
      </c>
      <c r="R163" s="35"/>
      <c r="S163" s="35"/>
      <c r="T163" s="35"/>
      <c r="U163" s="35"/>
      <c r="V163" s="35"/>
      <c r="W163" s="35"/>
      <c r="X163" s="39">
        <f t="shared" si="54"/>
        <v>0</v>
      </c>
      <c r="Y163" s="40">
        <f t="shared" si="46"/>
        <v>0</v>
      </c>
    </row>
    <row r="164" spans="1:25" x14ac:dyDescent="0.25">
      <c r="A164" s="30"/>
      <c r="B164" s="62"/>
      <c r="C164" s="42"/>
      <c r="D164" s="33"/>
      <c r="E164" s="34"/>
      <c r="F164" s="35"/>
      <c r="G164" s="34"/>
      <c r="H164" s="35"/>
      <c r="I164" s="37">
        <f t="shared" si="52"/>
        <v>0</v>
      </c>
      <c r="J164" s="38">
        <f t="shared" si="52"/>
        <v>0</v>
      </c>
      <c r="K164" s="35"/>
      <c r="L164" s="35"/>
      <c r="M164" s="35"/>
      <c r="N164" s="35"/>
      <c r="O164" s="35"/>
      <c r="P164" s="35"/>
      <c r="Q164" s="39">
        <f t="shared" si="53"/>
        <v>0</v>
      </c>
      <c r="R164" s="35"/>
      <c r="S164" s="35"/>
      <c r="T164" s="35"/>
      <c r="U164" s="35"/>
      <c r="V164" s="35"/>
      <c r="W164" s="35"/>
      <c r="X164" s="39">
        <f t="shared" si="54"/>
        <v>0</v>
      </c>
      <c r="Y164" s="40">
        <f t="shared" si="46"/>
        <v>0</v>
      </c>
    </row>
    <row r="165" spans="1:25" x14ac:dyDescent="0.25">
      <c r="A165" s="30"/>
      <c r="B165" s="62"/>
      <c r="C165" s="42"/>
      <c r="D165" s="33"/>
      <c r="E165" s="34"/>
      <c r="F165" s="35"/>
      <c r="G165" s="34"/>
      <c r="H165" s="35"/>
      <c r="I165" s="37">
        <f t="shared" si="52"/>
        <v>0</v>
      </c>
      <c r="J165" s="38">
        <f t="shared" si="52"/>
        <v>0</v>
      </c>
      <c r="K165" s="35"/>
      <c r="L165" s="35"/>
      <c r="M165" s="35"/>
      <c r="N165" s="35"/>
      <c r="O165" s="35"/>
      <c r="P165" s="35"/>
      <c r="Q165" s="39">
        <f t="shared" si="53"/>
        <v>0</v>
      </c>
      <c r="R165" s="35"/>
      <c r="S165" s="35"/>
      <c r="T165" s="35"/>
      <c r="U165" s="35"/>
      <c r="V165" s="35"/>
      <c r="W165" s="35"/>
      <c r="X165" s="39">
        <f t="shared" si="54"/>
        <v>0</v>
      </c>
      <c r="Y165" s="40">
        <f t="shared" si="46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2"/>
        <v>0</v>
      </c>
      <c r="J166" s="38">
        <f t="shared" si="52"/>
        <v>0</v>
      </c>
      <c r="K166" s="35"/>
      <c r="L166" s="35"/>
      <c r="M166" s="35"/>
      <c r="N166" s="35"/>
      <c r="O166" s="35"/>
      <c r="P166" s="35"/>
      <c r="Q166" s="39">
        <f t="shared" si="53"/>
        <v>0</v>
      </c>
      <c r="R166" s="35"/>
      <c r="S166" s="35"/>
      <c r="T166" s="35"/>
      <c r="U166" s="35"/>
      <c r="V166" s="35"/>
      <c r="W166" s="35"/>
      <c r="X166" s="39">
        <f t="shared" si="54"/>
        <v>0</v>
      </c>
      <c r="Y166" s="40">
        <f t="shared" si="46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2"/>
        <v>0</v>
      </c>
      <c r="J167" s="38">
        <f t="shared" si="52"/>
        <v>0</v>
      </c>
      <c r="K167" s="35"/>
      <c r="L167" s="35"/>
      <c r="M167" s="35"/>
      <c r="N167" s="35"/>
      <c r="O167" s="35"/>
      <c r="P167" s="35"/>
      <c r="Q167" s="39">
        <f t="shared" si="53"/>
        <v>0</v>
      </c>
      <c r="R167" s="35"/>
      <c r="S167" s="35"/>
      <c r="T167" s="35"/>
      <c r="U167" s="35"/>
      <c r="V167" s="35"/>
      <c r="W167" s="35"/>
      <c r="X167" s="39">
        <f t="shared" si="54"/>
        <v>0</v>
      </c>
      <c r="Y167" s="40">
        <f t="shared" si="46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2"/>
        <v>0</v>
      </c>
      <c r="J168" s="38">
        <f t="shared" si="52"/>
        <v>0</v>
      </c>
      <c r="K168" s="35"/>
      <c r="L168" s="35"/>
      <c r="M168" s="35"/>
      <c r="N168" s="35"/>
      <c r="O168" s="35"/>
      <c r="P168" s="35"/>
      <c r="Q168" s="39">
        <f t="shared" si="53"/>
        <v>0</v>
      </c>
      <c r="R168" s="35"/>
      <c r="S168" s="35"/>
      <c r="T168" s="35"/>
      <c r="U168" s="35"/>
      <c r="V168" s="35"/>
      <c r="W168" s="35"/>
      <c r="X168" s="39">
        <f t="shared" si="54"/>
        <v>0</v>
      </c>
      <c r="Y168" s="40">
        <f t="shared" si="46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0.24166666666666675</v>
      </c>
      <c r="J170" s="57">
        <f>SUM(J156:J169)</f>
        <v>186</v>
      </c>
      <c r="K170" s="57">
        <f t="shared" ref="K170:W170" si="55">SUM(K156:K169)</f>
        <v>5</v>
      </c>
      <c r="L170" s="57">
        <f t="shared" si="55"/>
        <v>4</v>
      </c>
      <c r="M170" s="57">
        <f t="shared" si="55"/>
        <v>2</v>
      </c>
      <c r="N170" s="57">
        <f t="shared" si="55"/>
        <v>0</v>
      </c>
      <c r="O170" s="57">
        <f t="shared" si="55"/>
        <v>0</v>
      </c>
      <c r="P170" s="57">
        <f t="shared" si="55"/>
        <v>0</v>
      </c>
      <c r="Q170" s="57">
        <f t="shared" si="55"/>
        <v>11</v>
      </c>
      <c r="R170" s="57">
        <f t="shared" si="55"/>
        <v>0</v>
      </c>
      <c r="S170" s="57">
        <f t="shared" si="55"/>
        <v>5</v>
      </c>
      <c r="T170" s="57">
        <f t="shared" si="55"/>
        <v>5</v>
      </c>
      <c r="U170" s="57">
        <f t="shared" si="55"/>
        <v>0</v>
      </c>
      <c r="V170" s="57">
        <f t="shared" si="55"/>
        <v>1</v>
      </c>
      <c r="W170" s="57">
        <f t="shared" si="55"/>
        <v>0</v>
      </c>
      <c r="X170" s="57">
        <f>SUM(R170:W170)</f>
        <v>11</v>
      </c>
      <c r="Y170" s="40">
        <f t="shared" si="46"/>
        <v>0</v>
      </c>
    </row>
    <row r="171" spans="1:25" ht="15.75" thickTop="1" x14ac:dyDescent="0.25">
      <c r="A171" s="30" t="s">
        <v>46</v>
      </c>
      <c r="B171" s="31">
        <v>43595</v>
      </c>
      <c r="C171" s="32" t="s">
        <v>30</v>
      </c>
      <c r="D171" s="33"/>
      <c r="E171" s="36"/>
      <c r="F171" s="35"/>
      <c r="G171" s="34"/>
      <c r="H171" s="35"/>
      <c r="I171" s="37">
        <f>SUM(G171-E171)</f>
        <v>0</v>
      </c>
      <c r="J171" s="38">
        <f>SUM(H171-F171)</f>
        <v>0</v>
      </c>
      <c r="K171" s="35"/>
      <c r="L171" s="35"/>
      <c r="M171" s="35"/>
      <c r="N171" s="35"/>
      <c r="O171" s="35"/>
      <c r="P171" s="35"/>
      <c r="Q171" s="39">
        <f>SUM(K171:P171)</f>
        <v>0</v>
      </c>
      <c r="R171" s="35"/>
      <c r="S171" s="35"/>
      <c r="T171" s="35"/>
      <c r="U171" s="35"/>
      <c r="V171" s="35"/>
      <c r="W171" s="35"/>
      <c r="X171" s="39">
        <f>SUM(R171:W171)</f>
        <v>0</v>
      </c>
      <c r="Y171" s="40">
        <f t="shared" si="46"/>
        <v>0</v>
      </c>
    </row>
    <row r="172" spans="1:25" x14ac:dyDescent="0.25">
      <c r="A172" s="30"/>
      <c r="B172" s="41"/>
      <c r="C172" s="42" t="s">
        <v>31</v>
      </c>
      <c r="D172" s="33"/>
      <c r="E172" s="34"/>
      <c r="F172" s="35"/>
      <c r="G172" s="34"/>
      <c r="H172" s="35"/>
      <c r="I172" s="37">
        <f t="shared" ref="I172:J233" si="56">SUM(G172-E172)</f>
        <v>0</v>
      </c>
      <c r="J172" s="38">
        <f t="shared" si="56"/>
        <v>0</v>
      </c>
      <c r="K172" s="35"/>
      <c r="L172" s="35"/>
      <c r="M172" s="35"/>
      <c r="N172" s="35"/>
      <c r="O172" s="35"/>
      <c r="P172" s="35"/>
      <c r="Q172" s="39">
        <f t="shared" ref="Q172:Q183" si="57">SUM(K172:P172)</f>
        <v>0</v>
      </c>
      <c r="R172" s="35"/>
      <c r="S172" s="35"/>
      <c r="T172" s="35"/>
      <c r="U172" s="35"/>
      <c r="V172" s="35"/>
      <c r="W172" s="35"/>
      <c r="X172" s="39">
        <f t="shared" ref="X172:X183" si="58">SUM(R172:W172)</f>
        <v>0</v>
      </c>
      <c r="Y172" s="40">
        <f t="shared" si="46"/>
        <v>0</v>
      </c>
    </row>
    <row r="173" spans="1:25" x14ac:dyDescent="0.25">
      <c r="A173" s="30"/>
      <c r="B173" s="41"/>
      <c r="C173" s="42" t="s">
        <v>32</v>
      </c>
      <c r="D173" s="33"/>
      <c r="E173" s="34"/>
      <c r="F173" s="35"/>
      <c r="G173" s="34"/>
      <c r="H173" s="35"/>
      <c r="I173" s="37">
        <f t="shared" si="56"/>
        <v>0</v>
      </c>
      <c r="J173" s="38">
        <f t="shared" si="56"/>
        <v>0</v>
      </c>
      <c r="K173" s="35"/>
      <c r="L173" s="35"/>
      <c r="M173" s="35"/>
      <c r="N173" s="35"/>
      <c r="O173" s="35"/>
      <c r="P173" s="35"/>
      <c r="Q173" s="39">
        <f t="shared" si="57"/>
        <v>0</v>
      </c>
      <c r="R173" s="35"/>
      <c r="S173" s="35"/>
      <c r="T173" s="35"/>
      <c r="U173" s="35"/>
      <c r="V173" s="35"/>
      <c r="W173" s="35"/>
      <c r="X173" s="39">
        <f t="shared" si="58"/>
        <v>0</v>
      </c>
      <c r="Y173" s="40">
        <f t="shared" si="46"/>
        <v>0</v>
      </c>
    </row>
    <row r="174" spans="1:25" x14ac:dyDescent="0.25">
      <c r="A174" s="30"/>
      <c r="B174" s="41"/>
      <c r="C174" s="42" t="s">
        <v>33</v>
      </c>
      <c r="D174" s="33"/>
      <c r="E174" s="34"/>
      <c r="F174" s="35"/>
      <c r="G174" s="34"/>
      <c r="H174" s="35"/>
      <c r="I174" s="37">
        <f t="shared" si="56"/>
        <v>0</v>
      </c>
      <c r="J174" s="38">
        <f t="shared" si="56"/>
        <v>0</v>
      </c>
      <c r="K174" s="35"/>
      <c r="L174" s="35"/>
      <c r="M174" s="35"/>
      <c r="N174" s="35"/>
      <c r="O174" s="35"/>
      <c r="P174" s="35"/>
      <c r="Q174" s="39">
        <f t="shared" si="57"/>
        <v>0</v>
      </c>
      <c r="R174" s="35"/>
      <c r="S174" s="35"/>
      <c r="T174" s="35"/>
      <c r="U174" s="35"/>
      <c r="V174" s="35"/>
      <c r="W174" s="35"/>
      <c r="X174" s="39">
        <f t="shared" si="58"/>
        <v>0</v>
      </c>
      <c r="Y174" s="40">
        <f t="shared" si="46"/>
        <v>0</v>
      </c>
    </row>
    <row r="175" spans="1:25" x14ac:dyDescent="0.25">
      <c r="A175" s="30"/>
      <c r="B175" s="41"/>
      <c r="C175" s="42" t="s">
        <v>34</v>
      </c>
      <c r="D175" s="33"/>
      <c r="E175" s="34"/>
      <c r="F175" s="35"/>
      <c r="G175" s="34"/>
      <c r="H175" s="35"/>
      <c r="I175" s="37">
        <f t="shared" si="56"/>
        <v>0</v>
      </c>
      <c r="J175" s="38">
        <f t="shared" si="56"/>
        <v>0</v>
      </c>
      <c r="K175" s="35"/>
      <c r="L175" s="35"/>
      <c r="M175" s="35"/>
      <c r="N175" s="35"/>
      <c r="O175" s="35"/>
      <c r="P175" s="35"/>
      <c r="Q175" s="39">
        <f t="shared" si="57"/>
        <v>0</v>
      </c>
      <c r="R175" s="35"/>
      <c r="S175" s="35"/>
      <c r="T175" s="35"/>
      <c r="U175" s="35"/>
      <c r="V175" s="35"/>
      <c r="W175" s="35"/>
      <c r="X175" s="39">
        <f t="shared" si="58"/>
        <v>0</v>
      </c>
      <c r="Y175" s="40">
        <f t="shared" si="46"/>
        <v>0</v>
      </c>
    </row>
    <row r="176" spans="1:25" x14ac:dyDescent="0.25">
      <c r="A176" s="30"/>
      <c r="B176" s="41"/>
      <c r="C176" s="42" t="s">
        <v>35</v>
      </c>
      <c r="D176" s="33"/>
      <c r="E176" s="34"/>
      <c r="F176" s="35"/>
      <c r="G176" s="34"/>
      <c r="H176" s="35"/>
      <c r="I176" s="37">
        <f t="shared" si="56"/>
        <v>0</v>
      </c>
      <c r="J176" s="38">
        <f t="shared" si="56"/>
        <v>0</v>
      </c>
      <c r="K176" s="35"/>
      <c r="L176" s="35"/>
      <c r="M176" s="35"/>
      <c r="N176" s="35"/>
      <c r="O176" s="35"/>
      <c r="P176" s="35"/>
      <c r="Q176" s="39">
        <f t="shared" si="57"/>
        <v>0</v>
      </c>
      <c r="R176" s="35"/>
      <c r="S176" s="35"/>
      <c r="T176" s="35"/>
      <c r="U176" s="35"/>
      <c r="V176" s="35"/>
      <c r="W176" s="35"/>
      <c r="X176" s="39">
        <f t="shared" si="58"/>
        <v>0</v>
      </c>
      <c r="Y176" s="40">
        <f t="shared" si="46"/>
        <v>0</v>
      </c>
    </row>
    <row r="177" spans="1:25" x14ac:dyDescent="0.25">
      <c r="A177" s="30"/>
      <c r="B177" s="41"/>
      <c r="C177" s="42"/>
      <c r="D177" s="33"/>
      <c r="E177" s="34"/>
      <c r="F177" s="35"/>
      <c r="G177" s="34"/>
      <c r="H177" s="35"/>
      <c r="I177" s="37">
        <f t="shared" si="56"/>
        <v>0</v>
      </c>
      <c r="J177" s="38">
        <f t="shared" si="56"/>
        <v>0</v>
      </c>
      <c r="K177" s="35"/>
      <c r="L177" s="35"/>
      <c r="M177" s="35"/>
      <c r="N177" s="35"/>
      <c r="O177" s="35"/>
      <c r="P177" s="35"/>
      <c r="Q177" s="39">
        <f t="shared" si="57"/>
        <v>0</v>
      </c>
      <c r="R177" s="35"/>
      <c r="S177" s="35"/>
      <c r="T177" s="35"/>
      <c r="U177" s="35"/>
      <c r="V177" s="35"/>
      <c r="W177" s="35"/>
      <c r="X177" s="39">
        <f t="shared" si="58"/>
        <v>0</v>
      </c>
      <c r="Y177" s="40">
        <f t="shared" si="46"/>
        <v>0</v>
      </c>
    </row>
    <row r="178" spans="1:25" x14ac:dyDescent="0.25">
      <c r="A178" s="30"/>
      <c r="B178" s="41"/>
      <c r="C178" s="42"/>
      <c r="D178" s="33"/>
      <c r="E178" s="34"/>
      <c r="F178" s="35"/>
      <c r="G178" s="34"/>
      <c r="H178" s="35"/>
      <c r="I178" s="37">
        <f t="shared" si="56"/>
        <v>0</v>
      </c>
      <c r="J178" s="38">
        <f t="shared" si="56"/>
        <v>0</v>
      </c>
      <c r="K178" s="35"/>
      <c r="L178" s="35"/>
      <c r="M178" s="35"/>
      <c r="N178" s="35"/>
      <c r="O178" s="35"/>
      <c r="P178" s="35"/>
      <c r="Q178" s="39">
        <f t="shared" si="57"/>
        <v>0</v>
      </c>
      <c r="R178" s="35"/>
      <c r="S178" s="35"/>
      <c r="T178" s="35"/>
      <c r="U178" s="35"/>
      <c r="V178" s="35"/>
      <c r="W178" s="35"/>
      <c r="X178" s="39">
        <f t="shared" si="58"/>
        <v>0</v>
      </c>
      <c r="Y178" s="40">
        <f t="shared" si="46"/>
        <v>0</v>
      </c>
    </row>
    <row r="179" spans="1:25" x14ac:dyDescent="0.25">
      <c r="A179" s="30"/>
      <c r="B179" s="41"/>
      <c r="C179" s="42"/>
      <c r="D179" s="33"/>
      <c r="E179" s="34"/>
      <c r="F179" s="35"/>
      <c r="G179" s="34"/>
      <c r="H179" s="35"/>
      <c r="I179" s="37">
        <f t="shared" si="56"/>
        <v>0</v>
      </c>
      <c r="J179" s="38">
        <f t="shared" si="56"/>
        <v>0</v>
      </c>
      <c r="K179" s="35"/>
      <c r="L179" s="35"/>
      <c r="M179" s="35"/>
      <c r="N179" s="35"/>
      <c r="O179" s="35"/>
      <c r="P179" s="35"/>
      <c r="Q179" s="39">
        <f t="shared" si="57"/>
        <v>0</v>
      </c>
      <c r="R179" s="35"/>
      <c r="S179" s="35"/>
      <c r="T179" s="35"/>
      <c r="U179" s="35"/>
      <c r="V179" s="35"/>
      <c r="W179" s="35"/>
      <c r="X179" s="39">
        <f t="shared" si="58"/>
        <v>0</v>
      </c>
      <c r="Y179" s="40">
        <f t="shared" si="46"/>
        <v>0</v>
      </c>
    </row>
    <row r="180" spans="1:25" x14ac:dyDescent="0.25">
      <c r="A180" s="30"/>
      <c r="B180" s="41"/>
      <c r="C180" s="42"/>
      <c r="D180" s="33"/>
      <c r="E180" s="34"/>
      <c r="F180" s="35"/>
      <c r="G180" s="34"/>
      <c r="H180" s="35"/>
      <c r="I180" s="37">
        <f t="shared" si="56"/>
        <v>0</v>
      </c>
      <c r="J180" s="38">
        <f t="shared" si="56"/>
        <v>0</v>
      </c>
      <c r="K180" s="35"/>
      <c r="L180" s="35"/>
      <c r="M180" s="35"/>
      <c r="N180" s="35"/>
      <c r="O180" s="35"/>
      <c r="P180" s="35"/>
      <c r="Q180" s="39">
        <f t="shared" si="57"/>
        <v>0</v>
      </c>
      <c r="R180" s="35"/>
      <c r="S180" s="35"/>
      <c r="T180" s="35"/>
      <c r="U180" s="35"/>
      <c r="V180" s="35"/>
      <c r="W180" s="35"/>
      <c r="X180" s="39">
        <f t="shared" si="58"/>
        <v>0</v>
      </c>
      <c r="Y180" s="40">
        <f t="shared" si="46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6"/>
        <v>0</v>
      </c>
      <c r="J181" s="38">
        <f t="shared" si="56"/>
        <v>0</v>
      </c>
      <c r="K181" s="35"/>
      <c r="L181" s="35"/>
      <c r="M181" s="35"/>
      <c r="N181" s="35"/>
      <c r="O181" s="35"/>
      <c r="P181" s="35"/>
      <c r="Q181" s="39">
        <f t="shared" si="57"/>
        <v>0</v>
      </c>
      <c r="R181" s="35"/>
      <c r="S181" s="35"/>
      <c r="T181" s="35"/>
      <c r="U181" s="35"/>
      <c r="V181" s="35"/>
      <c r="W181" s="35"/>
      <c r="X181" s="39">
        <f t="shared" si="58"/>
        <v>0</v>
      </c>
      <c r="Y181" s="40">
        <f t="shared" si="46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6"/>
        <v>0</v>
      </c>
      <c r="J182" s="38">
        <f t="shared" si="56"/>
        <v>0</v>
      </c>
      <c r="K182" s="35"/>
      <c r="L182" s="35"/>
      <c r="M182" s="35"/>
      <c r="N182" s="35"/>
      <c r="O182" s="35"/>
      <c r="P182" s="35"/>
      <c r="Q182" s="39">
        <f t="shared" si="57"/>
        <v>0</v>
      </c>
      <c r="R182" s="35"/>
      <c r="S182" s="35"/>
      <c r="T182" s="35"/>
      <c r="U182" s="35"/>
      <c r="V182" s="35"/>
      <c r="W182" s="35"/>
      <c r="X182" s="39">
        <f t="shared" si="58"/>
        <v>0</v>
      </c>
      <c r="Y182" s="40">
        <f t="shared" si="46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6"/>
        <v>0</v>
      </c>
      <c r="J183" s="38">
        <f t="shared" si="56"/>
        <v>0</v>
      </c>
      <c r="K183" s="35"/>
      <c r="L183" s="35"/>
      <c r="M183" s="35"/>
      <c r="N183" s="35"/>
      <c r="O183" s="35"/>
      <c r="P183" s="35"/>
      <c r="Q183" s="39">
        <f t="shared" si="57"/>
        <v>0</v>
      </c>
      <c r="R183" s="35"/>
      <c r="S183" s="35"/>
      <c r="T183" s="35"/>
      <c r="U183" s="35"/>
      <c r="V183" s="35"/>
      <c r="W183" s="35"/>
      <c r="X183" s="39">
        <f t="shared" si="58"/>
        <v>0</v>
      </c>
      <c r="Y183" s="40">
        <f t="shared" si="46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</v>
      </c>
      <c r="J185" s="57">
        <f>SUM(J171:J184)</f>
        <v>0</v>
      </c>
      <c r="K185" s="57">
        <f t="shared" ref="K185:X185" si="59">SUM(K171:K184)</f>
        <v>0</v>
      </c>
      <c r="L185" s="57">
        <f t="shared" si="59"/>
        <v>0</v>
      </c>
      <c r="M185" s="57">
        <f t="shared" si="59"/>
        <v>0</v>
      </c>
      <c r="N185" s="57">
        <f t="shared" si="59"/>
        <v>0</v>
      </c>
      <c r="O185" s="57">
        <f t="shared" si="59"/>
        <v>0</v>
      </c>
      <c r="P185" s="57">
        <f t="shared" si="59"/>
        <v>0</v>
      </c>
      <c r="Q185" s="57">
        <f t="shared" si="59"/>
        <v>0</v>
      </c>
      <c r="R185" s="57">
        <f t="shared" si="59"/>
        <v>0</v>
      </c>
      <c r="S185" s="57">
        <f t="shared" si="59"/>
        <v>0</v>
      </c>
      <c r="T185" s="57">
        <f t="shared" si="59"/>
        <v>0</v>
      </c>
      <c r="U185" s="57">
        <f t="shared" si="59"/>
        <v>0</v>
      </c>
      <c r="V185" s="57">
        <f t="shared" si="59"/>
        <v>0</v>
      </c>
      <c r="W185" s="57">
        <f t="shared" si="59"/>
        <v>0</v>
      </c>
      <c r="X185" s="57">
        <f t="shared" si="59"/>
        <v>0</v>
      </c>
      <c r="Y185" s="40">
        <f t="shared" si="46"/>
        <v>0</v>
      </c>
    </row>
    <row r="186" spans="1:25" ht="15.75" thickTop="1" x14ac:dyDescent="0.25">
      <c r="A186" s="30" t="s">
        <v>47</v>
      </c>
      <c r="B186" s="31">
        <v>43596</v>
      </c>
      <c r="C186" s="32" t="s">
        <v>30</v>
      </c>
      <c r="D186" s="33"/>
      <c r="E186" s="34"/>
      <c r="F186" s="35"/>
      <c r="G186" s="34"/>
      <c r="H186" s="35"/>
      <c r="I186" s="37">
        <f t="shared" si="56"/>
        <v>0</v>
      </c>
      <c r="J186" s="38">
        <f t="shared" si="56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6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6"/>
        <v>0</v>
      </c>
      <c r="J187" s="38">
        <f t="shared" si="56"/>
        <v>0</v>
      </c>
      <c r="K187" s="35"/>
      <c r="L187" s="35"/>
      <c r="M187" s="35"/>
      <c r="N187" s="35"/>
      <c r="O187" s="35"/>
      <c r="P187" s="35"/>
      <c r="Q187" s="57">
        <f t="shared" ref="Q187:Q193" si="60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1">SUM(R187:W187)</f>
        <v>0</v>
      </c>
      <c r="Y187" s="40">
        <f t="shared" si="46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6"/>
        <v>0</v>
      </c>
      <c r="J188" s="38">
        <f t="shared" si="56"/>
        <v>0</v>
      </c>
      <c r="K188" s="35"/>
      <c r="L188" s="35"/>
      <c r="M188" s="35"/>
      <c r="N188" s="35"/>
      <c r="O188" s="35"/>
      <c r="P188" s="35"/>
      <c r="Q188" s="57">
        <f t="shared" si="60"/>
        <v>0</v>
      </c>
      <c r="R188" s="35"/>
      <c r="S188" s="35"/>
      <c r="T188" s="35"/>
      <c r="U188" s="35"/>
      <c r="V188" s="35"/>
      <c r="W188" s="35"/>
      <c r="X188" s="57">
        <f t="shared" si="61"/>
        <v>0</v>
      </c>
      <c r="Y188" s="40">
        <f t="shared" si="46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6"/>
        <v>0</v>
      </c>
      <c r="J189" s="38">
        <f t="shared" si="56"/>
        <v>0</v>
      </c>
      <c r="K189" s="35"/>
      <c r="L189" s="35"/>
      <c r="M189" s="35"/>
      <c r="N189" s="35"/>
      <c r="O189" s="35"/>
      <c r="P189" s="35"/>
      <c r="Q189" s="57">
        <f t="shared" si="60"/>
        <v>0</v>
      </c>
      <c r="R189" s="35"/>
      <c r="S189" s="35"/>
      <c r="T189" s="35"/>
      <c r="U189" s="35"/>
      <c r="V189" s="35"/>
      <c r="W189" s="35"/>
      <c r="X189" s="57">
        <f t="shared" si="61"/>
        <v>0</v>
      </c>
      <c r="Y189" s="40">
        <f t="shared" si="46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6"/>
        <v>0</v>
      </c>
      <c r="J190" s="38">
        <f t="shared" si="56"/>
        <v>0</v>
      </c>
      <c r="K190" s="35"/>
      <c r="L190" s="35"/>
      <c r="M190" s="35"/>
      <c r="N190" s="35"/>
      <c r="O190" s="35"/>
      <c r="P190" s="35"/>
      <c r="Q190" s="57">
        <f t="shared" si="60"/>
        <v>0</v>
      </c>
      <c r="R190" s="35"/>
      <c r="S190" s="35"/>
      <c r="T190" s="35"/>
      <c r="U190" s="35"/>
      <c r="V190" s="35"/>
      <c r="W190" s="35"/>
      <c r="X190" s="57">
        <f t="shared" si="61"/>
        <v>0</v>
      </c>
      <c r="Y190" s="40">
        <f t="shared" si="46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6"/>
        <v>0</v>
      </c>
      <c r="J191" s="38">
        <f t="shared" si="56"/>
        <v>0</v>
      </c>
      <c r="K191" s="35"/>
      <c r="L191" s="35"/>
      <c r="M191" s="35"/>
      <c r="N191" s="35"/>
      <c r="O191" s="35"/>
      <c r="P191" s="35"/>
      <c r="Q191" s="57">
        <f t="shared" si="60"/>
        <v>0</v>
      </c>
      <c r="R191" s="35"/>
      <c r="S191" s="35"/>
      <c r="T191" s="35"/>
      <c r="U191" s="35"/>
      <c r="V191" s="35"/>
      <c r="W191" s="35"/>
      <c r="X191" s="57">
        <f t="shared" si="61"/>
        <v>0</v>
      </c>
      <c r="Y191" s="40">
        <f t="shared" si="46"/>
        <v>0</v>
      </c>
    </row>
    <row r="192" spans="1:25" x14ac:dyDescent="0.25">
      <c r="A192" s="30"/>
      <c r="B192" s="41"/>
      <c r="C192" s="42"/>
      <c r="D192" s="33"/>
      <c r="E192" s="34"/>
      <c r="F192" s="35"/>
      <c r="G192" s="34"/>
      <c r="H192" s="35"/>
      <c r="I192" s="37">
        <f t="shared" si="56"/>
        <v>0</v>
      </c>
      <c r="J192" s="38">
        <f t="shared" si="56"/>
        <v>0</v>
      </c>
      <c r="K192" s="35"/>
      <c r="L192" s="35"/>
      <c r="M192" s="35"/>
      <c r="N192" s="35"/>
      <c r="O192" s="35"/>
      <c r="P192" s="35"/>
      <c r="Q192" s="57">
        <f t="shared" si="60"/>
        <v>0</v>
      </c>
      <c r="R192" s="35"/>
      <c r="S192" s="35"/>
      <c r="T192" s="35"/>
      <c r="U192" s="35"/>
      <c r="V192" s="35"/>
      <c r="W192" s="35"/>
      <c r="X192" s="57">
        <f t="shared" si="61"/>
        <v>0</v>
      </c>
      <c r="Y192" s="40">
        <f t="shared" si="46"/>
        <v>0</v>
      </c>
    </row>
    <row r="193" spans="1:25" x14ac:dyDescent="0.25">
      <c r="A193" s="30"/>
      <c r="B193" s="41"/>
      <c r="C193" s="42"/>
      <c r="D193" s="33"/>
      <c r="E193" s="34"/>
      <c r="F193" s="35"/>
      <c r="G193" s="34"/>
      <c r="H193" s="35"/>
      <c r="I193" s="37">
        <f t="shared" si="56"/>
        <v>0</v>
      </c>
      <c r="J193" s="38">
        <f t="shared" si="56"/>
        <v>0</v>
      </c>
      <c r="K193" s="35"/>
      <c r="L193" s="35"/>
      <c r="M193" s="35"/>
      <c r="N193" s="35"/>
      <c r="O193" s="35"/>
      <c r="P193" s="35"/>
      <c r="Q193" s="57">
        <f t="shared" si="60"/>
        <v>0</v>
      </c>
      <c r="R193" s="35"/>
      <c r="S193" s="35"/>
      <c r="T193" s="35"/>
      <c r="U193" s="35"/>
      <c r="V193" s="35"/>
      <c r="W193" s="35"/>
      <c r="X193" s="57">
        <f t="shared" si="61"/>
        <v>0</v>
      </c>
      <c r="Y193" s="40">
        <f t="shared" si="46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2">SUM(K186:K194)</f>
        <v>0</v>
      </c>
      <c r="L195" s="57">
        <f t="shared" si="62"/>
        <v>0</v>
      </c>
      <c r="M195" s="57">
        <f t="shared" si="62"/>
        <v>0</v>
      </c>
      <c r="N195" s="57">
        <f t="shared" si="62"/>
        <v>0</v>
      </c>
      <c r="O195" s="57">
        <f t="shared" si="62"/>
        <v>0</v>
      </c>
      <c r="P195" s="57">
        <f t="shared" si="62"/>
        <v>0</v>
      </c>
      <c r="Q195" s="57">
        <f t="shared" si="62"/>
        <v>0</v>
      </c>
      <c r="R195" s="57">
        <f t="shared" si="62"/>
        <v>0</v>
      </c>
      <c r="S195" s="57">
        <f t="shared" si="62"/>
        <v>0</v>
      </c>
      <c r="T195" s="57">
        <f t="shared" si="62"/>
        <v>0</v>
      </c>
      <c r="U195" s="57">
        <f t="shared" si="62"/>
        <v>0</v>
      </c>
      <c r="V195" s="57">
        <f t="shared" si="62"/>
        <v>0</v>
      </c>
      <c r="W195" s="57">
        <f t="shared" si="62"/>
        <v>0</v>
      </c>
      <c r="X195" s="57">
        <f t="shared" si="62"/>
        <v>0</v>
      </c>
      <c r="Y195" s="40">
        <f t="shared" si="46"/>
        <v>0</v>
      </c>
    </row>
    <row r="196" spans="1:25" ht="15.75" thickTop="1" x14ac:dyDescent="0.25">
      <c r="A196" s="30" t="s">
        <v>29</v>
      </c>
      <c r="B196" s="31">
        <v>43597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6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3">SUM(G197-E197)</f>
        <v>0</v>
      </c>
      <c r="J197" s="38">
        <f t="shared" si="63"/>
        <v>0</v>
      </c>
      <c r="K197" s="35"/>
      <c r="L197" s="35"/>
      <c r="M197" s="35"/>
      <c r="N197" s="35"/>
      <c r="O197" s="35"/>
      <c r="P197" s="35"/>
      <c r="Q197" s="39">
        <f t="shared" ref="Q197:Q203" si="64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5">SUM(R197:W197)</f>
        <v>0</v>
      </c>
      <c r="Y197" s="40">
        <f t="shared" si="46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3"/>
        <v>0</v>
      </c>
      <c r="J198" s="38">
        <f t="shared" si="63"/>
        <v>0</v>
      </c>
      <c r="K198" s="35"/>
      <c r="L198" s="35"/>
      <c r="M198" s="35"/>
      <c r="N198" s="35"/>
      <c r="O198" s="35"/>
      <c r="P198" s="35"/>
      <c r="Q198" s="39">
        <f t="shared" si="64"/>
        <v>0</v>
      </c>
      <c r="R198" s="35"/>
      <c r="S198" s="35"/>
      <c r="T198" s="35"/>
      <c r="U198" s="35"/>
      <c r="V198" s="35"/>
      <c r="W198" s="35"/>
      <c r="X198" s="39">
        <f t="shared" si="65"/>
        <v>0</v>
      </c>
      <c r="Y198" s="40">
        <f t="shared" si="46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3"/>
        <v>0</v>
      </c>
      <c r="J199" s="38">
        <f t="shared" si="63"/>
        <v>0</v>
      </c>
      <c r="K199" s="35"/>
      <c r="L199" s="35"/>
      <c r="M199" s="35"/>
      <c r="N199" s="35"/>
      <c r="O199" s="35"/>
      <c r="P199" s="35"/>
      <c r="Q199" s="39">
        <f t="shared" si="64"/>
        <v>0</v>
      </c>
      <c r="R199" s="35"/>
      <c r="S199" s="35"/>
      <c r="T199" s="35"/>
      <c r="U199" s="35"/>
      <c r="V199" s="35"/>
      <c r="W199" s="35"/>
      <c r="X199" s="39">
        <f t="shared" si="65"/>
        <v>0</v>
      </c>
      <c r="Y199" s="40">
        <f t="shared" si="46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3"/>
        <v>0</v>
      </c>
      <c r="J200" s="38">
        <f t="shared" si="63"/>
        <v>0</v>
      </c>
      <c r="K200" s="35"/>
      <c r="L200" s="35"/>
      <c r="M200" s="35"/>
      <c r="N200" s="35"/>
      <c r="O200" s="35"/>
      <c r="P200" s="35"/>
      <c r="Q200" s="39">
        <f t="shared" si="64"/>
        <v>0</v>
      </c>
      <c r="R200" s="35"/>
      <c r="S200" s="35"/>
      <c r="T200" s="35"/>
      <c r="U200" s="35"/>
      <c r="V200" s="35"/>
      <c r="W200" s="35"/>
      <c r="X200" s="39">
        <f t="shared" si="65"/>
        <v>0</v>
      </c>
      <c r="Y200" s="40">
        <f t="shared" si="46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3"/>
        <v>0</v>
      </c>
      <c r="J201" s="38">
        <f t="shared" si="63"/>
        <v>0</v>
      </c>
      <c r="K201" s="35"/>
      <c r="L201" s="35"/>
      <c r="M201" s="35"/>
      <c r="N201" s="35"/>
      <c r="O201" s="35"/>
      <c r="P201" s="35"/>
      <c r="Q201" s="39">
        <f t="shared" si="64"/>
        <v>0</v>
      </c>
      <c r="R201" s="35"/>
      <c r="S201" s="35"/>
      <c r="T201" s="35"/>
      <c r="U201" s="35"/>
      <c r="V201" s="35"/>
      <c r="W201" s="35"/>
      <c r="X201" s="39">
        <f t="shared" si="65"/>
        <v>0</v>
      </c>
      <c r="Y201" s="40">
        <f t="shared" si="46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3"/>
        <v>0</v>
      </c>
      <c r="J202" s="38">
        <f t="shared" si="63"/>
        <v>0</v>
      </c>
      <c r="K202" s="35"/>
      <c r="L202" s="35"/>
      <c r="M202" s="35"/>
      <c r="N202" s="35"/>
      <c r="O202" s="35"/>
      <c r="P202" s="35"/>
      <c r="Q202" s="39">
        <f t="shared" si="64"/>
        <v>0</v>
      </c>
      <c r="R202" s="35"/>
      <c r="S202" s="35"/>
      <c r="T202" s="35"/>
      <c r="U202" s="35"/>
      <c r="V202" s="35"/>
      <c r="W202" s="35"/>
      <c r="X202" s="39">
        <f t="shared" si="65"/>
        <v>0</v>
      </c>
      <c r="Y202" s="40">
        <f t="shared" si="46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3"/>
        <v>0</v>
      </c>
      <c r="J203" s="38">
        <f t="shared" si="63"/>
        <v>0</v>
      </c>
      <c r="K203" s="35"/>
      <c r="L203" s="35"/>
      <c r="M203" s="35"/>
      <c r="N203" s="35"/>
      <c r="O203" s="35"/>
      <c r="P203" s="35"/>
      <c r="Q203" s="39">
        <f t="shared" si="64"/>
        <v>0</v>
      </c>
      <c r="R203" s="35"/>
      <c r="S203" s="35"/>
      <c r="T203" s="35"/>
      <c r="U203" s="35"/>
      <c r="V203" s="35"/>
      <c r="W203" s="35"/>
      <c r="X203" s="39">
        <f t="shared" si="65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6">SUM(K196:K204)</f>
        <v>0</v>
      </c>
      <c r="L205" s="57">
        <f t="shared" si="66"/>
        <v>0</v>
      </c>
      <c r="M205" s="57">
        <f t="shared" si="66"/>
        <v>0</v>
      </c>
      <c r="N205" s="57">
        <f t="shared" si="66"/>
        <v>0</v>
      </c>
      <c r="O205" s="57">
        <f t="shared" si="66"/>
        <v>0</v>
      </c>
      <c r="P205" s="57">
        <f t="shared" si="66"/>
        <v>0</v>
      </c>
      <c r="Q205" s="57">
        <f t="shared" si="66"/>
        <v>0</v>
      </c>
      <c r="R205" s="57">
        <f t="shared" si="66"/>
        <v>0</v>
      </c>
      <c r="S205" s="57">
        <f t="shared" si="66"/>
        <v>0</v>
      </c>
      <c r="T205" s="57">
        <f t="shared" si="66"/>
        <v>0</v>
      </c>
      <c r="U205" s="57">
        <f t="shared" si="66"/>
        <v>0</v>
      </c>
      <c r="V205" s="57">
        <f t="shared" si="66"/>
        <v>0</v>
      </c>
      <c r="W205" s="57">
        <f t="shared" si="66"/>
        <v>0</v>
      </c>
      <c r="X205" s="57">
        <f t="shared" si="66"/>
        <v>0</v>
      </c>
      <c r="Y205" s="40">
        <f t="shared" si="46"/>
        <v>0</v>
      </c>
    </row>
    <row r="206" spans="1:25" ht="16.5" thickTop="1" thickBot="1" x14ac:dyDescent="0.3">
      <c r="A206" s="214" t="s">
        <v>40</v>
      </c>
      <c r="B206" s="221">
        <v>43598</v>
      </c>
      <c r="C206" s="215" t="s">
        <v>30</v>
      </c>
      <c r="D206" s="216">
        <v>15</v>
      </c>
      <c r="E206" s="209">
        <v>0.27083333333333331</v>
      </c>
      <c r="F206" s="210">
        <v>117640</v>
      </c>
      <c r="G206" s="209">
        <v>0.3125</v>
      </c>
      <c r="H206" s="210">
        <v>117672</v>
      </c>
      <c r="I206" s="37">
        <f t="shared" si="56"/>
        <v>4.1666666666666685E-2</v>
      </c>
      <c r="J206" s="38">
        <f t="shared" si="56"/>
        <v>32</v>
      </c>
      <c r="K206" s="203"/>
      <c r="L206" s="213">
        <v>2</v>
      </c>
      <c r="M206" s="204"/>
      <c r="N206" s="204"/>
      <c r="O206" s="204"/>
      <c r="P206" s="204"/>
      <c r="Q206" s="48">
        <f>SUM(K206:P206)</f>
        <v>2</v>
      </c>
      <c r="R206" s="203"/>
      <c r="S206" s="213">
        <v>1</v>
      </c>
      <c r="T206" s="204"/>
      <c r="U206" s="204"/>
      <c r="V206" s="213">
        <v>1</v>
      </c>
      <c r="W206" s="204"/>
      <c r="X206" s="38">
        <f>SUM(R206:W206)</f>
        <v>2</v>
      </c>
      <c r="Y206" s="40">
        <f t="shared" si="46"/>
        <v>0</v>
      </c>
    </row>
    <row r="207" spans="1:25" ht="15.75" thickBot="1" x14ac:dyDescent="0.3">
      <c r="A207" s="217" t="s">
        <v>125</v>
      </c>
      <c r="B207" s="218"/>
      <c r="C207" s="219" t="s">
        <v>31</v>
      </c>
      <c r="D207" s="220"/>
      <c r="E207" s="212">
        <v>0.32291666666666669</v>
      </c>
      <c r="F207" s="207">
        <v>117672</v>
      </c>
      <c r="G207" s="212">
        <v>0.3611111111111111</v>
      </c>
      <c r="H207" s="207">
        <v>117695</v>
      </c>
      <c r="I207" s="37">
        <f t="shared" si="56"/>
        <v>3.819444444444442E-2</v>
      </c>
      <c r="J207" s="38">
        <f t="shared" si="56"/>
        <v>23</v>
      </c>
      <c r="K207" s="205">
        <v>1</v>
      </c>
      <c r="L207" s="206"/>
      <c r="M207" s="206"/>
      <c r="N207" s="206"/>
      <c r="O207" s="206"/>
      <c r="P207" s="206"/>
      <c r="Q207" s="48">
        <f t="shared" ref="Q207:Q218" si="67">SUM(K207:P207)</f>
        <v>1</v>
      </c>
      <c r="R207" s="208"/>
      <c r="S207" s="207">
        <v>1</v>
      </c>
      <c r="T207" s="206"/>
      <c r="U207" s="206"/>
      <c r="V207" s="206"/>
      <c r="W207" s="206"/>
      <c r="X207" s="38">
        <f t="shared" ref="X207:X218" si="68">SUM(R207:W207)</f>
        <v>1</v>
      </c>
      <c r="Y207" s="40">
        <f t="shared" si="46"/>
        <v>0</v>
      </c>
    </row>
    <row r="208" spans="1:25" ht="15.75" thickBot="1" x14ac:dyDescent="0.3">
      <c r="A208" s="217"/>
      <c r="B208" s="218"/>
      <c r="C208" s="219" t="s">
        <v>32</v>
      </c>
      <c r="D208" s="220">
        <v>15</v>
      </c>
      <c r="E208" s="212">
        <v>0.36944444444444446</v>
      </c>
      <c r="F208" s="207">
        <v>117695</v>
      </c>
      <c r="G208" s="212">
        <v>0.40208333333333335</v>
      </c>
      <c r="H208" s="207">
        <v>117719</v>
      </c>
      <c r="I208" s="37">
        <f t="shared" si="56"/>
        <v>3.2638888888888884E-2</v>
      </c>
      <c r="J208" s="38">
        <f t="shared" si="56"/>
        <v>24</v>
      </c>
      <c r="K208" s="208"/>
      <c r="L208" s="207">
        <v>1</v>
      </c>
      <c r="M208" s="207">
        <v>1</v>
      </c>
      <c r="N208" s="206"/>
      <c r="O208" s="206"/>
      <c r="P208" s="206"/>
      <c r="Q208" s="48">
        <f t="shared" si="67"/>
        <v>2</v>
      </c>
      <c r="R208" s="208"/>
      <c r="S208" s="207">
        <v>1</v>
      </c>
      <c r="T208" s="206"/>
      <c r="U208" s="206"/>
      <c r="V208" s="207">
        <v>1</v>
      </c>
      <c r="W208" s="206"/>
      <c r="X208" s="38">
        <f t="shared" si="68"/>
        <v>2</v>
      </c>
      <c r="Y208" s="40">
        <f t="shared" si="46"/>
        <v>0</v>
      </c>
    </row>
    <row r="209" spans="1:25" ht="15.75" thickBot="1" x14ac:dyDescent="0.3">
      <c r="A209" s="217" t="s">
        <v>125</v>
      </c>
      <c r="B209" s="218"/>
      <c r="C209" s="219" t="s">
        <v>33</v>
      </c>
      <c r="D209" s="220"/>
      <c r="E209" s="212">
        <v>0.41319444444444442</v>
      </c>
      <c r="F209" s="207">
        <v>117715</v>
      </c>
      <c r="G209" s="212">
        <v>0.46111111111111108</v>
      </c>
      <c r="H209" s="207">
        <v>117751</v>
      </c>
      <c r="I209" s="37">
        <f t="shared" si="56"/>
        <v>4.7916666666666663E-2</v>
      </c>
      <c r="J209" s="38">
        <f t="shared" si="56"/>
        <v>36</v>
      </c>
      <c r="K209" s="208"/>
      <c r="L209" s="207">
        <v>1</v>
      </c>
      <c r="M209" s="207">
        <v>1</v>
      </c>
      <c r="N209" s="206"/>
      <c r="O209" s="206"/>
      <c r="P209" s="206"/>
      <c r="Q209" s="48">
        <f t="shared" si="67"/>
        <v>2</v>
      </c>
      <c r="R209" s="208"/>
      <c r="S209" s="207">
        <v>1</v>
      </c>
      <c r="T209" s="206"/>
      <c r="U209" s="206"/>
      <c r="V209" s="207">
        <v>1</v>
      </c>
      <c r="W209" s="206"/>
      <c r="X209" s="38">
        <f t="shared" si="68"/>
        <v>2</v>
      </c>
      <c r="Y209" s="40">
        <f t="shared" si="46"/>
        <v>0</v>
      </c>
    </row>
    <row r="210" spans="1:25" ht="15.75" thickBot="1" x14ac:dyDescent="0.3">
      <c r="A210" s="217" t="s">
        <v>121</v>
      </c>
      <c r="B210" s="218"/>
      <c r="C210" s="219" t="s">
        <v>34</v>
      </c>
      <c r="D210" s="220">
        <v>15</v>
      </c>
      <c r="E210" s="212">
        <v>0.64583333333333337</v>
      </c>
      <c r="F210" s="207">
        <v>117751</v>
      </c>
      <c r="G210" s="212">
        <v>0.71180555555555547</v>
      </c>
      <c r="H210" s="207">
        <v>117787</v>
      </c>
      <c r="I210" s="37">
        <f t="shared" si="56"/>
        <v>6.5972222222222099E-2</v>
      </c>
      <c r="J210" s="38">
        <f t="shared" si="56"/>
        <v>36</v>
      </c>
      <c r="K210" s="205">
        <v>2</v>
      </c>
      <c r="L210" s="206"/>
      <c r="M210" s="206"/>
      <c r="N210" s="206"/>
      <c r="O210" s="206"/>
      <c r="P210" s="206"/>
      <c r="Q210" s="48">
        <f t="shared" si="67"/>
        <v>2</v>
      </c>
      <c r="R210" s="208"/>
      <c r="S210" s="207">
        <v>2</v>
      </c>
      <c r="T210" s="206"/>
      <c r="U210" s="206"/>
      <c r="V210" s="206"/>
      <c r="W210" s="206"/>
      <c r="X210" s="38">
        <f t="shared" si="68"/>
        <v>2</v>
      </c>
      <c r="Y210" s="40">
        <f t="shared" si="46"/>
        <v>0</v>
      </c>
    </row>
    <row r="211" spans="1:25" ht="15.75" thickBot="1" x14ac:dyDescent="0.3">
      <c r="A211" s="217"/>
      <c r="B211" s="218"/>
      <c r="C211" s="219" t="s">
        <v>35</v>
      </c>
      <c r="D211" s="220"/>
      <c r="E211" s="212">
        <v>0.72777777777777775</v>
      </c>
      <c r="F211" s="207">
        <v>117787</v>
      </c>
      <c r="G211" s="212">
        <v>0.77777777777777779</v>
      </c>
      <c r="H211" s="207">
        <v>117819</v>
      </c>
      <c r="I211" s="37">
        <f t="shared" si="56"/>
        <v>5.0000000000000044E-2</v>
      </c>
      <c r="J211" s="38">
        <f t="shared" si="56"/>
        <v>32</v>
      </c>
      <c r="K211" s="205">
        <v>2</v>
      </c>
      <c r="L211" s="207">
        <v>1</v>
      </c>
      <c r="M211" s="206"/>
      <c r="N211" s="206"/>
      <c r="O211" s="206"/>
      <c r="P211" s="206"/>
      <c r="Q211" s="48">
        <f t="shared" si="67"/>
        <v>3</v>
      </c>
      <c r="R211" s="208"/>
      <c r="S211" s="207">
        <v>3</v>
      </c>
      <c r="T211" s="206"/>
      <c r="U211" s="206"/>
      <c r="V211" s="206"/>
      <c r="W211" s="206"/>
      <c r="X211" s="38">
        <f t="shared" si="68"/>
        <v>3</v>
      </c>
      <c r="Y211" s="40">
        <f t="shared" ref="Y211:Y297" si="69">SUM(Q211-X211)</f>
        <v>0</v>
      </c>
    </row>
    <row r="212" spans="1:25" ht="15.75" thickBot="1" x14ac:dyDescent="0.3">
      <c r="A212" s="217"/>
      <c r="B212" s="218"/>
      <c r="C212" s="219" t="s">
        <v>36</v>
      </c>
      <c r="D212" s="220"/>
      <c r="E212" s="206"/>
      <c r="F212" s="206"/>
      <c r="G212" s="206"/>
      <c r="H212" s="206"/>
      <c r="I212" s="37">
        <f t="shared" si="56"/>
        <v>0</v>
      </c>
      <c r="J212" s="38">
        <f t="shared" si="56"/>
        <v>0</v>
      </c>
      <c r="K212" s="208"/>
      <c r="L212" s="206"/>
      <c r="M212" s="206"/>
      <c r="N212" s="206"/>
      <c r="O212" s="206"/>
      <c r="P212" s="206"/>
      <c r="Q212" s="48">
        <f t="shared" si="67"/>
        <v>0</v>
      </c>
      <c r="R212" s="208"/>
      <c r="S212" s="206"/>
      <c r="T212" s="206"/>
      <c r="U212" s="206"/>
      <c r="V212" s="206"/>
      <c r="W212" s="206"/>
      <c r="X212" s="38">
        <f t="shared" si="68"/>
        <v>0</v>
      </c>
      <c r="Y212" s="40">
        <f t="shared" si="69"/>
        <v>0</v>
      </c>
    </row>
    <row r="213" spans="1:25" ht="15.75" thickBot="1" x14ac:dyDescent="0.3">
      <c r="A213" s="217"/>
      <c r="B213" s="218"/>
      <c r="C213" s="219" t="s">
        <v>37</v>
      </c>
      <c r="D213" s="220"/>
      <c r="E213" s="206"/>
      <c r="F213" s="206"/>
      <c r="G213" s="206"/>
      <c r="H213" s="206"/>
      <c r="I213" s="37">
        <f t="shared" si="56"/>
        <v>0</v>
      </c>
      <c r="J213" s="38">
        <f t="shared" si="56"/>
        <v>0</v>
      </c>
      <c r="K213" s="208"/>
      <c r="L213" s="206"/>
      <c r="M213" s="206"/>
      <c r="N213" s="206"/>
      <c r="O213" s="206"/>
      <c r="P213" s="206"/>
      <c r="Q213" s="48">
        <f t="shared" si="67"/>
        <v>0</v>
      </c>
      <c r="R213" s="208"/>
      <c r="S213" s="206"/>
      <c r="T213" s="206"/>
      <c r="U213" s="206"/>
      <c r="V213" s="206"/>
      <c r="W213" s="206"/>
      <c r="X213" s="38">
        <f t="shared" si="68"/>
        <v>0</v>
      </c>
      <c r="Y213" s="40">
        <f t="shared" si="69"/>
        <v>0</v>
      </c>
    </row>
    <row r="214" spans="1:25" ht="15.75" thickBot="1" x14ac:dyDescent="0.3">
      <c r="A214" s="217"/>
      <c r="B214" s="218"/>
      <c r="C214" s="219" t="s">
        <v>41</v>
      </c>
      <c r="D214" s="220"/>
      <c r="E214" s="206"/>
      <c r="F214" s="206"/>
      <c r="G214" s="206"/>
      <c r="H214" s="206"/>
      <c r="I214" s="37">
        <f t="shared" si="56"/>
        <v>0</v>
      </c>
      <c r="J214" s="38">
        <f t="shared" si="56"/>
        <v>0</v>
      </c>
      <c r="K214" s="208"/>
      <c r="L214" s="206"/>
      <c r="M214" s="206"/>
      <c r="N214" s="206"/>
      <c r="O214" s="206"/>
      <c r="P214" s="206"/>
      <c r="Q214" s="48">
        <f t="shared" si="67"/>
        <v>0</v>
      </c>
      <c r="R214" s="208"/>
      <c r="S214" s="206"/>
      <c r="T214" s="206"/>
      <c r="U214" s="206"/>
      <c r="V214" s="206"/>
      <c r="W214" s="206"/>
      <c r="X214" s="38">
        <f t="shared" si="68"/>
        <v>0</v>
      </c>
      <c r="Y214" s="40">
        <f t="shared" si="69"/>
        <v>0</v>
      </c>
    </row>
    <row r="215" spans="1:25" ht="15.75" thickBot="1" x14ac:dyDescent="0.3">
      <c r="A215" s="217"/>
      <c r="B215" s="218"/>
      <c r="C215" s="219" t="s">
        <v>42</v>
      </c>
      <c r="D215" s="220"/>
      <c r="E215" s="206"/>
      <c r="F215" s="206"/>
      <c r="G215" s="206"/>
      <c r="H215" s="206"/>
      <c r="I215" s="37">
        <f t="shared" si="56"/>
        <v>0</v>
      </c>
      <c r="J215" s="38">
        <f t="shared" si="56"/>
        <v>0</v>
      </c>
      <c r="K215" s="208"/>
      <c r="L215" s="206"/>
      <c r="M215" s="206"/>
      <c r="N215" s="206"/>
      <c r="O215" s="206"/>
      <c r="P215" s="206"/>
      <c r="Q215" s="48">
        <f t="shared" si="67"/>
        <v>0</v>
      </c>
      <c r="R215" s="208"/>
      <c r="S215" s="206"/>
      <c r="T215" s="206"/>
      <c r="U215" s="206"/>
      <c r="V215" s="206"/>
      <c r="W215" s="206"/>
      <c r="X215" s="38">
        <f t="shared" si="68"/>
        <v>0</v>
      </c>
      <c r="Y215" s="40">
        <f t="shared" si="69"/>
        <v>0</v>
      </c>
    </row>
    <row r="216" spans="1:25" ht="15.75" thickBot="1" x14ac:dyDescent="0.3">
      <c r="A216" s="217"/>
      <c r="B216" s="218"/>
      <c r="C216" s="222"/>
      <c r="D216" s="223"/>
      <c r="E216" s="222"/>
      <c r="F216" s="222"/>
      <c r="G216" s="222"/>
      <c r="H216" s="222"/>
      <c r="I216" s="37">
        <f t="shared" si="56"/>
        <v>0</v>
      </c>
      <c r="J216" s="38">
        <f t="shared" si="56"/>
        <v>0</v>
      </c>
      <c r="K216" s="208"/>
      <c r="L216" s="206"/>
      <c r="M216" s="206"/>
      <c r="N216" s="206"/>
      <c r="O216" s="206"/>
      <c r="P216" s="206"/>
      <c r="Q216" s="48">
        <f t="shared" si="67"/>
        <v>0</v>
      </c>
      <c r="R216" s="208"/>
      <c r="S216" s="206"/>
      <c r="T216" s="206"/>
      <c r="U216" s="206"/>
      <c r="V216" s="206"/>
      <c r="W216" s="206"/>
      <c r="X216" s="38">
        <f t="shared" si="68"/>
        <v>0</v>
      </c>
      <c r="Y216" s="40">
        <f t="shared" si="69"/>
        <v>0</v>
      </c>
    </row>
    <row r="217" spans="1:25" ht="15.75" thickBot="1" x14ac:dyDescent="0.3">
      <c r="A217" s="217"/>
      <c r="B217" s="218"/>
      <c r="C217" s="222"/>
      <c r="D217" s="223"/>
      <c r="E217" s="222"/>
      <c r="F217" s="222"/>
      <c r="G217" s="222"/>
      <c r="H217" s="222"/>
      <c r="I217" s="37">
        <f t="shared" si="56"/>
        <v>0</v>
      </c>
      <c r="J217" s="38">
        <f t="shared" si="56"/>
        <v>0</v>
      </c>
      <c r="K217" s="208"/>
      <c r="L217" s="206"/>
      <c r="M217" s="206"/>
      <c r="N217" s="206"/>
      <c r="O217" s="206"/>
      <c r="P217" s="206"/>
      <c r="Q217" s="48">
        <f t="shared" si="67"/>
        <v>0</v>
      </c>
      <c r="R217" s="208"/>
      <c r="S217" s="206"/>
      <c r="T217" s="206"/>
      <c r="U217" s="206"/>
      <c r="V217" s="206"/>
      <c r="W217" s="206"/>
      <c r="X217" s="38">
        <f t="shared" si="68"/>
        <v>0</v>
      </c>
      <c r="Y217" s="40">
        <f t="shared" si="69"/>
        <v>0</v>
      </c>
    </row>
    <row r="218" spans="1:25" ht="15.75" thickBot="1" x14ac:dyDescent="0.3">
      <c r="A218" s="217"/>
      <c r="B218" s="218"/>
      <c r="C218" s="222"/>
      <c r="D218" s="223"/>
      <c r="E218" s="222"/>
      <c r="F218" s="222"/>
      <c r="G218" s="222"/>
      <c r="H218" s="222"/>
      <c r="I218" s="37">
        <f t="shared" si="56"/>
        <v>0</v>
      </c>
      <c r="J218" s="38">
        <f t="shared" si="56"/>
        <v>0</v>
      </c>
      <c r="K218" s="208"/>
      <c r="L218" s="206"/>
      <c r="M218" s="206"/>
      <c r="N218" s="206"/>
      <c r="O218" s="206"/>
      <c r="P218" s="206"/>
      <c r="Q218" s="48">
        <f t="shared" si="67"/>
        <v>0</v>
      </c>
      <c r="R218" s="208"/>
      <c r="S218" s="206"/>
      <c r="T218" s="206"/>
      <c r="U218" s="206"/>
      <c r="V218" s="206"/>
      <c r="W218" s="206"/>
      <c r="X218" s="38">
        <f t="shared" si="68"/>
        <v>0</v>
      </c>
      <c r="Y218" s="40">
        <f t="shared" si="69"/>
        <v>0</v>
      </c>
    </row>
    <row r="219" spans="1:25" ht="15.75" thickBot="1" x14ac:dyDescent="0.3">
      <c r="A219" s="217"/>
      <c r="B219" s="218"/>
      <c r="C219" s="219"/>
      <c r="D219" s="224"/>
      <c r="E219" s="225"/>
      <c r="F219" s="225"/>
      <c r="G219" s="225"/>
      <c r="H219" s="218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226"/>
      <c r="B220" s="226"/>
      <c r="C220" s="227" t="s">
        <v>38</v>
      </c>
      <c r="D220" s="228"/>
      <c r="E220" s="229"/>
      <c r="F220" s="229"/>
      <c r="G220" s="229"/>
      <c r="H220" s="230" t="s">
        <v>39</v>
      </c>
      <c r="I220" s="37">
        <f>SUM(I206:I219)</f>
        <v>0.2763888888888888</v>
      </c>
      <c r="J220" s="38">
        <f>SUM(J206:J219)</f>
        <v>183</v>
      </c>
      <c r="K220" s="38">
        <f t="shared" ref="K220:X220" si="70">SUM(K206:K219)</f>
        <v>5</v>
      </c>
      <c r="L220" s="38">
        <f t="shared" si="70"/>
        <v>5</v>
      </c>
      <c r="M220" s="38">
        <f t="shared" si="70"/>
        <v>2</v>
      </c>
      <c r="N220" s="38">
        <f t="shared" si="70"/>
        <v>0</v>
      </c>
      <c r="O220" s="38">
        <f t="shared" si="70"/>
        <v>0</v>
      </c>
      <c r="P220" s="38">
        <f t="shared" si="70"/>
        <v>0</v>
      </c>
      <c r="Q220" s="38">
        <f t="shared" si="70"/>
        <v>12</v>
      </c>
      <c r="R220" s="38">
        <f t="shared" si="70"/>
        <v>0</v>
      </c>
      <c r="S220" s="38">
        <f t="shared" si="70"/>
        <v>9</v>
      </c>
      <c r="T220" s="38">
        <f t="shared" si="70"/>
        <v>0</v>
      </c>
      <c r="U220" s="38">
        <f t="shared" si="70"/>
        <v>0</v>
      </c>
      <c r="V220" s="38">
        <f t="shared" si="70"/>
        <v>3</v>
      </c>
      <c r="W220" s="38">
        <f t="shared" si="70"/>
        <v>0</v>
      </c>
      <c r="X220" s="38">
        <f t="shared" si="70"/>
        <v>12</v>
      </c>
      <c r="Y220" s="40">
        <f t="shared" si="69"/>
        <v>0</v>
      </c>
    </row>
    <row r="221" spans="1:25" ht="16.5" thickTop="1" thickBot="1" x14ac:dyDescent="0.3">
      <c r="A221" s="217" t="s">
        <v>43</v>
      </c>
      <c r="B221" s="231">
        <v>43599</v>
      </c>
      <c r="C221" s="219" t="s">
        <v>30</v>
      </c>
      <c r="D221" s="220">
        <v>15</v>
      </c>
      <c r="E221" s="212">
        <v>0.27083333333333331</v>
      </c>
      <c r="F221" s="207">
        <v>117819</v>
      </c>
      <c r="G221" s="212">
        <v>0.31666666666666665</v>
      </c>
      <c r="H221" s="207">
        <v>117852</v>
      </c>
      <c r="I221" s="37">
        <f t="shared" si="56"/>
        <v>4.5833333333333337E-2</v>
      </c>
      <c r="J221" s="38">
        <f t="shared" si="56"/>
        <v>33</v>
      </c>
      <c r="K221" s="234">
        <v>1</v>
      </c>
      <c r="L221" s="213">
        <v>1</v>
      </c>
      <c r="M221" s="204"/>
      <c r="N221" s="204"/>
      <c r="O221" s="204"/>
      <c r="P221" s="204"/>
      <c r="Q221" s="38">
        <f>SUM(K221:P221)</f>
        <v>2</v>
      </c>
      <c r="R221" s="203"/>
      <c r="S221" s="213">
        <v>1</v>
      </c>
      <c r="T221" s="213">
        <v>1</v>
      </c>
      <c r="U221" s="204"/>
      <c r="V221" s="204"/>
      <c r="W221" s="204"/>
      <c r="X221" s="38">
        <f>SUM(R221:W221)</f>
        <v>2</v>
      </c>
      <c r="Y221" s="40">
        <f t="shared" si="69"/>
        <v>0</v>
      </c>
    </row>
    <row r="222" spans="1:25" ht="15.75" thickBot="1" x14ac:dyDescent="0.3">
      <c r="A222" s="217" t="s">
        <v>126</v>
      </c>
      <c r="B222" s="218"/>
      <c r="C222" s="219" t="s">
        <v>31</v>
      </c>
      <c r="D222" s="220"/>
      <c r="E222" s="212">
        <v>0.33333333333333331</v>
      </c>
      <c r="F222" s="207">
        <v>117852</v>
      </c>
      <c r="G222" s="212">
        <v>0.3576388888888889</v>
      </c>
      <c r="H222" s="207">
        <v>117880</v>
      </c>
      <c r="I222" s="37">
        <f t="shared" si="56"/>
        <v>2.430555555555558E-2</v>
      </c>
      <c r="J222" s="38">
        <f t="shared" si="56"/>
        <v>28</v>
      </c>
      <c r="K222" s="205">
        <v>1</v>
      </c>
      <c r="L222" s="206"/>
      <c r="M222" s="206"/>
      <c r="N222" s="206"/>
      <c r="O222" s="206"/>
      <c r="P222" s="206"/>
      <c r="Q222" s="38">
        <f t="shared" ref="Q222:Q233" si="71">SUM(K222:P222)</f>
        <v>1</v>
      </c>
      <c r="R222" s="208"/>
      <c r="S222" s="207">
        <v>1</v>
      </c>
      <c r="T222" s="206"/>
      <c r="U222" s="206"/>
      <c r="V222" s="206"/>
      <c r="W222" s="206"/>
      <c r="X222" s="38">
        <f t="shared" ref="X222:X233" si="72">SUM(R222:W222)</f>
        <v>1</v>
      </c>
      <c r="Y222" s="40">
        <f t="shared" si="69"/>
        <v>0</v>
      </c>
    </row>
    <row r="223" spans="1:25" ht="15.75" thickBot="1" x14ac:dyDescent="0.3">
      <c r="A223" s="217" t="s">
        <v>126</v>
      </c>
      <c r="B223" s="218"/>
      <c r="C223" s="219" t="s">
        <v>32</v>
      </c>
      <c r="D223" s="220">
        <v>15</v>
      </c>
      <c r="E223" s="212">
        <v>0.36944444444444446</v>
      </c>
      <c r="F223" s="207">
        <v>117880</v>
      </c>
      <c r="G223" s="212">
        <v>0.40833333333333338</v>
      </c>
      <c r="H223" s="207">
        <v>117904</v>
      </c>
      <c r="I223" s="37">
        <f t="shared" si="56"/>
        <v>3.8888888888888917E-2</v>
      </c>
      <c r="J223" s="38">
        <f t="shared" si="56"/>
        <v>24</v>
      </c>
      <c r="K223" s="208"/>
      <c r="L223" s="207">
        <v>5</v>
      </c>
      <c r="M223" s="206"/>
      <c r="N223" s="206"/>
      <c r="O223" s="206"/>
      <c r="P223" s="206"/>
      <c r="Q223" s="38">
        <f t="shared" si="71"/>
        <v>5</v>
      </c>
      <c r="R223" s="208"/>
      <c r="S223" s="206"/>
      <c r="T223" s="207">
        <v>5</v>
      </c>
      <c r="U223" s="206"/>
      <c r="V223" s="206"/>
      <c r="W223" s="206"/>
      <c r="X223" s="38">
        <f t="shared" si="72"/>
        <v>5</v>
      </c>
      <c r="Y223" s="40">
        <f t="shared" si="69"/>
        <v>0</v>
      </c>
    </row>
    <row r="224" spans="1:25" ht="15.75" thickBot="1" x14ac:dyDescent="0.3">
      <c r="A224" s="217"/>
      <c r="B224" s="218"/>
      <c r="C224" s="219" t="s">
        <v>33</v>
      </c>
      <c r="D224" s="220"/>
      <c r="E224" s="212">
        <v>0.41319444444444442</v>
      </c>
      <c r="F224" s="207">
        <v>117904</v>
      </c>
      <c r="G224" s="212">
        <v>0.46527777777777773</v>
      </c>
      <c r="H224" s="207">
        <v>117938</v>
      </c>
      <c r="I224" s="37">
        <f t="shared" si="56"/>
        <v>5.2083333333333315E-2</v>
      </c>
      <c r="J224" s="38">
        <f t="shared" si="56"/>
        <v>34</v>
      </c>
      <c r="K224" s="208"/>
      <c r="L224" s="207">
        <v>1</v>
      </c>
      <c r="M224" s="206"/>
      <c r="N224" s="206"/>
      <c r="O224" s="206"/>
      <c r="P224" s="206"/>
      <c r="Q224" s="38">
        <f t="shared" si="71"/>
        <v>1</v>
      </c>
      <c r="R224" s="208"/>
      <c r="S224" s="206"/>
      <c r="T224" s="207">
        <v>1</v>
      </c>
      <c r="U224" s="206"/>
      <c r="V224" s="206"/>
      <c r="W224" s="206"/>
      <c r="X224" s="38">
        <f t="shared" si="72"/>
        <v>1</v>
      </c>
      <c r="Y224" s="40">
        <f t="shared" si="69"/>
        <v>0</v>
      </c>
    </row>
    <row r="225" spans="1:25" ht="15.75" thickBot="1" x14ac:dyDescent="0.3">
      <c r="A225" s="217" t="s">
        <v>121</v>
      </c>
      <c r="B225" s="218"/>
      <c r="C225" s="219" t="s">
        <v>34</v>
      </c>
      <c r="D225" s="220">
        <v>15</v>
      </c>
      <c r="E225" s="212">
        <v>0.64583333333333337</v>
      </c>
      <c r="F225" s="207">
        <v>117938</v>
      </c>
      <c r="G225" s="212">
        <v>0.71180555555555547</v>
      </c>
      <c r="H225" s="207">
        <v>117978</v>
      </c>
      <c r="I225" s="37">
        <f t="shared" si="56"/>
        <v>6.5972222222222099E-2</v>
      </c>
      <c r="J225" s="38">
        <f t="shared" si="56"/>
        <v>40</v>
      </c>
      <c r="K225" s="205">
        <v>1</v>
      </c>
      <c r="L225" s="206"/>
      <c r="M225" s="206"/>
      <c r="N225" s="206"/>
      <c r="O225" s="206"/>
      <c r="P225" s="206"/>
      <c r="Q225" s="38">
        <f t="shared" si="71"/>
        <v>1</v>
      </c>
      <c r="R225" s="208"/>
      <c r="S225" s="207">
        <v>1</v>
      </c>
      <c r="T225" s="206"/>
      <c r="U225" s="206"/>
      <c r="V225" s="206"/>
      <c r="W225" s="206"/>
      <c r="X225" s="38">
        <f t="shared" si="72"/>
        <v>1</v>
      </c>
      <c r="Y225" s="40">
        <f t="shared" si="69"/>
        <v>0</v>
      </c>
    </row>
    <row r="226" spans="1:25" ht="15.75" thickBot="1" x14ac:dyDescent="0.3">
      <c r="A226" s="217"/>
      <c r="B226" s="218"/>
      <c r="C226" s="219" t="s">
        <v>35</v>
      </c>
      <c r="D226" s="220"/>
      <c r="E226" s="212">
        <v>0.72777777777777775</v>
      </c>
      <c r="F226" s="207">
        <v>117978</v>
      </c>
      <c r="G226" s="212">
        <v>0.77777777777777779</v>
      </c>
      <c r="H226" s="207">
        <v>118009</v>
      </c>
      <c r="I226" s="37">
        <f t="shared" si="56"/>
        <v>5.0000000000000044E-2</v>
      </c>
      <c r="J226" s="38">
        <f t="shared" si="56"/>
        <v>31</v>
      </c>
      <c r="K226" s="205">
        <v>3</v>
      </c>
      <c r="L226" s="207">
        <v>1</v>
      </c>
      <c r="M226" s="206"/>
      <c r="N226" s="206"/>
      <c r="O226" s="206"/>
      <c r="P226" s="206"/>
      <c r="Q226" s="38">
        <f t="shared" si="71"/>
        <v>4</v>
      </c>
      <c r="R226" s="205">
        <v>1</v>
      </c>
      <c r="S226" s="207">
        <v>3</v>
      </c>
      <c r="T226" s="206"/>
      <c r="U226" s="206"/>
      <c r="V226" s="206"/>
      <c r="W226" s="206"/>
      <c r="X226" s="38">
        <f t="shared" si="72"/>
        <v>4</v>
      </c>
      <c r="Y226" s="40">
        <f t="shared" si="69"/>
        <v>0</v>
      </c>
    </row>
    <row r="227" spans="1:25" ht="15.75" thickBot="1" x14ac:dyDescent="0.3">
      <c r="A227" s="217"/>
      <c r="B227" s="218"/>
      <c r="C227" s="219" t="s">
        <v>36</v>
      </c>
      <c r="D227" s="220"/>
      <c r="E227" s="206"/>
      <c r="F227" s="206"/>
      <c r="G227" s="206"/>
      <c r="H227" s="206"/>
      <c r="I227" s="37">
        <f t="shared" si="56"/>
        <v>0</v>
      </c>
      <c r="J227" s="38">
        <f t="shared" si="56"/>
        <v>0</v>
      </c>
      <c r="K227" s="208"/>
      <c r="L227" s="206"/>
      <c r="M227" s="206"/>
      <c r="N227" s="206"/>
      <c r="O227" s="206"/>
      <c r="P227" s="206"/>
      <c r="Q227" s="38">
        <f t="shared" si="71"/>
        <v>0</v>
      </c>
      <c r="R227" s="208"/>
      <c r="S227" s="206"/>
      <c r="T227" s="206"/>
      <c r="U227" s="206"/>
      <c r="V227" s="206"/>
      <c r="W227" s="206"/>
      <c r="X227" s="38">
        <f t="shared" si="72"/>
        <v>0</v>
      </c>
      <c r="Y227" s="40">
        <f t="shared" si="69"/>
        <v>0</v>
      </c>
    </row>
    <row r="228" spans="1:25" ht="15.75" thickBot="1" x14ac:dyDescent="0.3">
      <c r="A228" s="217"/>
      <c r="B228" s="218"/>
      <c r="C228" s="219" t="s">
        <v>37</v>
      </c>
      <c r="D228" s="220"/>
      <c r="E228" s="206"/>
      <c r="F228" s="206"/>
      <c r="G228" s="206"/>
      <c r="H228" s="206"/>
      <c r="I228" s="37">
        <f t="shared" si="56"/>
        <v>0</v>
      </c>
      <c r="J228" s="38">
        <f t="shared" si="56"/>
        <v>0</v>
      </c>
      <c r="K228" s="208"/>
      <c r="L228" s="206"/>
      <c r="M228" s="206"/>
      <c r="N228" s="206"/>
      <c r="O228" s="206"/>
      <c r="P228" s="206"/>
      <c r="Q228" s="38">
        <f t="shared" si="71"/>
        <v>0</v>
      </c>
      <c r="R228" s="208"/>
      <c r="S228" s="206"/>
      <c r="T228" s="206"/>
      <c r="U228" s="206"/>
      <c r="V228" s="206"/>
      <c r="W228" s="206"/>
      <c r="X228" s="38">
        <f t="shared" si="72"/>
        <v>0</v>
      </c>
      <c r="Y228" s="40">
        <f t="shared" si="69"/>
        <v>0</v>
      </c>
    </row>
    <row r="229" spans="1:25" ht="15.75" thickBot="1" x14ac:dyDescent="0.3">
      <c r="A229" s="217"/>
      <c r="B229" s="218"/>
      <c r="C229" s="219" t="s">
        <v>41</v>
      </c>
      <c r="D229" s="220"/>
      <c r="E229" s="206"/>
      <c r="F229" s="206"/>
      <c r="G229" s="206"/>
      <c r="H229" s="206"/>
      <c r="I229" s="37">
        <f t="shared" si="56"/>
        <v>0</v>
      </c>
      <c r="J229" s="38">
        <f t="shared" si="56"/>
        <v>0</v>
      </c>
      <c r="K229" s="208"/>
      <c r="L229" s="206"/>
      <c r="M229" s="206"/>
      <c r="N229" s="206"/>
      <c r="O229" s="206"/>
      <c r="P229" s="206"/>
      <c r="Q229" s="38">
        <f t="shared" si="71"/>
        <v>0</v>
      </c>
      <c r="R229" s="208"/>
      <c r="S229" s="206"/>
      <c r="T229" s="206"/>
      <c r="U229" s="206"/>
      <c r="V229" s="206"/>
      <c r="W229" s="206"/>
      <c r="X229" s="38">
        <f t="shared" si="72"/>
        <v>0</v>
      </c>
      <c r="Y229" s="40">
        <f t="shared" si="69"/>
        <v>0</v>
      </c>
    </row>
    <row r="230" spans="1:25" ht="15.75" thickBot="1" x14ac:dyDescent="0.3">
      <c r="A230" s="217"/>
      <c r="B230" s="218"/>
      <c r="C230" s="219" t="s">
        <v>42</v>
      </c>
      <c r="D230" s="220"/>
      <c r="E230" s="206"/>
      <c r="F230" s="206"/>
      <c r="G230" s="206"/>
      <c r="H230" s="206"/>
      <c r="I230" s="37">
        <f t="shared" si="56"/>
        <v>0</v>
      </c>
      <c r="J230" s="38">
        <f t="shared" si="56"/>
        <v>0</v>
      </c>
      <c r="K230" s="208"/>
      <c r="L230" s="206"/>
      <c r="M230" s="206"/>
      <c r="N230" s="206"/>
      <c r="O230" s="206"/>
      <c r="P230" s="206"/>
      <c r="Q230" s="38">
        <f t="shared" si="71"/>
        <v>0</v>
      </c>
      <c r="R230" s="208"/>
      <c r="S230" s="206"/>
      <c r="T230" s="206"/>
      <c r="U230" s="206"/>
      <c r="V230" s="206"/>
      <c r="W230" s="206"/>
      <c r="X230" s="38">
        <f t="shared" si="72"/>
        <v>0</v>
      </c>
      <c r="Y230" s="40">
        <f t="shared" si="69"/>
        <v>0</v>
      </c>
    </row>
    <row r="231" spans="1:25" ht="15.75" thickBot="1" x14ac:dyDescent="0.3">
      <c r="A231" s="217"/>
      <c r="B231" s="218"/>
      <c r="C231" s="222"/>
      <c r="D231" s="223"/>
      <c r="E231" s="222"/>
      <c r="F231" s="222"/>
      <c r="G231" s="222"/>
      <c r="H231" s="222"/>
      <c r="I231" s="37">
        <f t="shared" si="56"/>
        <v>0</v>
      </c>
      <c r="J231" s="38">
        <f t="shared" si="56"/>
        <v>0</v>
      </c>
      <c r="K231" s="208"/>
      <c r="L231" s="206"/>
      <c r="M231" s="206"/>
      <c r="N231" s="206"/>
      <c r="O231" s="206"/>
      <c r="P231" s="206"/>
      <c r="Q231" s="38">
        <f t="shared" si="71"/>
        <v>0</v>
      </c>
      <c r="R231" s="208"/>
      <c r="S231" s="206"/>
      <c r="T231" s="206"/>
      <c r="U231" s="206"/>
      <c r="V231" s="206"/>
      <c r="W231" s="206"/>
      <c r="X231" s="38">
        <f t="shared" si="72"/>
        <v>0</v>
      </c>
      <c r="Y231" s="40">
        <f t="shared" si="69"/>
        <v>0</v>
      </c>
    </row>
    <row r="232" spans="1:25" ht="15.75" thickBot="1" x14ac:dyDescent="0.3">
      <c r="A232" s="217"/>
      <c r="B232" s="218"/>
      <c r="C232" s="222"/>
      <c r="D232" s="223"/>
      <c r="E232" s="222"/>
      <c r="F232" s="222"/>
      <c r="G232" s="222"/>
      <c r="H232" s="222"/>
      <c r="I232" s="37">
        <f t="shared" si="56"/>
        <v>0</v>
      </c>
      <c r="J232" s="38">
        <f t="shared" si="56"/>
        <v>0</v>
      </c>
      <c r="K232" s="208"/>
      <c r="L232" s="206"/>
      <c r="M232" s="206"/>
      <c r="N232" s="206"/>
      <c r="O232" s="206"/>
      <c r="P232" s="206"/>
      <c r="Q232" s="38">
        <f t="shared" si="71"/>
        <v>0</v>
      </c>
      <c r="R232" s="208"/>
      <c r="S232" s="206"/>
      <c r="T232" s="206"/>
      <c r="U232" s="206"/>
      <c r="V232" s="206"/>
      <c r="W232" s="206"/>
      <c r="X232" s="38">
        <f t="shared" si="72"/>
        <v>0</v>
      </c>
      <c r="Y232" s="40">
        <f t="shared" si="69"/>
        <v>0</v>
      </c>
    </row>
    <row r="233" spans="1:25" ht="15.75" thickBot="1" x14ac:dyDescent="0.3">
      <c r="A233" s="217"/>
      <c r="B233" s="218"/>
      <c r="C233" s="222"/>
      <c r="D233" s="223"/>
      <c r="E233" s="222"/>
      <c r="F233" s="222"/>
      <c r="G233" s="222"/>
      <c r="H233" s="222"/>
      <c r="I233" s="37">
        <f t="shared" si="56"/>
        <v>0</v>
      </c>
      <c r="J233" s="38">
        <f t="shared" si="56"/>
        <v>0</v>
      </c>
      <c r="K233" s="208"/>
      <c r="L233" s="206"/>
      <c r="M233" s="206"/>
      <c r="N233" s="206"/>
      <c r="O233" s="206"/>
      <c r="P233" s="206"/>
      <c r="Q233" s="38">
        <f t="shared" si="71"/>
        <v>0</v>
      </c>
      <c r="R233" s="208"/>
      <c r="S233" s="206"/>
      <c r="T233" s="206"/>
      <c r="U233" s="206"/>
      <c r="V233" s="206"/>
      <c r="W233" s="206"/>
      <c r="X233" s="38">
        <f t="shared" si="72"/>
        <v>0</v>
      </c>
      <c r="Y233" s="40">
        <f t="shared" si="69"/>
        <v>0</v>
      </c>
    </row>
    <row r="234" spans="1:25" ht="15.75" thickBot="1" x14ac:dyDescent="0.3">
      <c r="A234" s="217"/>
      <c r="B234" s="218"/>
      <c r="C234" s="219"/>
      <c r="D234" s="224"/>
      <c r="E234" s="225"/>
      <c r="F234" s="225"/>
      <c r="G234" s="225"/>
      <c r="H234" s="218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226"/>
      <c r="B235" s="226"/>
      <c r="C235" s="227" t="s">
        <v>38</v>
      </c>
      <c r="D235" s="228"/>
      <c r="E235" s="229"/>
      <c r="F235" s="229"/>
      <c r="G235" s="229"/>
      <c r="H235" s="230" t="s">
        <v>39</v>
      </c>
      <c r="I235" s="37">
        <f>SUM(I221:I234)</f>
        <v>0.27708333333333329</v>
      </c>
      <c r="J235" s="38">
        <f>SUM(J221:J234)</f>
        <v>190</v>
      </c>
      <c r="K235" s="38">
        <f t="shared" ref="K235:X235" si="73">SUM(K221:K234)</f>
        <v>6</v>
      </c>
      <c r="L235" s="38">
        <f t="shared" si="73"/>
        <v>8</v>
      </c>
      <c r="M235" s="38">
        <f t="shared" si="73"/>
        <v>0</v>
      </c>
      <c r="N235" s="38">
        <f t="shared" si="73"/>
        <v>0</v>
      </c>
      <c r="O235" s="38">
        <f t="shared" si="73"/>
        <v>0</v>
      </c>
      <c r="P235" s="38">
        <f t="shared" si="73"/>
        <v>0</v>
      </c>
      <c r="Q235" s="38">
        <f t="shared" si="73"/>
        <v>14</v>
      </c>
      <c r="R235" s="38">
        <f t="shared" si="73"/>
        <v>1</v>
      </c>
      <c r="S235" s="38">
        <f t="shared" si="73"/>
        <v>6</v>
      </c>
      <c r="T235" s="38">
        <f t="shared" si="73"/>
        <v>7</v>
      </c>
      <c r="U235" s="38">
        <f t="shared" si="73"/>
        <v>0</v>
      </c>
      <c r="V235" s="38">
        <f t="shared" si="73"/>
        <v>0</v>
      </c>
      <c r="W235" s="38">
        <f t="shared" si="73"/>
        <v>0</v>
      </c>
      <c r="X235" s="38">
        <f t="shared" si="73"/>
        <v>14</v>
      </c>
      <c r="Y235" s="40">
        <f t="shared" si="69"/>
        <v>0</v>
      </c>
    </row>
    <row r="236" spans="1:25" ht="16.5" thickTop="1" thickBot="1" x14ac:dyDescent="0.3">
      <c r="A236" s="217" t="s">
        <v>44</v>
      </c>
      <c r="B236" s="231">
        <v>43600</v>
      </c>
      <c r="C236" s="219" t="s">
        <v>30</v>
      </c>
      <c r="D236" s="220">
        <v>18</v>
      </c>
      <c r="E236" s="212">
        <v>0.27083333333333331</v>
      </c>
      <c r="F236" s="207">
        <v>7515</v>
      </c>
      <c r="G236" s="212">
        <v>0.31111111111111112</v>
      </c>
      <c r="H236" s="207">
        <v>7547</v>
      </c>
      <c r="I236" s="37">
        <f t="shared" ref="I236:J288" si="74">SUM(G236-E236)</f>
        <v>4.0277777777777801E-2</v>
      </c>
      <c r="J236" s="38">
        <f t="shared" si="74"/>
        <v>32</v>
      </c>
      <c r="K236" s="234">
        <v>2</v>
      </c>
      <c r="L236" s="204"/>
      <c r="M236" s="204"/>
      <c r="N236" s="204"/>
      <c r="O236" s="204"/>
      <c r="P236" s="204"/>
      <c r="Q236" s="38">
        <f>SUM(K236:P236)</f>
        <v>2</v>
      </c>
      <c r="R236" s="203"/>
      <c r="S236" s="213">
        <v>2</v>
      </c>
      <c r="T236" s="204"/>
      <c r="U236" s="204"/>
      <c r="V236" s="204"/>
      <c r="W236" s="204"/>
      <c r="X236" s="38">
        <f>SUM(R236:W236)</f>
        <v>2</v>
      </c>
      <c r="Y236" s="40">
        <f t="shared" si="69"/>
        <v>0</v>
      </c>
    </row>
    <row r="237" spans="1:25" ht="15.75" thickBot="1" x14ac:dyDescent="0.3">
      <c r="A237" s="217" t="s">
        <v>127</v>
      </c>
      <c r="B237" s="233"/>
      <c r="C237" s="219" t="s">
        <v>31</v>
      </c>
      <c r="D237" s="220"/>
      <c r="E237" s="212">
        <v>0.32291666666666669</v>
      </c>
      <c r="F237" s="207">
        <v>7547</v>
      </c>
      <c r="G237" s="212">
        <v>0.3576388888888889</v>
      </c>
      <c r="H237" s="207">
        <v>7573</v>
      </c>
      <c r="I237" s="37">
        <f t="shared" si="74"/>
        <v>3.472222222222221E-2</v>
      </c>
      <c r="J237" s="38">
        <f t="shared" si="74"/>
        <v>26</v>
      </c>
      <c r="K237" s="205">
        <v>1</v>
      </c>
      <c r="L237" s="206"/>
      <c r="M237" s="206"/>
      <c r="N237" s="206"/>
      <c r="O237" s="206"/>
      <c r="P237" s="206"/>
      <c r="Q237" s="38">
        <f t="shared" ref="Q237:Q248" si="75">SUM(K237:P237)</f>
        <v>1</v>
      </c>
      <c r="R237" s="208"/>
      <c r="S237" s="207">
        <v>1</v>
      </c>
      <c r="T237" s="206"/>
      <c r="U237" s="206"/>
      <c r="V237" s="206"/>
      <c r="W237" s="206"/>
      <c r="X237" s="38">
        <f t="shared" ref="X237:X248" si="76">SUM(R237:W237)</f>
        <v>1</v>
      </c>
      <c r="Y237" s="40">
        <f t="shared" si="69"/>
        <v>0</v>
      </c>
    </row>
    <row r="238" spans="1:25" ht="15.75" thickBot="1" x14ac:dyDescent="0.3">
      <c r="A238" s="217" t="s">
        <v>127</v>
      </c>
      <c r="B238" s="233"/>
      <c r="C238" s="219" t="s">
        <v>32</v>
      </c>
      <c r="D238" s="220">
        <v>18</v>
      </c>
      <c r="E238" s="212">
        <v>0.36944444444444446</v>
      </c>
      <c r="F238" s="207">
        <v>7573</v>
      </c>
      <c r="G238" s="212">
        <v>0.39930555555555558</v>
      </c>
      <c r="H238" s="207">
        <v>7593</v>
      </c>
      <c r="I238" s="37">
        <f t="shared" si="74"/>
        <v>2.9861111111111116E-2</v>
      </c>
      <c r="J238" s="38">
        <f t="shared" si="74"/>
        <v>20</v>
      </c>
      <c r="K238" s="205">
        <v>1</v>
      </c>
      <c r="L238" s="206"/>
      <c r="M238" s="206"/>
      <c r="N238" s="206"/>
      <c r="O238" s="206"/>
      <c r="P238" s="206"/>
      <c r="Q238" s="38">
        <f t="shared" si="75"/>
        <v>1</v>
      </c>
      <c r="R238" s="208"/>
      <c r="S238" s="207">
        <v>1</v>
      </c>
      <c r="T238" s="206"/>
      <c r="U238" s="206"/>
      <c r="V238" s="206"/>
      <c r="W238" s="206"/>
      <c r="X238" s="38">
        <f t="shared" si="76"/>
        <v>1</v>
      </c>
      <c r="Y238" s="40">
        <f t="shared" si="69"/>
        <v>0</v>
      </c>
    </row>
    <row r="239" spans="1:25" ht="15.75" thickBot="1" x14ac:dyDescent="0.3">
      <c r="A239" s="217"/>
      <c r="B239" s="233"/>
      <c r="C239" s="219" t="s">
        <v>33</v>
      </c>
      <c r="D239" s="220"/>
      <c r="E239" s="212">
        <v>0.40416666666666662</v>
      </c>
      <c r="F239" s="207">
        <v>7593</v>
      </c>
      <c r="G239" s="212">
        <v>0.46319444444444446</v>
      </c>
      <c r="H239" s="207">
        <v>7630</v>
      </c>
      <c r="I239" s="37">
        <f t="shared" si="74"/>
        <v>5.9027777777777846E-2</v>
      </c>
      <c r="J239" s="38">
        <f t="shared" si="74"/>
        <v>37</v>
      </c>
      <c r="K239" s="208"/>
      <c r="L239" s="206"/>
      <c r="M239" s="206"/>
      <c r="N239" s="206"/>
      <c r="O239" s="206"/>
      <c r="P239" s="206"/>
      <c r="Q239" s="38">
        <f t="shared" si="75"/>
        <v>0</v>
      </c>
      <c r="R239" s="208"/>
      <c r="S239" s="206"/>
      <c r="T239" s="206"/>
      <c r="U239" s="206"/>
      <c r="V239" s="206"/>
      <c r="W239" s="206"/>
      <c r="X239" s="38">
        <f t="shared" si="76"/>
        <v>0</v>
      </c>
      <c r="Y239" s="40">
        <f t="shared" si="69"/>
        <v>0</v>
      </c>
    </row>
    <row r="240" spans="1:25" ht="15.75" thickBot="1" x14ac:dyDescent="0.3">
      <c r="A240" s="217" t="s">
        <v>126</v>
      </c>
      <c r="B240" s="233"/>
      <c r="C240" s="219" t="s">
        <v>34</v>
      </c>
      <c r="D240" s="220">
        <v>15</v>
      </c>
      <c r="E240" s="212">
        <v>0.64583333333333337</v>
      </c>
      <c r="F240" s="207">
        <v>118009</v>
      </c>
      <c r="G240" s="212">
        <v>0.69791666666666663</v>
      </c>
      <c r="H240" s="207">
        <v>118044</v>
      </c>
      <c r="I240" s="37">
        <f t="shared" si="74"/>
        <v>5.2083333333333259E-2</v>
      </c>
      <c r="J240" s="38">
        <f t="shared" si="74"/>
        <v>35</v>
      </c>
      <c r="K240" s="208"/>
      <c r="L240" s="207">
        <v>3</v>
      </c>
      <c r="M240" s="206"/>
      <c r="N240" s="206"/>
      <c r="O240" s="206"/>
      <c r="P240" s="206"/>
      <c r="Q240" s="38">
        <f t="shared" si="75"/>
        <v>3</v>
      </c>
      <c r="R240" s="208"/>
      <c r="S240" s="206"/>
      <c r="T240" s="207">
        <v>3</v>
      </c>
      <c r="U240" s="206"/>
      <c r="V240" s="206"/>
      <c r="W240" s="206"/>
      <c r="X240" s="38">
        <f t="shared" si="76"/>
        <v>3</v>
      </c>
      <c r="Y240" s="40">
        <f t="shared" si="69"/>
        <v>0</v>
      </c>
    </row>
    <row r="241" spans="1:25" ht="15.75" thickBot="1" x14ac:dyDescent="0.3">
      <c r="A241" s="217"/>
      <c r="B241" s="233"/>
      <c r="C241" s="219" t="s">
        <v>35</v>
      </c>
      <c r="D241" s="220"/>
      <c r="E241" s="212">
        <v>0.72777777777777775</v>
      </c>
      <c r="F241" s="207">
        <v>118044</v>
      </c>
      <c r="G241" s="212">
        <v>0.77777777777777779</v>
      </c>
      <c r="H241" s="207">
        <v>118080</v>
      </c>
      <c r="I241" s="37">
        <f t="shared" si="74"/>
        <v>5.0000000000000044E-2</v>
      </c>
      <c r="J241" s="38">
        <f t="shared" si="74"/>
        <v>36</v>
      </c>
      <c r="K241" s="208"/>
      <c r="L241" s="207">
        <v>2</v>
      </c>
      <c r="M241" s="207">
        <v>1</v>
      </c>
      <c r="N241" s="206"/>
      <c r="O241" s="206"/>
      <c r="P241" s="206"/>
      <c r="Q241" s="38">
        <f t="shared" si="75"/>
        <v>3</v>
      </c>
      <c r="R241" s="208"/>
      <c r="S241" s="207">
        <v>3</v>
      </c>
      <c r="T241" s="206"/>
      <c r="U241" s="206"/>
      <c r="V241" s="206"/>
      <c r="W241" s="206"/>
      <c r="X241" s="38">
        <f t="shared" si="76"/>
        <v>3</v>
      </c>
      <c r="Y241" s="40">
        <f t="shared" si="69"/>
        <v>0</v>
      </c>
    </row>
    <row r="242" spans="1:25" ht="15.75" thickBot="1" x14ac:dyDescent="0.3">
      <c r="A242" s="217"/>
      <c r="B242" s="233"/>
      <c r="C242" s="219" t="s">
        <v>36</v>
      </c>
      <c r="D242" s="220"/>
      <c r="E242" s="206"/>
      <c r="F242" s="206"/>
      <c r="G242" s="206"/>
      <c r="H242" s="206"/>
      <c r="I242" s="37">
        <f t="shared" si="74"/>
        <v>0</v>
      </c>
      <c r="J242" s="38">
        <f t="shared" si="74"/>
        <v>0</v>
      </c>
      <c r="K242" s="208"/>
      <c r="L242" s="206"/>
      <c r="M242" s="206"/>
      <c r="N242" s="206"/>
      <c r="O242" s="206"/>
      <c r="P242" s="206"/>
      <c r="Q242" s="38">
        <f t="shared" si="75"/>
        <v>0</v>
      </c>
      <c r="R242" s="208"/>
      <c r="S242" s="206"/>
      <c r="T242" s="206"/>
      <c r="U242" s="206"/>
      <c r="V242" s="206"/>
      <c r="W242" s="206"/>
      <c r="X242" s="38">
        <f t="shared" si="76"/>
        <v>0</v>
      </c>
      <c r="Y242" s="40">
        <f t="shared" si="69"/>
        <v>0</v>
      </c>
    </row>
    <row r="243" spans="1:25" ht="15.75" thickBot="1" x14ac:dyDescent="0.3">
      <c r="A243" s="217"/>
      <c r="B243" s="233"/>
      <c r="C243" s="219" t="s">
        <v>37</v>
      </c>
      <c r="D243" s="220"/>
      <c r="E243" s="206"/>
      <c r="F243" s="206"/>
      <c r="G243" s="206"/>
      <c r="H243" s="206"/>
      <c r="I243" s="37">
        <f t="shared" si="74"/>
        <v>0</v>
      </c>
      <c r="J243" s="38">
        <f t="shared" si="74"/>
        <v>0</v>
      </c>
      <c r="K243" s="208"/>
      <c r="L243" s="206"/>
      <c r="M243" s="206"/>
      <c r="N243" s="206"/>
      <c r="O243" s="206"/>
      <c r="P243" s="206"/>
      <c r="Q243" s="38">
        <f t="shared" si="75"/>
        <v>0</v>
      </c>
      <c r="R243" s="208"/>
      <c r="S243" s="206"/>
      <c r="T243" s="206"/>
      <c r="U243" s="206"/>
      <c r="V243" s="206"/>
      <c r="W243" s="206"/>
      <c r="X243" s="38">
        <f t="shared" si="76"/>
        <v>0</v>
      </c>
      <c r="Y243" s="40">
        <f t="shared" si="69"/>
        <v>0</v>
      </c>
    </row>
    <row r="244" spans="1:25" ht="15.75" thickBot="1" x14ac:dyDescent="0.3">
      <c r="A244" s="217"/>
      <c r="B244" s="233"/>
      <c r="C244" s="219" t="s">
        <v>41</v>
      </c>
      <c r="D244" s="220"/>
      <c r="E244" s="206"/>
      <c r="F244" s="206"/>
      <c r="G244" s="206"/>
      <c r="H244" s="206"/>
      <c r="I244" s="37">
        <f t="shared" si="74"/>
        <v>0</v>
      </c>
      <c r="J244" s="38">
        <f t="shared" si="74"/>
        <v>0</v>
      </c>
      <c r="K244" s="208"/>
      <c r="L244" s="206"/>
      <c r="M244" s="206"/>
      <c r="N244" s="206"/>
      <c r="O244" s="206"/>
      <c r="P244" s="206"/>
      <c r="Q244" s="38">
        <f t="shared" si="75"/>
        <v>0</v>
      </c>
      <c r="R244" s="208"/>
      <c r="S244" s="206"/>
      <c r="T244" s="206"/>
      <c r="U244" s="206"/>
      <c r="V244" s="206"/>
      <c r="W244" s="206"/>
      <c r="X244" s="38">
        <f t="shared" si="76"/>
        <v>0</v>
      </c>
      <c r="Y244" s="40">
        <f t="shared" si="69"/>
        <v>0</v>
      </c>
    </row>
    <row r="245" spans="1:25" ht="15.75" thickBot="1" x14ac:dyDescent="0.3">
      <c r="A245" s="217"/>
      <c r="B245" s="233"/>
      <c r="C245" s="219" t="s">
        <v>42</v>
      </c>
      <c r="D245" s="220"/>
      <c r="E245" s="206"/>
      <c r="F245" s="206"/>
      <c r="G245" s="206"/>
      <c r="H245" s="206"/>
      <c r="I245" s="37">
        <f t="shared" si="74"/>
        <v>0</v>
      </c>
      <c r="J245" s="38">
        <f t="shared" si="74"/>
        <v>0</v>
      </c>
      <c r="K245" s="208"/>
      <c r="L245" s="206"/>
      <c r="M245" s="206"/>
      <c r="N245" s="206"/>
      <c r="O245" s="206"/>
      <c r="P245" s="206"/>
      <c r="Q245" s="38">
        <f t="shared" si="75"/>
        <v>0</v>
      </c>
      <c r="R245" s="208"/>
      <c r="S245" s="206"/>
      <c r="T245" s="206"/>
      <c r="U245" s="206"/>
      <c r="V245" s="206"/>
      <c r="W245" s="206"/>
      <c r="X245" s="38">
        <f t="shared" si="76"/>
        <v>0</v>
      </c>
      <c r="Y245" s="40">
        <f t="shared" si="69"/>
        <v>0</v>
      </c>
    </row>
    <row r="246" spans="1:25" ht="15.75" thickBot="1" x14ac:dyDescent="0.3">
      <c r="A246" s="217"/>
      <c r="B246" s="233"/>
      <c r="C246" s="222"/>
      <c r="D246" s="223"/>
      <c r="E246" s="222"/>
      <c r="F246" s="222"/>
      <c r="G246" s="222"/>
      <c r="H246" s="222"/>
      <c r="I246" s="37">
        <f t="shared" si="74"/>
        <v>0</v>
      </c>
      <c r="J246" s="38">
        <f t="shared" si="74"/>
        <v>0</v>
      </c>
      <c r="K246" s="208"/>
      <c r="L246" s="206"/>
      <c r="M246" s="206"/>
      <c r="N246" s="206"/>
      <c r="O246" s="206"/>
      <c r="P246" s="206"/>
      <c r="Q246" s="38">
        <f t="shared" si="75"/>
        <v>0</v>
      </c>
      <c r="R246" s="208"/>
      <c r="S246" s="206"/>
      <c r="T246" s="206"/>
      <c r="U246" s="206"/>
      <c r="V246" s="206"/>
      <c r="W246" s="206"/>
      <c r="X246" s="38">
        <f t="shared" si="76"/>
        <v>0</v>
      </c>
      <c r="Y246" s="40">
        <f t="shared" si="69"/>
        <v>0</v>
      </c>
    </row>
    <row r="247" spans="1:25" ht="15.75" thickBot="1" x14ac:dyDescent="0.3">
      <c r="A247" s="217"/>
      <c r="B247" s="233"/>
      <c r="C247" s="222"/>
      <c r="D247" s="223"/>
      <c r="E247" s="222"/>
      <c r="F247" s="222"/>
      <c r="G247" s="222"/>
      <c r="H247" s="222"/>
      <c r="I247" s="37">
        <f t="shared" si="74"/>
        <v>0</v>
      </c>
      <c r="J247" s="38">
        <f t="shared" si="74"/>
        <v>0</v>
      </c>
      <c r="K247" s="208"/>
      <c r="L247" s="206"/>
      <c r="M247" s="206"/>
      <c r="N247" s="206"/>
      <c r="O247" s="206"/>
      <c r="P247" s="206"/>
      <c r="Q247" s="38">
        <f t="shared" si="75"/>
        <v>0</v>
      </c>
      <c r="R247" s="208"/>
      <c r="S247" s="206"/>
      <c r="T247" s="206"/>
      <c r="U247" s="206"/>
      <c r="V247" s="206"/>
      <c r="W247" s="206"/>
      <c r="X247" s="38">
        <f t="shared" si="76"/>
        <v>0</v>
      </c>
      <c r="Y247" s="40">
        <f t="shared" si="69"/>
        <v>0</v>
      </c>
    </row>
    <row r="248" spans="1:25" ht="15.75" thickBot="1" x14ac:dyDescent="0.3">
      <c r="A248" s="217"/>
      <c r="B248" s="233"/>
      <c r="C248" s="222"/>
      <c r="D248" s="223"/>
      <c r="E248" s="222"/>
      <c r="F248" s="222"/>
      <c r="G248" s="222"/>
      <c r="H248" s="222"/>
      <c r="I248" s="37">
        <f t="shared" si="74"/>
        <v>0</v>
      </c>
      <c r="J248" s="38">
        <f t="shared" si="74"/>
        <v>0</v>
      </c>
      <c r="K248" s="208"/>
      <c r="L248" s="206"/>
      <c r="M248" s="206"/>
      <c r="N248" s="206"/>
      <c r="O248" s="206"/>
      <c r="P248" s="206"/>
      <c r="Q248" s="38">
        <f t="shared" si="75"/>
        <v>0</v>
      </c>
      <c r="R248" s="208"/>
      <c r="S248" s="206"/>
      <c r="T248" s="206"/>
      <c r="U248" s="206"/>
      <c r="V248" s="206"/>
      <c r="W248" s="206"/>
      <c r="X248" s="38">
        <f t="shared" si="76"/>
        <v>0</v>
      </c>
      <c r="Y248" s="40">
        <f t="shared" si="69"/>
        <v>0</v>
      </c>
    </row>
    <row r="249" spans="1:25" ht="15.75" thickBot="1" x14ac:dyDescent="0.3">
      <c r="A249" s="217"/>
      <c r="B249" s="233"/>
      <c r="C249" s="219"/>
      <c r="D249" s="224"/>
      <c r="E249" s="225"/>
      <c r="F249" s="225"/>
      <c r="G249" s="225"/>
      <c r="H249" s="218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226"/>
      <c r="B250" s="226"/>
      <c r="C250" s="227" t="s">
        <v>38</v>
      </c>
      <c r="D250" s="228"/>
      <c r="E250" s="229"/>
      <c r="F250" s="229"/>
      <c r="G250" s="229"/>
      <c r="H250" s="230" t="s">
        <v>39</v>
      </c>
      <c r="I250" s="37">
        <f>SUM(I236:I249)</f>
        <v>0.26597222222222228</v>
      </c>
      <c r="J250" s="38">
        <f>SUM(J236:J249)</f>
        <v>186</v>
      </c>
      <c r="K250" s="38">
        <f t="shared" ref="K250:X250" si="77">SUM(K236:K249)</f>
        <v>4</v>
      </c>
      <c r="L250" s="38">
        <f t="shared" si="77"/>
        <v>5</v>
      </c>
      <c r="M250" s="38">
        <f t="shared" si="77"/>
        <v>1</v>
      </c>
      <c r="N250" s="38">
        <f t="shared" si="77"/>
        <v>0</v>
      </c>
      <c r="O250" s="38">
        <f t="shared" si="77"/>
        <v>0</v>
      </c>
      <c r="P250" s="38">
        <f t="shared" si="77"/>
        <v>0</v>
      </c>
      <c r="Q250" s="38">
        <f t="shared" si="77"/>
        <v>10</v>
      </c>
      <c r="R250" s="38">
        <f t="shared" si="77"/>
        <v>0</v>
      </c>
      <c r="S250" s="38">
        <f t="shared" si="77"/>
        <v>7</v>
      </c>
      <c r="T250" s="38">
        <f t="shared" si="77"/>
        <v>3</v>
      </c>
      <c r="U250" s="38">
        <f t="shared" si="77"/>
        <v>0</v>
      </c>
      <c r="V250" s="38">
        <f t="shared" si="77"/>
        <v>0</v>
      </c>
      <c r="W250" s="38">
        <f t="shared" si="77"/>
        <v>0</v>
      </c>
      <c r="X250" s="38">
        <f t="shared" si="77"/>
        <v>10</v>
      </c>
      <c r="Y250" s="40">
        <f t="shared" si="69"/>
        <v>0</v>
      </c>
    </row>
    <row r="251" spans="1:25" ht="15.75" thickTop="1" x14ac:dyDescent="0.25">
      <c r="A251" s="30" t="s">
        <v>45</v>
      </c>
      <c r="B251" s="31">
        <v>43601</v>
      </c>
      <c r="C251" s="32" t="s">
        <v>30</v>
      </c>
      <c r="D251" s="33">
        <v>15</v>
      </c>
      <c r="E251" s="34">
        <v>0.27083333333333331</v>
      </c>
      <c r="F251" s="35">
        <v>118080</v>
      </c>
      <c r="G251" s="34">
        <v>0.31944444444444448</v>
      </c>
      <c r="H251" s="35">
        <v>118113</v>
      </c>
      <c r="I251" s="37">
        <f t="shared" si="74"/>
        <v>4.861111111111116E-2</v>
      </c>
      <c r="J251" s="38">
        <f t="shared" si="74"/>
        <v>33</v>
      </c>
      <c r="K251" s="35">
        <v>4</v>
      </c>
      <c r="L251" s="35"/>
      <c r="M251" s="35"/>
      <c r="N251" s="35"/>
      <c r="O251" s="35"/>
      <c r="P251" s="35"/>
      <c r="Q251" s="38">
        <f>SUM(K251:P251)</f>
        <v>4</v>
      </c>
      <c r="R251" s="35"/>
      <c r="S251" s="35">
        <v>2</v>
      </c>
      <c r="T251" s="35">
        <v>2</v>
      </c>
      <c r="U251" s="35"/>
      <c r="V251" s="35"/>
      <c r="W251" s="35"/>
      <c r="X251" s="39">
        <f>SUM(R251:W251)</f>
        <v>4</v>
      </c>
      <c r="Y251" s="40">
        <f t="shared" si="69"/>
        <v>0</v>
      </c>
    </row>
    <row r="252" spans="1:25" x14ac:dyDescent="0.25">
      <c r="A252" s="30" t="s">
        <v>84</v>
      </c>
      <c r="B252" s="41"/>
      <c r="C252" s="42" t="s">
        <v>31</v>
      </c>
      <c r="D252" s="33"/>
      <c r="E252" s="34">
        <v>0.33333333333333331</v>
      </c>
      <c r="F252" s="35">
        <v>118113</v>
      </c>
      <c r="G252" s="34">
        <v>0.36041666666666666</v>
      </c>
      <c r="H252" s="35">
        <v>118130</v>
      </c>
      <c r="I252" s="37">
        <f t="shared" si="74"/>
        <v>2.7083333333333348E-2</v>
      </c>
      <c r="J252" s="38">
        <f t="shared" si="74"/>
        <v>17</v>
      </c>
      <c r="K252" s="35">
        <v>1</v>
      </c>
      <c r="L252" s="35"/>
      <c r="M252" s="35"/>
      <c r="N252" s="35"/>
      <c r="O252" s="35"/>
      <c r="P252" s="35"/>
      <c r="Q252" s="38">
        <f t="shared" ref="Q252:Q263" si="78">SUM(K252:P252)</f>
        <v>1</v>
      </c>
      <c r="R252" s="35"/>
      <c r="S252" s="35">
        <v>1</v>
      </c>
      <c r="T252" s="35"/>
      <c r="U252" s="35"/>
      <c r="V252" s="35"/>
      <c r="W252" s="35"/>
      <c r="X252" s="39">
        <f t="shared" ref="X252:X263" si="79">SUM(R252:W252)</f>
        <v>1</v>
      </c>
      <c r="Y252" s="40">
        <f t="shared" si="69"/>
        <v>0</v>
      </c>
    </row>
    <row r="253" spans="1:25" x14ac:dyDescent="0.25">
      <c r="A253" s="30"/>
      <c r="B253" s="41"/>
      <c r="C253" s="42" t="s">
        <v>32</v>
      </c>
      <c r="D253" s="33">
        <v>15</v>
      </c>
      <c r="E253" s="34">
        <v>0.36944444444444446</v>
      </c>
      <c r="F253" s="35">
        <v>118136</v>
      </c>
      <c r="G253" s="34">
        <v>0.40277777777777773</v>
      </c>
      <c r="H253" s="35">
        <v>118160</v>
      </c>
      <c r="I253" s="37">
        <f t="shared" si="74"/>
        <v>3.333333333333327E-2</v>
      </c>
      <c r="J253" s="38">
        <f t="shared" si="74"/>
        <v>24</v>
      </c>
      <c r="K253" s="35">
        <v>2</v>
      </c>
      <c r="L253" s="35">
        <v>1</v>
      </c>
      <c r="M253" s="35">
        <v>1</v>
      </c>
      <c r="N253" s="35"/>
      <c r="O253" s="35"/>
      <c r="P253" s="35"/>
      <c r="Q253" s="38">
        <f t="shared" si="78"/>
        <v>4</v>
      </c>
      <c r="R253" s="35"/>
      <c r="S253" s="35">
        <v>2</v>
      </c>
      <c r="T253" s="35"/>
      <c r="U253" s="35"/>
      <c r="V253" s="35">
        <v>2</v>
      </c>
      <c r="W253" s="35"/>
      <c r="X253" s="39">
        <f t="shared" si="79"/>
        <v>4</v>
      </c>
      <c r="Y253" s="40">
        <f t="shared" si="69"/>
        <v>0</v>
      </c>
    </row>
    <row r="254" spans="1:25" x14ac:dyDescent="0.25">
      <c r="A254" s="30"/>
      <c r="B254" s="41"/>
      <c r="C254" s="42" t="s">
        <v>33</v>
      </c>
      <c r="D254" s="33"/>
      <c r="E254" s="34">
        <v>0.40277777777777773</v>
      </c>
      <c r="F254" s="35">
        <v>118160</v>
      </c>
      <c r="G254" s="34">
        <v>0.47847222222222219</v>
      </c>
      <c r="H254" s="35">
        <v>118197</v>
      </c>
      <c r="I254" s="37">
        <f t="shared" si="74"/>
        <v>7.5694444444444453E-2</v>
      </c>
      <c r="J254" s="38">
        <f t="shared" si="74"/>
        <v>37</v>
      </c>
      <c r="K254" s="35"/>
      <c r="L254" s="35">
        <v>2</v>
      </c>
      <c r="M254" s="35"/>
      <c r="N254" s="35"/>
      <c r="O254" s="35"/>
      <c r="P254" s="35"/>
      <c r="Q254" s="38">
        <f t="shared" si="78"/>
        <v>2</v>
      </c>
      <c r="R254" s="35"/>
      <c r="S254" s="35"/>
      <c r="T254" s="35"/>
      <c r="U254" s="35"/>
      <c r="V254" s="35">
        <v>2</v>
      </c>
      <c r="W254" s="35"/>
      <c r="X254" s="39">
        <f t="shared" si="79"/>
        <v>2</v>
      </c>
      <c r="Y254" s="40">
        <f t="shared" si="69"/>
        <v>0</v>
      </c>
    </row>
    <row r="255" spans="1:25" x14ac:dyDescent="0.25">
      <c r="A255" s="30" t="s">
        <v>128</v>
      </c>
      <c r="B255" s="41"/>
      <c r="C255" s="42" t="s">
        <v>34</v>
      </c>
      <c r="D255" s="33">
        <v>15</v>
      </c>
      <c r="E255" s="34">
        <v>0.64583333333333337</v>
      </c>
      <c r="F255" s="35">
        <v>118197</v>
      </c>
      <c r="G255" s="34">
        <v>0.69305555555555554</v>
      </c>
      <c r="H255" s="35">
        <v>118234</v>
      </c>
      <c r="I255" s="37">
        <f t="shared" si="74"/>
        <v>4.7222222222222165E-2</v>
      </c>
      <c r="J255" s="38">
        <f t="shared" si="74"/>
        <v>37</v>
      </c>
      <c r="K255" s="35">
        <v>1</v>
      </c>
      <c r="L255" s="35">
        <v>1</v>
      </c>
      <c r="M255" s="35"/>
      <c r="N255" s="35"/>
      <c r="O255" s="35"/>
      <c r="P255" s="35"/>
      <c r="Q255" s="38">
        <f t="shared" si="78"/>
        <v>2</v>
      </c>
      <c r="R255" s="35">
        <v>1</v>
      </c>
      <c r="S255" s="35">
        <v>1</v>
      </c>
      <c r="T255" s="35"/>
      <c r="U255" s="35"/>
      <c r="V255" s="35"/>
      <c r="W255" s="35"/>
      <c r="X255" s="39">
        <f t="shared" si="79"/>
        <v>2</v>
      </c>
      <c r="Y255" s="40">
        <f t="shared" si="69"/>
        <v>0</v>
      </c>
    </row>
    <row r="256" spans="1:25" x14ac:dyDescent="0.25">
      <c r="A256" s="30"/>
      <c r="B256" s="41"/>
      <c r="C256" s="42" t="s">
        <v>35</v>
      </c>
      <c r="D256" s="33"/>
      <c r="E256" s="34">
        <v>0.72777777777777775</v>
      </c>
      <c r="F256" s="35">
        <v>118234</v>
      </c>
      <c r="G256" s="34">
        <v>0.78194444444444444</v>
      </c>
      <c r="H256" s="35">
        <v>118269</v>
      </c>
      <c r="I256" s="37">
        <f t="shared" si="74"/>
        <v>5.4166666666666696E-2</v>
      </c>
      <c r="J256" s="38">
        <f t="shared" si="74"/>
        <v>35</v>
      </c>
      <c r="K256" s="35">
        <v>2</v>
      </c>
      <c r="L256" s="35">
        <v>1</v>
      </c>
      <c r="M256" s="35">
        <v>1</v>
      </c>
      <c r="N256" s="35">
        <v>3</v>
      </c>
      <c r="O256" s="35"/>
      <c r="P256" s="35"/>
      <c r="Q256" s="38">
        <f t="shared" si="78"/>
        <v>7</v>
      </c>
      <c r="R256" s="35">
        <v>2</v>
      </c>
      <c r="S256" s="35">
        <v>1</v>
      </c>
      <c r="T256" s="35">
        <v>2</v>
      </c>
      <c r="U256" s="35"/>
      <c r="V256" s="35">
        <v>2</v>
      </c>
      <c r="W256" s="35"/>
      <c r="X256" s="39">
        <f t="shared" si="79"/>
        <v>7</v>
      </c>
      <c r="Y256" s="40">
        <f t="shared" si="69"/>
        <v>0</v>
      </c>
    </row>
    <row r="257" spans="1:25" x14ac:dyDescent="0.25">
      <c r="A257" s="30"/>
      <c r="B257" s="41"/>
      <c r="C257" s="42"/>
      <c r="D257" s="33"/>
      <c r="E257" s="34"/>
      <c r="F257" s="35"/>
      <c r="G257" s="34"/>
      <c r="H257" s="35"/>
      <c r="I257" s="37">
        <f t="shared" si="74"/>
        <v>0</v>
      </c>
      <c r="J257" s="38">
        <f t="shared" si="74"/>
        <v>0</v>
      </c>
      <c r="K257" s="35"/>
      <c r="L257" s="35"/>
      <c r="M257" s="35"/>
      <c r="N257" s="35"/>
      <c r="O257" s="35"/>
      <c r="P257" s="35"/>
      <c r="Q257" s="38">
        <f t="shared" si="78"/>
        <v>0</v>
      </c>
      <c r="R257" s="35"/>
      <c r="S257" s="35"/>
      <c r="T257" s="35"/>
      <c r="U257" s="35"/>
      <c r="V257" s="35"/>
      <c r="W257" s="35"/>
      <c r="X257" s="39">
        <f t="shared" si="79"/>
        <v>0</v>
      </c>
      <c r="Y257" s="40">
        <f t="shared" si="69"/>
        <v>0</v>
      </c>
    </row>
    <row r="258" spans="1:25" x14ac:dyDescent="0.25">
      <c r="A258" s="30"/>
      <c r="B258" s="41"/>
      <c r="C258" s="42"/>
      <c r="D258" s="33"/>
      <c r="E258" s="34"/>
      <c r="F258" s="35"/>
      <c r="G258" s="34"/>
      <c r="H258" s="35"/>
      <c r="I258" s="37">
        <f t="shared" si="74"/>
        <v>0</v>
      </c>
      <c r="J258" s="38">
        <f t="shared" si="74"/>
        <v>0</v>
      </c>
      <c r="K258" s="35"/>
      <c r="L258" s="35"/>
      <c r="M258" s="35"/>
      <c r="N258" s="35"/>
      <c r="O258" s="35"/>
      <c r="P258" s="35"/>
      <c r="Q258" s="38">
        <f t="shared" si="78"/>
        <v>0</v>
      </c>
      <c r="R258" s="35"/>
      <c r="S258" s="35"/>
      <c r="T258" s="35"/>
      <c r="U258" s="35"/>
      <c r="V258" s="35"/>
      <c r="W258" s="35"/>
      <c r="X258" s="39">
        <f t="shared" si="79"/>
        <v>0</v>
      </c>
      <c r="Y258" s="40">
        <f t="shared" si="69"/>
        <v>0</v>
      </c>
    </row>
    <row r="259" spans="1:25" x14ac:dyDescent="0.25">
      <c r="A259" s="30"/>
      <c r="B259" s="41"/>
      <c r="C259" s="42"/>
      <c r="D259" s="33"/>
      <c r="E259" s="34"/>
      <c r="F259" s="35"/>
      <c r="G259" s="34"/>
      <c r="H259" s="35"/>
      <c r="I259" s="37">
        <f t="shared" si="74"/>
        <v>0</v>
      </c>
      <c r="J259" s="38">
        <f t="shared" si="74"/>
        <v>0</v>
      </c>
      <c r="K259" s="35"/>
      <c r="L259" s="35"/>
      <c r="M259" s="35"/>
      <c r="N259" s="35"/>
      <c r="O259" s="35"/>
      <c r="P259" s="35"/>
      <c r="Q259" s="38">
        <f t="shared" si="78"/>
        <v>0</v>
      </c>
      <c r="R259" s="35"/>
      <c r="S259" s="35"/>
      <c r="T259" s="35"/>
      <c r="U259" s="35"/>
      <c r="V259" s="35"/>
      <c r="W259" s="35"/>
      <c r="X259" s="39">
        <f t="shared" si="79"/>
        <v>0</v>
      </c>
      <c r="Y259" s="40">
        <f t="shared" si="69"/>
        <v>0</v>
      </c>
    </row>
    <row r="260" spans="1:25" x14ac:dyDescent="0.25">
      <c r="A260" s="30"/>
      <c r="B260" s="41"/>
      <c r="C260" s="42"/>
      <c r="D260" s="33"/>
      <c r="E260" s="34"/>
      <c r="F260" s="35"/>
      <c r="G260" s="34"/>
      <c r="H260" s="35"/>
      <c r="I260" s="37">
        <f t="shared" si="74"/>
        <v>0</v>
      </c>
      <c r="J260" s="38">
        <f t="shared" si="74"/>
        <v>0</v>
      </c>
      <c r="K260" s="35"/>
      <c r="L260" s="35"/>
      <c r="M260" s="35"/>
      <c r="N260" s="35"/>
      <c r="O260" s="35"/>
      <c r="P260" s="35"/>
      <c r="Q260" s="38">
        <f t="shared" si="78"/>
        <v>0</v>
      </c>
      <c r="R260" s="35"/>
      <c r="S260" s="35"/>
      <c r="T260" s="35"/>
      <c r="U260" s="35"/>
      <c r="V260" s="35"/>
      <c r="W260" s="35"/>
      <c r="X260" s="39">
        <f t="shared" si="79"/>
        <v>0</v>
      </c>
      <c r="Y260" s="40">
        <f t="shared" si="69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4"/>
        <v>0</v>
      </c>
      <c r="J261" s="38">
        <f t="shared" si="74"/>
        <v>0</v>
      </c>
      <c r="K261" s="35"/>
      <c r="L261" s="35"/>
      <c r="M261" s="35"/>
      <c r="N261" s="35"/>
      <c r="O261" s="35"/>
      <c r="P261" s="35"/>
      <c r="Q261" s="38">
        <f t="shared" si="78"/>
        <v>0</v>
      </c>
      <c r="R261" s="35"/>
      <c r="S261" s="35"/>
      <c r="T261" s="35"/>
      <c r="U261" s="35"/>
      <c r="V261" s="35"/>
      <c r="W261" s="35"/>
      <c r="X261" s="39">
        <f t="shared" si="79"/>
        <v>0</v>
      </c>
      <c r="Y261" s="40">
        <f t="shared" si="69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4"/>
        <v>0</v>
      </c>
      <c r="J262" s="38">
        <f t="shared" si="74"/>
        <v>0</v>
      </c>
      <c r="K262" s="35"/>
      <c r="L262" s="35"/>
      <c r="M262" s="35"/>
      <c r="N262" s="35"/>
      <c r="O262" s="35"/>
      <c r="P262" s="35"/>
      <c r="Q262" s="38">
        <f t="shared" si="78"/>
        <v>0</v>
      </c>
      <c r="R262" s="35"/>
      <c r="S262" s="35"/>
      <c r="T262" s="35"/>
      <c r="U262" s="35"/>
      <c r="V262" s="35"/>
      <c r="W262" s="35"/>
      <c r="X262" s="39">
        <f t="shared" si="79"/>
        <v>0</v>
      </c>
      <c r="Y262" s="40">
        <f t="shared" si="69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4"/>
        <v>0</v>
      </c>
      <c r="J263" s="38">
        <f t="shared" si="74"/>
        <v>0</v>
      </c>
      <c r="K263" s="35"/>
      <c r="L263" s="35"/>
      <c r="M263" s="35"/>
      <c r="N263" s="35"/>
      <c r="O263" s="35"/>
      <c r="P263" s="35"/>
      <c r="Q263" s="38">
        <f t="shared" si="78"/>
        <v>0</v>
      </c>
      <c r="R263" s="35"/>
      <c r="S263" s="35"/>
      <c r="T263" s="35"/>
      <c r="U263" s="35"/>
      <c r="V263" s="35"/>
      <c r="W263" s="35"/>
      <c r="X263" s="39">
        <f t="shared" si="79"/>
        <v>0</v>
      </c>
      <c r="Y263" s="40">
        <f t="shared" si="69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0.28611111111111109</v>
      </c>
      <c r="J265" s="38">
        <f>SUM(J251:J264)</f>
        <v>183</v>
      </c>
      <c r="K265" s="38">
        <f t="shared" ref="K265:X265" si="80">SUM(K251:K264)</f>
        <v>10</v>
      </c>
      <c r="L265" s="38">
        <f t="shared" si="80"/>
        <v>5</v>
      </c>
      <c r="M265" s="38">
        <f t="shared" si="80"/>
        <v>2</v>
      </c>
      <c r="N265" s="38">
        <f t="shared" si="80"/>
        <v>3</v>
      </c>
      <c r="O265" s="38">
        <f t="shared" si="80"/>
        <v>0</v>
      </c>
      <c r="P265" s="38">
        <f t="shared" si="80"/>
        <v>0</v>
      </c>
      <c r="Q265" s="38">
        <f t="shared" si="80"/>
        <v>20</v>
      </c>
      <c r="R265" s="38">
        <f t="shared" si="80"/>
        <v>3</v>
      </c>
      <c r="S265" s="38">
        <f t="shared" si="80"/>
        <v>7</v>
      </c>
      <c r="T265" s="38">
        <f t="shared" si="80"/>
        <v>4</v>
      </c>
      <c r="U265" s="38">
        <f t="shared" si="80"/>
        <v>0</v>
      </c>
      <c r="V265" s="38">
        <f t="shared" si="80"/>
        <v>6</v>
      </c>
      <c r="W265" s="38">
        <f t="shared" si="80"/>
        <v>0</v>
      </c>
      <c r="X265" s="38">
        <f t="shared" si="80"/>
        <v>20</v>
      </c>
      <c r="Y265" s="40">
        <f t="shared" si="69"/>
        <v>0</v>
      </c>
    </row>
    <row r="266" spans="1:25" ht="15.75" thickTop="1" x14ac:dyDescent="0.25">
      <c r="A266" s="30" t="s">
        <v>46</v>
      </c>
      <c r="B266" s="31">
        <v>43602</v>
      </c>
      <c r="C266" s="32" t="s">
        <v>30</v>
      </c>
      <c r="D266" s="33">
        <v>15</v>
      </c>
      <c r="E266" s="34">
        <v>0.27083333333333331</v>
      </c>
      <c r="F266" s="35">
        <v>118269</v>
      </c>
      <c r="G266" s="34">
        <v>0.31111111111111112</v>
      </c>
      <c r="H266" s="35">
        <v>118301</v>
      </c>
      <c r="I266" s="37">
        <f t="shared" si="74"/>
        <v>4.0277777777777801E-2</v>
      </c>
      <c r="J266" s="38">
        <f t="shared" si="74"/>
        <v>32</v>
      </c>
      <c r="K266" s="35"/>
      <c r="L266" s="35">
        <v>1</v>
      </c>
      <c r="M266" s="35"/>
      <c r="N266" s="35"/>
      <c r="O266" s="35"/>
      <c r="P266" s="35"/>
      <c r="Q266" s="39">
        <f>SUM(K266:P266)</f>
        <v>1</v>
      </c>
      <c r="R266" s="35"/>
      <c r="S266" s="35">
        <v>1</v>
      </c>
      <c r="T266" s="35"/>
      <c r="U266" s="35"/>
      <c r="V266" s="35"/>
      <c r="W266" s="35"/>
      <c r="X266" s="39">
        <f>SUM(R266:W266)</f>
        <v>1</v>
      </c>
      <c r="Y266" s="40">
        <f t="shared" si="69"/>
        <v>0</v>
      </c>
    </row>
    <row r="267" spans="1:25" x14ac:dyDescent="0.25">
      <c r="A267" s="30" t="s">
        <v>84</v>
      </c>
      <c r="B267" s="41"/>
      <c r="C267" s="42" t="s">
        <v>31</v>
      </c>
      <c r="D267" s="33"/>
      <c r="E267" s="34">
        <v>0.33333333333333331</v>
      </c>
      <c r="F267" s="35">
        <v>118301</v>
      </c>
      <c r="G267" s="34">
        <v>0.3576388888888889</v>
      </c>
      <c r="H267" s="35">
        <v>118331</v>
      </c>
      <c r="I267" s="37">
        <f t="shared" si="74"/>
        <v>2.430555555555558E-2</v>
      </c>
      <c r="J267" s="38">
        <f t="shared" si="74"/>
        <v>30</v>
      </c>
      <c r="K267" s="35">
        <v>1</v>
      </c>
      <c r="L267" s="35"/>
      <c r="M267" s="35"/>
      <c r="N267" s="35"/>
      <c r="O267" s="35"/>
      <c r="P267" s="35"/>
      <c r="Q267" s="39">
        <f t="shared" ref="Q267:Q278" si="81">SUM(K267:P267)</f>
        <v>1</v>
      </c>
      <c r="R267" s="35"/>
      <c r="S267" s="35">
        <v>1</v>
      </c>
      <c r="T267" s="35"/>
      <c r="U267" s="35"/>
      <c r="V267" s="35"/>
      <c r="W267" s="35"/>
      <c r="X267" s="39">
        <f t="shared" ref="X267:X278" si="82">SUM(R267:W267)</f>
        <v>1</v>
      </c>
      <c r="Y267" s="40">
        <f t="shared" si="69"/>
        <v>0</v>
      </c>
    </row>
    <row r="268" spans="1:25" x14ac:dyDescent="0.25">
      <c r="A268" s="30"/>
      <c r="B268" s="41"/>
      <c r="C268" s="42" t="s">
        <v>32</v>
      </c>
      <c r="D268" s="33">
        <v>15</v>
      </c>
      <c r="E268" s="34">
        <v>0.36944444444444446</v>
      </c>
      <c r="F268" s="35">
        <v>118331</v>
      </c>
      <c r="G268" s="34">
        <v>0.39930555555555558</v>
      </c>
      <c r="H268" s="35">
        <v>118351</v>
      </c>
      <c r="I268" s="37">
        <f t="shared" si="74"/>
        <v>2.9861111111111116E-2</v>
      </c>
      <c r="J268" s="38">
        <f t="shared" si="74"/>
        <v>20</v>
      </c>
      <c r="K268" s="35"/>
      <c r="L268" s="35"/>
      <c r="M268" s="35">
        <v>1</v>
      </c>
      <c r="N268" s="35"/>
      <c r="O268" s="35"/>
      <c r="P268" s="35"/>
      <c r="Q268" s="39">
        <f t="shared" si="81"/>
        <v>1</v>
      </c>
      <c r="R268" s="35"/>
      <c r="S268" s="35">
        <v>1</v>
      </c>
      <c r="T268" s="35"/>
      <c r="U268" s="35"/>
      <c r="V268" s="35"/>
      <c r="W268" s="35"/>
      <c r="X268" s="39">
        <f t="shared" si="82"/>
        <v>1</v>
      </c>
      <c r="Y268" s="40">
        <f t="shared" si="69"/>
        <v>0</v>
      </c>
    </row>
    <row r="269" spans="1:25" x14ac:dyDescent="0.25">
      <c r="A269" s="30"/>
      <c r="B269" s="41"/>
      <c r="C269" s="42" t="s">
        <v>33</v>
      </c>
      <c r="D269" s="33"/>
      <c r="E269" s="34">
        <v>0.41319444444444442</v>
      </c>
      <c r="F269" s="35">
        <v>118351</v>
      </c>
      <c r="G269" s="34">
        <v>0.45902777777777781</v>
      </c>
      <c r="H269" s="35">
        <v>118383</v>
      </c>
      <c r="I269" s="37">
        <f t="shared" si="74"/>
        <v>4.5833333333333393E-2</v>
      </c>
      <c r="J269" s="38">
        <f t="shared" si="74"/>
        <v>32</v>
      </c>
      <c r="K269" s="35"/>
      <c r="L269" s="35"/>
      <c r="M269" s="35"/>
      <c r="N269" s="35"/>
      <c r="O269" s="35"/>
      <c r="P269" s="35"/>
      <c r="Q269" s="39">
        <f t="shared" si="81"/>
        <v>0</v>
      </c>
      <c r="R269" s="35"/>
      <c r="S269" s="35"/>
      <c r="T269" s="35"/>
      <c r="U269" s="35"/>
      <c r="V269" s="35"/>
      <c r="W269" s="35"/>
      <c r="X269" s="39">
        <f t="shared" si="82"/>
        <v>0</v>
      </c>
      <c r="Y269" s="40">
        <f t="shared" si="69"/>
        <v>0</v>
      </c>
    </row>
    <row r="270" spans="1:25" x14ac:dyDescent="0.25">
      <c r="A270" s="30" t="s">
        <v>84</v>
      </c>
      <c r="B270" s="41"/>
      <c r="C270" s="42" t="s">
        <v>34</v>
      </c>
      <c r="D270" s="33">
        <v>15</v>
      </c>
      <c r="E270" s="34">
        <v>0.64583333333333337</v>
      </c>
      <c r="F270" s="35">
        <v>118383</v>
      </c>
      <c r="G270" s="34">
        <v>0.69305555555555554</v>
      </c>
      <c r="H270" s="35">
        <v>118416</v>
      </c>
      <c r="I270" s="37">
        <f t="shared" si="74"/>
        <v>4.7222222222222165E-2</v>
      </c>
      <c r="J270" s="38">
        <f t="shared" si="74"/>
        <v>33</v>
      </c>
      <c r="K270" s="35"/>
      <c r="L270" s="35"/>
      <c r="M270" s="35"/>
      <c r="N270" s="35"/>
      <c r="O270" s="35"/>
      <c r="P270" s="35"/>
      <c r="Q270" s="39">
        <f t="shared" si="81"/>
        <v>0</v>
      </c>
      <c r="R270" s="35"/>
      <c r="S270" s="35"/>
      <c r="T270" s="35"/>
      <c r="U270" s="35"/>
      <c r="V270" s="35"/>
      <c r="W270" s="35"/>
      <c r="X270" s="39">
        <f t="shared" si="82"/>
        <v>0</v>
      </c>
      <c r="Y270" s="40">
        <f t="shared" si="69"/>
        <v>0</v>
      </c>
    </row>
    <row r="271" spans="1:25" x14ac:dyDescent="0.25">
      <c r="A271" s="30"/>
      <c r="B271" s="41"/>
      <c r="C271" s="42" t="s">
        <v>35</v>
      </c>
      <c r="D271" s="33"/>
      <c r="E271" s="34">
        <v>0.72777777777777775</v>
      </c>
      <c r="F271" s="35">
        <v>118416</v>
      </c>
      <c r="G271" s="34">
        <v>0.77500000000000002</v>
      </c>
      <c r="H271" s="35">
        <v>118453</v>
      </c>
      <c r="I271" s="37">
        <f t="shared" si="74"/>
        <v>4.7222222222222276E-2</v>
      </c>
      <c r="J271" s="38">
        <f t="shared" si="74"/>
        <v>37</v>
      </c>
      <c r="K271" s="35">
        <v>1</v>
      </c>
      <c r="L271" s="35">
        <v>1</v>
      </c>
      <c r="M271" s="35"/>
      <c r="N271" s="35"/>
      <c r="O271" s="35"/>
      <c r="P271" s="35"/>
      <c r="Q271" s="39">
        <f t="shared" si="81"/>
        <v>2</v>
      </c>
      <c r="R271" s="35"/>
      <c r="S271" s="35">
        <v>1</v>
      </c>
      <c r="T271" s="35"/>
      <c r="U271" s="35"/>
      <c r="V271" s="35">
        <v>1</v>
      </c>
      <c r="W271" s="35"/>
      <c r="X271" s="39">
        <f t="shared" si="82"/>
        <v>2</v>
      </c>
      <c r="Y271" s="40">
        <f t="shared" si="69"/>
        <v>0</v>
      </c>
    </row>
    <row r="272" spans="1:25" x14ac:dyDescent="0.25">
      <c r="A272" s="30"/>
      <c r="B272" s="41"/>
      <c r="C272" s="42"/>
      <c r="D272" s="33"/>
      <c r="E272" s="34"/>
      <c r="F272" s="35"/>
      <c r="G272" s="34"/>
      <c r="H272" s="35"/>
      <c r="I272" s="37">
        <f t="shared" si="74"/>
        <v>0</v>
      </c>
      <c r="J272" s="38">
        <f t="shared" si="74"/>
        <v>0</v>
      </c>
      <c r="K272" s="35"/>
      <c r="L272" s="35"/>
      <c r="M272" s="35"/>
      <c r="N272" s="35"/>
      <c r="O272" s="35"/>
      <c r="P272" s="35"/>
      <c r="Q272" s="39">
        <f t="shared" si="81"/>
        <v>0</v>
      </c>
      <c r="R272" s="35"/>
      <c r="S272" s="35"/>
      <c r="T272" s="35"/>
      <c r="U272" s="35"/>
      <c r="V272" s="35"/>
      <c r="W272" s="35"/>
      <c r="X272" s="39">
        <f t="shared" si="82"/>
        <v>0</v>
      </c>
      <c r="Y272" s="40">
        <f t="shared" si="69"/>
        <v>0</v>
      </c>
    </row>
    <row r="273" spans="1:25" x14ac:dyDescent="0.25">
      <c r="A273" s="30"/>
      <c r="B273" s="41"/>
      <c r="C273" s="42"/>
      <c r="D273" s="33"/>
      <c r="E273" s="34"/>
      <c r="F273" s="35"/>
      <c r="G273" s="34"/>
      <c r="H273" s="35"/>
      <c r="I273" s="37">
        <f t="shared" si="74"/>
        <v>0</v>
      </c>
      <c r="J273" s="38">
        <f t="shared" si="74"/>
        <v>0</v>
      </c>
      <c r="K273" s="35"/>
      <c r="L273" s="35"/>
      <c r="M273" s="35"/>
      <c r="N273" s="35"/>
      <c r="O273" s="35"/>
      <c r="P273" s="35"/>
      <c r="Q273" s="39">
        <f t="shared" si="81"/>
        <v>0</v>
      </c>
      <c r="R273" s="35"/>
      <c r="S273" s="35"/>
      <c r="T273" s="35"/>
      <c r="U273" s="35"/>
      <c r="V273" s="35"/>
      <c r="W273" s="35"/>
      <c r="X273" s="39">
        <f t="shared" si="82"/>
        <v>0</v>
      </c>
      <c r="Y273" s="40">
        <f t="shared" si="69"/>
        <v>0</v>
      </c>
    </row>
    <row r="274" spans="1:25" x14ac:dyDescent="0.25">
      <c r="A274" s="30"/>
      <c r="B274" s="41"/>
      <c r="C274" s="42"/>
      <c r="D274" s="33"/>
      <c r="E274" s="34"/>
      <c r="F274" s="35"/>
      <c r="G274" s="34"/>
      <c r="H274" s="35"/>
      <c r="I274" s="37">
        <f t="shared" si="74"/>
        <v>0</v>
      </c>
      <c r="J274" s="38">
        <f t="shared" si="74"/>
        <v>0</v>
      </c>
      <c r="K274" s="35"/>
      <c r="L274" s="35"/>
      <c r="M274" s="35"/>
      <c r="N274" s="35"/>
      <c r="O274" s="35"/>
      <c r="P274" s="35"/>
      <c r="Q274" s="39">
        <f t="shared" si="81"/>
        <v>0</v>
      </c>
      <c r="R274" s="35"/>
      <c r="S274" s="35"/>
      <c r="T274" s="35"/>
      <c r="U274" s="35"/>
      <c r="V274" s="35"/>
      <c r="W274" s="35"/>
      <c r="X274" s="39">
        <f t="shared" si="82"/>
        <v>0</v>
      </c>
      <c r="Y274" s="40">
        <f t="shared" si="69"/>
        <v>0</v>
      </c>
    </row>
    <row r="275" spans="1:25" x14ac:dyDescent="0.25">
      <c r="A275" s="30"/>
      <c r="B275" s="41"/>
      <c r="C275" s="42"/>
      <c r="D275" s="33"/>
      <c r="E275" s="34"/>
      <c r="F275" s="35"/>
      <c r="G275" s="34"/>
      <c r="H275" s="35"/>
      <c r="I275" s="37">
        <f t="shared" si="74"/>
        <v>0</v>
      </c>
      <c r="J275" s="38">
        <f t="shared" si="74"/>
        <v>0</v>
      </c>
      <c r="K275" s="35"/>
      <c r="L275" s="35"/>
      <c r="M275" s="35"/>
      <c r="N275" s="35"/>
      <c r="O275" s="35"/>
      <c r="P275" s="35"/>
      <c r="Q275" s="39">
        <f t="shared" si="81"/>
        <v>0</v>
      </c>
      <c r="R275" s="35"/>
      <c r="S275" s="35"/>
      <c r="T275" s="35"/>
      <c r="U275" s="35"/>
      <c r="V275" s="35"/>
      <c r="W275" s="35"/>
      <c r="X275" s="39">
        <f t="shared" si="82"/>
        <v>0</v>
      </c>
      <c r="Y275" s="40">
        <f t="shared" si="69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4"/>
        <v>0</v>
      </c>
      <c r="J276" s="38">
        <f t="shared" si="74"/>
        <v>0</v>
      </c>
      <c r="K276" s="35"/>
      <c r="L276" s="35"/>
      <c r="M276" s="35"/>
      <c r="N276" s="35"/>
      <c r="O276" s="35"/>
      <c r="P276" s="35"/>
      <c r="Q276" s="39">
        <f t="shared" si="81"/>
        <v>0</v>
      </c>
      <c r="R276" s="35"/>
      <c r="S276" s="35"/>
      <c r="T276" s="35"/>
      <c r="U276" s="35"/>
      <c r="V276" s="35"/>
      <c r="W276" s="35"/>
      <c r="X276" s="39">
        <f t="shared" si="82"/>
        <v>0</v>
      </c>
      <c r="Y276" s="40">
        <f t="shared" si="69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4"/>
        <v>0</v>
      </c>
      <c r="J277" s="38">
        <f t="shared" si="74"/>
        <v>0</v>
      </c>
      <c r="K277" s="35"/>
      <c r="L277" s="35"/>
      <c r="M277" s="35"/>
      <c r="N277" s="35"/>
      <c r="O277" s="35"/>
      <c r="P277" s="35"/>
      <c r="Q277" s="39">
        <f t="shared" si="81"/>
        <v>0</v>
      </c>
      <c r="R277" s="35"/>
      <c r="S277" s="35"/>
      <c r="T277" s="35"/>
      <c r="U277" s="35"/>
      <c r="V277" s="35"/>
      <c r="W277" s="35"/>
      <c r="X277" s="39">
        <f t="shared" si="82"/>
        <v>0</v>
      </c>
      <c r="Y277" s="40">
        <f t="shared" si="69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4"/>
        <v>0</v>
      </c>
      <c r="J278" s="38">
        <f t="shared" si="74"/>
        <v>0</v>
      </c>
      <c r="K278" s="35"/>
      <c r="L278" s="35"/>
      <c r="M278" s="35"/>
      <c r="N278" s="35"/>
      <c r="O278" s="35"/>
      <c r="P278" s="35"/>
      <c r="Q278" s="39">
        <f t="shared" si="81"/>
        <v>0</v>
      </c>
      <c r="R278" s="35"/>
      <c r="S278" s="35"/>
      <c r="T278" s="35"/>
      <c r="U278" s="35"/>
      <c r="V278" s="35"/>
      <c r="W278" s="35"/>
      <c r="X278" s="39">
        <f t="shared" si="82"/>
        <v>0</v>
      </c>
      <c r="Y278" s="40">
        <f t="shared" si="69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0.23472222222222233</v>
      </c>
      <c r="J280" s="38">
        <f>SUM(J266:J279)</f>
        <v>184</v>
      </c>
      <c r="K280" s="38">
        <f t="shared" ref="K280:X280" si="83">SUM(K266:K279)</f>
        <v>2</v>
      </c>
      <c r="L280" s="38">
        <f t="shared" si="83"/>
        <v>2</v>
      </c>
      <c r="M280" s="38">
        <f t="shared" si="83"/>
        <v>1</v>
      </c>
      <c r="N280" s="38">
        <f t="shared" si="83"/>
        <v>0</v>
      </c>
      <c r="O280" s="38">
        <f t="shared" si="83"/>
        <v>0</v>
      </c>
      <c r="P280" s="38">
        <f t="shared" si="83"/>
        <v>0</v>
      </c>
      <c r="Q280" s="38">
        <f t="shared" si="83"/>
        <v>5</v>
      </c>
      <c r="R280" s="38">
        <f t="shared" si="83"/>
        <v>0</v>
      </c>
      <c r="S280" s="38">
        <f t="shared" si="83"/>
        <v>4</v>
      </c>
      <c r="T280" s="38">
        <f t="shared" si="83"/>
        <v>0</v>
      </c>
      <c r="U280" s="38">
        <f t="shared" si="83"/>
        <v>0</v>
      </c>
      <c r="V280" s="38">
        <f t="shared" si="83"/>
        <v>1</v>
      </c>
      <c r="W280" s="38">
        <f t="shared" si="83"/>
        <v>0</v>
      </c>
      <c r="X280" s="38">
        <f t="shared" si="83"/>
        <v>5</v>
      </c>
      <c r="Y280" s="40">
        <f t="shared" si="69"/>
        <v>0</v>
      </c>
    </row>
    <row r="281" spans="1:25" ht="15.75" thickTop="1" x14ac:dyDescent="0.25">
      <c r="A281" s="30" t="s">
        <v>47</v>
      </c>
      <c r="B281" s="31">
        <v>43603</v>
      </c>
      <c r="C281" s="32"/>
      <c r="D281" s="33"/>
      <c r="E281" s="34"/>
      <c r="F281" s="35"/>
      <c r="G281" s="34"/>
      <c r="H281" s="35"/>
      <c r="I281" s="37">
        <f t="shared" si="74"/>
        <v>0</v>
      </c>
      <c r="J281" s="38">
        <f t="shared" si="74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9"/>
        <v>0</v>
      </c>
    </row>
    <row r="282" spans="1:25" x14ac:dyDescent="0.25">
      <c r="A282" s="30"/>
      <c r="B282" s="41"/>
      <c r="C282" s="42"/>
      <c r="D282" s="33"/>
      <c r="E282" s="34"/>
      <c r="F282" s="35"/>
      <c r="G282" s="34"/>
      <c r="H282" s="35"/>
      <c r="I282" s="37">
        <f t="shared" si="74"/>
        <v>0</v>
      </c>
      <c r="J282" s="38">
        <f t="shared" si="74"/>
        <v>0</v>
      </c>
      <c r="K282" s="35"/>
      <c r="L282" s="35"/>
      <c r="M282" s="35"/>
      <c r="N282" s="35"/>
      <c r="O282" s="35"/>
      <c r="P282" s="35"/>
      <c r="Q282" s="39">
        <f t="shared" ref="Q282:Q288" si="84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5">SUM(R282:W282)</f>
        <v>0</v>
      </c>
      <c r="Y282" s="40">
        <f t="shared" si="69"/>
        <v>0</v>
      </c>
    </row>
    <row r="283" spans="1:25" x14ac:dyDescent="0.25">
      <c r="A283" s="30"/>
      <c r="B283" s="41"/>
      <c r="C283" s="42"/>
      <c r="D283" s="33"/>
      <c r="E283" s="34"/>
      <c r="F283" s="35"/>
      <c r="G283" s="34"/>
      <c r="H283" s="35"/>
      <c r="I283" s="37">
        <f t="shared" si="74"/>
        <v>0</v>
      </c>
      <c r="J283" s="38">
        <f t="shared" si="74"/>
        <v>0</v>
      </c>
      <c r="K283" s="35"/>
      <c r="L283" s="35"/>
      <c r="M283" s="35"/>
      <c r="N283" s="35"/>
      <c r="O283" s="35"/>
      <c r="P283" s="35"/>
      <c r="Q283" s="39">
        <f t="shared" si="84"/>
        <v>0</v>
      </c>
      <c r="R283" s="35"/>
      <c r="S283" s="35"/>
      <c r="T283" s="35"/>
      <c r="U283" s="35"/>
      <c r="V283" s="35"/>
      <c r="W283" s="35"/>
      <c r="X283" s="39">
        <f t="shared" si="85"/>
        <v>0</v>
      </c>
      <c r="Y283" s="40">
        <f t="shared" si="69"/>
        <v>0</v>
      </c>
    </row>
    <row r="284" spans="1:25" x14ac:dyDescent="0.25">
      <c r="A284" s="30"/>
      <c r="B284" s="41"/>
      <c r="C284" s="42"/>
      <c r="D284" s="33"/>
      <c r="E284" s="34"/>
      <c r="F284" s="35"/>
      <c r="G284" s="34"/>
      <c r="H284" s="35"/>
      <c r="I284" s="37">
        <f t="shared" si="74"/>
        <v>0</v>
      </c>
      <c r="J284" s="38">
        <f t="shared" si="74"/>
        <v>0</v>
      </c>
      <c r="K284" s="35"/>
      <c r="L284" s="35"/>
      <c r="M284" s="35"/>
      <c r="N284" s="35"/>
      <c r="O284" s="35"/>
      <c r="P284" s="35"/>
      <c r="Q284" s="39">
        <f t="shared" si="84"/>
        <v>0</v>
      </c>
      <c r="R284" s="35"/>
      <c r="S284" s="35"/>
      <c r="T284" s="35"/>
      <c r="U284" s="35"/>
      <c r="V284" s="35"/>
      <c r="W284" s="35"/>
      <c r="X284" s="39">
        <f t="shared" si="85"/>
        <v>0</v>
      </c>
      <c r="Y284" s="40">
        <f t="shared" si="69"/>
        <v>0</v>
      </c>
    </row>
    <row r="285" spans="1:25" x14ac:dyDescent="0.25">
      <c r="A285" s="30"/>
      <c r="B285" s="41"/>
      <c r="C285" s="42"/>
      <c r="D285" s="33"/>
      <c r="E285" s="34"/>
      <c r="F285" s="35"/>
      <c r="G285" s="34"/>
      <c r="H285" s="35"/>
      <c r="I285" s="37">
        <f t="shared" si="74"/>
        <v>0</v>
      </c>
      <c r="J285" s="38">
        <f t="shared" si="74"/>
        <v>0</v>
      </c>
      <c r="K285" s="35"/>
      <c r="L285" s="35"/>
      <c r="M285" s="35"/>
      <c r="N285" s="35"/>
      <c r="O285" s="35"/>
      <c r="P285" s="35"/>
      <c r="Q285" s="39">
        <f t="shared" si="84"/>
        <v>0</v>
      </c>
      <c r="R285" s="35"/>
      <c r="S285" s="35"/>
      <c r="T285" s="35"/>
      <c r="U285" s="35"/>
      <c r="V285" s="35"/>
      <c r="W285" s="35"/>
      <c r="X285" s="39">
        <f t="shared" si="85"/>
        <v>0</v>
      </c>
      <c r="Y285" s="40">
        <f t="shared" si="69"/>
        <v>0</v>
      </c>
    </row>
    <row r="286" spans="1:25" x14ac:dyDescent="0.25">
      <c r="A286" s="30"/>
      <c r="B286" s="41"/>
      <c r="C286" s="42"/>
      <c r="D286" s="33"/>
      <c r="E286" s="34"/>
      <c r="F286" s="35"/>
      <c r="G286" s="34"/>
      <c r="H286" s="35"/>
      <c r="I286" s="37">
        <f t="shared" si="74"/>
        <v>0</v>
      </c>
      <c r="J286" s="38">
        <f t="shared" si="74"/>
        <v>0</v>
      </c>
      <c r="K286" s="35"/>
      <c r="L286" s="35"/>
      <c r="M286" s="35"/>
      <c r="N286" s="35"/>
      <c r="O286" s="35"/>
      <c r="P286" s="35"/>
      <c r="Q286" s="39">
        <f t="shared" si="84"/>
        <v>0</v>
      </c>
      <c r="R286" s="35"/>
      <c r="S286" s="35"/>
      <c r="T286" s="35"/>
      <c r="U286" s="35"/>
      <c r="V286" s="35"/>
      <c r="W286" s="35"/>
      <c r="X286" s="39">
        <f t="shared" si="85"/>
        <v>0</v>
      </c>
      <c r="Y286" s="40">
        <f t="shared" si="69"/>
        <v>0</v>
      </c>
    </row>
    <row r="287" spans="1:25" x14ac:dyDescent="0.25">
      <c r="A287" s="30"/>
      <c r="B287" s="41"/>
      <c r="C287" s="42"/>
      <c r="D287" s="33"/>
      <c r="E287" s="34"/>
      <c r="F287" s="35"/>
      <c r="G287" s="34"/>
      <c r="H287" s="35"/>
      <c r="I287" s="37">
        <f t="shared" si="74"/>
        <v>0</v>
      </c>
      <c r="J287" s="38">
        <f t="shared" si="74"/>
        <v>0</v>
      </c>
      <c r="K287" s="35"/>
      <c r="L287" s="35"/>
      <c r="M287" s="35"/>
      <c r="N287" s="35"/>
      <c r="O287" s="35"/>
      <c r="P287" s="35"/>
      <c r="Q287" s="39">
        <f t="shared" si="84"/>
        <v>0</v>
      </c>
      <c r="R287" s="35"/>
      <c r="S287" s="35"/>
      <c r="T287" s="35"/>
      <c r="U287" s="35"/>
      <c r="V287" s="35"/>
      <c r="W287" s="35"/>
      <c r="X287" s="39">
        <f t="shared" si="85"/>
        <v>0</v>
      </c>
      <c r="Y287" s="40">
        <f t="shared" si="69"/>
        <v>0</v>
      </c>
    </row>
    <row r="288" spans="1:25" x14ac:dyDescent="0.25">
      <c r="A288" s="30"/>
      <c r="B288" s="41"/>
      <c r="C288" s="42"/>
      <c r="D288" s="33"/>
      <c r="E288" s="34"/>
      <c r="F288" s="35"/>
      <c r="G288" s="34"/>
      <c r="H288" s="35"/>
      <c r="I288" s="37">
        <f t="shared" si="74"/>
        <v>0</v>
      </c>
      <c r="J288" s="38">
        <f t="shared" si="74"/>
        <v>0</v>
      </c>
      <c r="K288" s="35"/>
      <c r="L288" s="35"/>
      <c r="M288" s="35"/>
      <c r="N288" s="35"/>
      <c r="O288" s="35"/>
      <c r="P288" s="35"/>
      <c r="Q288" s="39">
        <f t="shared" si="84"/>
        <v>0</v>
      </c>
      <c r="R288" s="35"/>
      <c r="S288" s="35"/>
      <c r="T288" s="35"/>
      <c r="U288" s="35"/>
      <c r="V288" s="35"/>
      <c r="W288" s="35"/>
      <c r="X288" s="39">
        <f t="shared" si="85"/>
        <v>0</v>
      </c>
      <c r="Y288" s="40">
        <f t="shared" si="69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6">SUM(K281:K289)</f>
        <v>0</v>
      </c>
      <c r="L290" s="38">
        <f t="shared" si="86"/>
        <v>0</v>
      </c>
      <c r="M290" s="38">
        <f t="shared" si="86"/>
        <v>0</v>
      </c>
      <c r="N290" s="38">
        <f t="shared" si="86"/>
        <v>0</v>
      </c>
      <c r="O290" s="38">
        <f t="shared" si="86"/>
        <v>0</v>
      </c>
      <c r="P290" s="38">
        <f t="shared" si="86"/>
        <v>0</v>
      </c>
      <c r="Q290" s="38">
        <f t="shared" si="86"/>
        <v>0</v>
      </c>
      <c r="R290" s="38">
        <f t="shared" si="86"/>
        <v>0</v>
      </c>
      <c r="S290" s="38">
        <f t="shared" si="86"/>
        <v>0</v>
      </c>
      <c r="T290" s="38">
        <f t="shared" si="86"/>
        <v>0</v>
      </c>
      <c r="U290" s="38">
        <f t="shared" si="86"/>
        <v>0</v>
      </c>
      <c r="V290" s="38">
        <f t="shared" si="86"/>
        <v>0</v>
      </c>
      <c r="W290" s="38">
        <f t="shared" si="86"/>
        <v>0</v>
      </c>
      <c r="X290" s="38">
        <f t="shared" si="86"/>
        <v>0</v>
      </c>
      <c r="Y290" s="40">
        <f t="shared" si="69"/>
        <v>0</v>
      </c>
    </row>
    <row r="291" spans="1:25" ht="15.75" thickTop="1" x14ac:dyDescent="0.25">
      <c r="A291" s="30" t="s">
        <v>29</v>
      </c>
      <c r="B291" s="31">
        <v>43604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9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7">SUM(G292-E292)</f>
        <v>0</v>
      </c>
      <c r="J292" s="38">
        <f t="shared" si="87"/>
        <v>0</v>
      </c>
      <c r="K292" s="35"/>
      <c r="L292" s="35"/>
      <c r="M292" s="35"/>
      <c r="N292" s="35"/>
      <c r="O292" s="35"/>
      <c r="P292" s="35"/>
      <c r="Q292" s="39">
        <f t="shared" ref="Q292:Q298" si="88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9">SUM(R292:W292)</f>
        <v>0</v>
      </c>
      <c r="Y292" s="40">
        <f t="shared" si="69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7"/>
        <v>0</v>
      </c>
      <c r="J293" s="38">
        <f t="shared" si="87"/>
        <v>0</v>
      </c>
      <c r="K293" s="35"/>
      <c r="L293" s="35"/>
      <c r="M293" s="35"/>
      <c r="N293" s="35"/>
      <c r="O293" s="35"/>
      <c r="P293" s="35"/>
      <c r="Q293" s="39">
        <f t="shared" si="88"/>
        <v>0</v>
      </c>
      <c r="R293" s="35"/>
      <c r="S293" s="35"/>
      <c r="T293" s="35"/>
      <c r="U293" s="35"/>
      <c r="V293" s="35"/>
      <c r="W293" s="35"/>
      <c r="X293" s="39">
        <f t="shared" si="89"/>
        <v>0</v>
      </c>
      <c r="Y293" s="40">
        <f t="shared" si="69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7"/>
        <v>0</v>
      </c>
      <c r="J294" s="38">
        <f t="shared" si="87"/>
        <v>0</v>
      </c>
      <c r="K294" s="35"/>
      <c r="L294" s="35"/>
      <c r="M294" s="35"/>
      <c r="N294" s="35"/>
      <c r="O294" s="35"/>
      <c r="P294" s="35"/>
      <c r="Q294" s="39">
        <f t="shared" si="88"/>
        <v>0</v>
      </c>
      <c r="R294" s="35"/>
      <c r="S294" s="35"/>
      <c r="T294" s="35"/>
      <c r="U294" s="35"/>
      <c r="V294" s="35"/>
      <c r="W294" s="35"/>
      <c r="X294" s="39">
        <f t="shared" si="89"/>
        <v>0</v>
      </c>
      <c r="Y294" s="40">
        <f t="shared" si="69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7"/>
        <v>0</v>
      </c>
      <c r="J295" s="38">
        <f t="shared" si="87"/>
        <v>0</v>
      </c>
      <c r="K295" s="35"/>
      <c r="L295" s="35"/>
      <c r="M295" s="35"/>
      <c r="N295" s="35"/>
      <c r="O295" s="35"/>
      <c r="P295" s="35"/>
      <c r="Q295" s="39">
        <f t="shared" si="88"/>
        <v>0</v>
      </c>
      <c r="R295" s="35"/>
      <c r="S295" s="35"/>
      <c r="T295" s="35"/>
      <c r="U295" s="35"/>
      <c r="V295" s="35"/>
      <c r="W295" s="35"/>
      <c r="X295" s="39">
        <f t="shared" si="89"/>
        <v>0</v>
      </c>
      <c r="Y295" s="40">
        <f t="shared" si="69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7"/>
        <v>0</v>
      </c>
      <c r="J296" s="38">
        <f t="shared" si="87"/>
        <v>0</v>
      </c>
      <c r="K296" s="35"/>
      <c r="L296" s="35"/>
      <c r="M296" s="35"/>
      <c r="N296" s="35"/>
      <c r="O296" s="35"/>
      <c r="P296" s="35"/>
      <c r="Q296" s="39">
        <f t="shared" si="88"/>
        <v>0</v>
      </c>
      <c r="R296" s="35"/>
      <c r="S296" s="35"/>
      <c r="T296" s="35"/>
      <c r="U296" s="35"/>
      <c r="V296" s="35"/>
      <c r="W296" s="35"/>
      <c r="X296" s="39">
        <f t="shared" si="89"/>
        <v>0</v>
      </c>
      <c r="Y296" s="40">
        <f t="shared" si="69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7"/>
        <v>0</v>
      </c>
      <c r="J297" s="38">
        <f t="shared" si="87"/>
        <v>0</v>
      </c>
      <c r="K297" s="35"/>
      <c r="L297" s="35"/>
      <c r="M297" s="35"/>
      <c r="N297" s="35"/>
      <c r="O297" s="35"/>
      <c r="P297" s="35"/>
      <c r="Q297" s="39">
        <f t="shared" si="88"/>
        <v>0</v>
      </c>
      <c r="R297" s="35"/>
      <c r="S297" s="35"/>
      <c r="T297" s="35"/>
      <c r="U297" s="35"/>
      <c r="V297" s="35"/>
      <c r="W297" s="35"/>
      <c r="X297" s="39">
        <f t="shared" si="89"/>
        <v>0</v>
      </c>
      <c r="Y297" s="40">
        <f t="shared" si="69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7"/>
        <v>0</v>
      </c>
      <c r="J298" s="38">
        <f t="shared" si="87"/>
        <v>0</v>
      </c>
      <c r="K298" s="35"/>
      <c r="L298" s="35"/>
      <c r="M298" s="35"/>
      <c r="N298" s="35"/>
      <c r="O298" s="35"/>
      <c r="P298" s="35"/>
      <c r="Q298" s="39">
        <f t="shared" si="88"/>
        <v>0</v>
      </c>
      <c r="R298" s="35"/>
      <c r="S298" s="35"/>
      <c r="T298" s="35"/>
      <c r="U298" s="35"/>
      <c r="V298" s="35"/>
      <c r="W298" s="35"/>
      <c r="X298" s="39">
        <f t="shared" si="89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90">SUM(K291:K299)</f>
        <v>0</v>
      </c>
      <c r="L300" s="38">
        <f t="shared" si="90"/>
        <v>0</v>
      </c>
      <c r="M300" s="38">
        <f t="shared" si="90"/>
        <v>0</v>
      </c>
      <c r="N300" s="38">
        <f t="shared" si="90"/>
        <v>0</v>
      </c>
      <c r="O300" s="38">
        <f t="shared" si="90"/>
        <v>0</v>
      </c>
      <c r="P300" s="38">
        <f t="shared" si="90"/>
        <v>0</v>
      </c>
      <c r="Q300" s="38">
        <f t="shared" si="90"/>
        <v>0</v>
      </c>
      <c r="R300" s="38">
        <f t="shared" si="90"/>
        <v>0</v>
      </c>
      <c r="S300" s="38">
        <f t="shared" si="90"/>
        <v>0</v>
      </c>
      <c r="T300" s="38">
        <f t="shared" si="90"/>
        <v>0</v>
      </c>
      <c r="U300" s="38">
        <f t="shared" si="90"/>
        <v>0</v>
      </c>
      <c r="V300" s="38">
        <f t="shared" si="90"/>
        <v>0</v>
      </c>
      <c r="W300" s="38">
        <f t="shared" si="90"/>
        <v>0</v>
      </c>
      <c r="X300" s="38">
        <f t="shared" si="90"/>
        <v>0</v>
      </c>
      <c r="Y300" s="40">
        <f>SUM(Q300-X300)</f>
        <v>0</v>
      </c>
    </row>
    <row r="301" spans="1:25" ht="16.5" thickTop="1" thickBot="1" x14ac:dyDescent="0.3">
      <c r="A301" s="214" t="s">
        <v>40</v>
      </c>
      <c r="B301" s="221">
        <v>43605</v>
      </c>
      <c r="C301" s="215" t="s">
        <v>30</v>
      </c>
      <c r="D301" s="216">
        <v>15</v>
      </c>
      <c r="E301" s="209">
        <v>0.27083333333333331</v>
      </c>
      <c r="F301" s="210">
        <v>118453</v>
      </c>
      <c r="G301" s="209">
        <v>0.31388888888888888</v>
      </c>
      <c r="H301" s="210">
        <v>118485</v>
      </c>
      <c r="I301" s="37">
        <f t="shared" ref="I301:J343" si="91">SUM(G301-E301)</f>
        <v>4.3055555555555569E-2</v>
      </c>
      <c r="J301" s="38">
        <f t="shared" si="91"/>
        <v>32</v>
      </c>
      <c r="K301" s="203"/>
      <c r="L301" s="213">
        <v>1</v>
      </c>
      <c r="M301" s="204"/>
      <c r="N301" s="204"/>
      <c r="O301" s="204"/>
      <c r="P301" s="204"/>
      <c r="Q301" s="39">
        <f>SUM(K301:P301)</f>
        <v>1</v>
      </c>
      <c r="R301" s="203"/>
      <c r="S301" s="204"/>
      <c r="T301" s="204"/>
      <c r="U301" s="204"/>
      <c r="V301" s="213">
        <v>1</v>
      </c>
      <c r="W301" s="204"/>
      <c r="X301" s="39">
        <f>SUM(R301:W301)</f>
        <v>1</v>
      </c>
      <c r="Y301" s="40">
        <f t="shared" ref="Y301:Y389" si="92">SUM(Q301-X301)</f>
        <v>0</v>
      </c>
    </row>
    <row r="302" spans="1:25" ht="15.75" thickBot="1" x14ac:dyDescent="0.3">
      <c r="A302" s="217" t="s">
        <v>125</v>
      </c>
      <c r="B302" s="218"/>
      <c r="C302" s="219" t="s">
        <v>31</v>
      </c>
      <c r="D302" s="220"/>
      <c r="E302" s="212">
        <v>0.32291666666666669</v>
      </c>
      <c r="F302" s="207">
        <v>118485</v>
      </c>
      <c r="G302" s="212">
        <v>0.36249999999999999</v>
      </c>
      <c r="H302" s="207">
        <v>118509</v>
      </c>
      <c r="I302" s="37">
        <f t="shared" si="91"/>
        <v>3.9583333333333304E-2</v>
      </c>
      <c r="J302" s="38">
        <f t="shared" si="91"/>
        <v>24</v>
      </c>
      <c r="K302" s="205">
        <v>1</v>
      </c>
      <c r="L302" s="206"/>
      <c r="M302" s="206"/>
      <c r="N302" s="206"/>
      <c r="O302" s="206"/>
      <c r="P302" s="206"/>
      <c r="Q302" s="39">
        <f t="shared" ref="Q302:Q313" si="93">SUM(K302:P302)</f>
        <v>1</v>
      </c>
      <c r="R302" s="208"/>
      <c r="S302" s="207">
        <v>1</v>
      </c>
      <c r="T302" s="206"/>
      <c r="U302" s="206"/>
      <c r="V302" s="206"/>
      <c r="W302" s="206"/>
      <c r="X302" s="39">
        <f t="shared" ref="X302:X313" si="94">SUM(R302:W302)</f>
        <v>1</v>
      </c>
      <c r="Y302" s="40">
        <f t="shared" si="92"/>
        <v>0</v>
      </c>
    </row>
    <row r="303" spans="1:25" ht="15.75" thickBot="1" x14ac:dyDescent="0.3">
      <c r="A303" s="217" t="s">
        <v>125</v>
      </c>
      <c r="B303" s="218"/>
      <c r="C303" s="219" t="s">
        <v>32</v>
      </c>
      <c r="D303" s="220">
        <v>15</v>
      </c>
      <c r="E303" s="212">
        <v>0.36944444444444446</v>
      </c>
      <c r="F303" s="207">
        <v>118509</v>
      </c>
      <c r="G303" s="212">
        <v>0.39999999999999997</v>
      </c>
      <c r="H303" s="207">
        <v>118537</v>
      </c>
      <c r="I303" s="37">
        <f t="shared" si="91"/>
        <v>3.0555555555555503E-2</v>
      </c>
      <c r="J303" s="38">
        <f t="shared" si="91"/>
        <v>28</v>
      </c>
      <c r="K303" s="205">
        <v>2</v>
      </c>
      <c r="L303" s="206"/>
      <c r="M303" s="207">
        <v>1</v>
      </c>
      <c r="N303" s="206"/>
      <c r="O303" s="206"/>
      <c r="P303" s="206"/>
      <c r="Q303" s="39">
        <f t="shared" si="93"/>
        <v>3</v>
      </c>
      <c r="R303" s="208"/>
      <c r="S303" s="207">
        <v>3</v>
      </c>
      <c r="T303" s="206"/>
      <c r="U303" s="206"/>
      <c r="V303" s="206"/>
      <c r="W303" s="206"/>
      <c r="X303" s="39">
        <f t="shared" si="94"/>
        <v>3</v>
      </c>
      <c r="Y303" s="40">
        <f t="shared" si="92"/>
        <v>0</v>
      </c>
    </row>
    <row r="304" spans="1:25" ht="15.75" thickBot="1" x14ac:dyDescent="0.3">
      <c r="A304" s="217"/>
      <c r="B304" s="218"/>
      <c r="C304" s="219" t="s">
        <v>33</v>
      </c>
      <c r="D304" s="220"/>
      <c r="E304" s="212">
        <v>0.41319444444444442</v>
      </c>
      <c r="F304" s="207">
        <v>118532</v>
      </c>
      <c r="G304" s="212">
        <v>0.45902777777777781</v>
      </c>
      <c r="H304" s="207">
        <v>118564</v>
      </c>
      <c r="I304" s="37">
        <f t="shared" si="91"/>
        <v>4.5833333333333393E-2</v>
      </c>
      <c r="J304" s="38">
        <f t="shared" si="91"/>
        <v>32</v>
      </c>
      <c r="K304" s="208"/>
      <c r="L304" s="207">
        <v>1</v>
      </c>
      <c r="M304" s="206"/>
      <c r="N304" s="206"/>
      <c r="O304" s="206"/>
      <c r="P304" s="206"/>
      <c r="Q304" s="39">
        <f t="shared" si="93"/>
        <v>1</v>
      </c>
      <c r="R304" s="208"/>
      <c r="S304" s="207">
        <v>1</v>
      </c>
      <c r="T304" s="206"/>
      <c r="U304" s="206"/>
      <c r="V304" s="206"/>
      <c r="W304" s="206"/>
      <c r="X304" s="39">
        <f t="shared" si="94"/>
        <v>1</v>
      </c>
      <c r="Y304" s="40">
        <f t="shared" si="92"/>
        <v>0</v>
      </c>
    </row>
    <row r="305" spans="1:25" ht="15.75" thickBot="1" x14ac:dyDescent="0.3">
      <c r="A305" s="217" t="s">
        <v>121</v>
      </c>
      <c r="B305" s="218"/>
      <c r="C305" s="219" t="s">
        <v>34</v>
      </c>
      <c r="D305" s="220">
        <v>15</v>
      </c>
      <c r="E305" s="212">
        <v>0.64583333333333337</v>
      </c>
      <c r="F305" s="207">
        <v>118564</v>
      </c>
      <c r="G305" s="212">
        <v>0.71527777777777779</v>
      </c>
      <c r="H305" s="207">
        <v>118600</v>
      </c>
      <c r="I305" s="37">
        <f t="shared" si="91"/>
        <v>6.944444444444442E-2</v>
      </c>
      <c r="J305" s="38">
        <f t="shared" si="91"/>
        <v>36</v>
      </c>
      <c r="K305" s="205">
        <v>3</v>
      </c>
      <c r="L305" s="206"/>
      <c r="M305" s="206"/>
      <c r="N305" s="206"/>
      <c r="O305" s="206"/>
      <c r="P305" s="206"/>
      <c r="Q305" s="39">
        <f t="shared" si="93"/>
        <v>3</v>
      </c>
      <c r="R305" s="208"/>
      <c r="S305" s="207">
        <v>1</v>
      </c>
      <c r="T305" s="206"/>
      <c r="U305" s="206"/>
      <c r="V305" s="207">
        <v>2</v>
      </c>
      <c r="W305" s="206"/>
      <c r="X305" s="39">
        <f t="shared" si="94"/>
        <v>3</v>
      </c>
      <c r="Y305" s="40">
        <f t="shared" si="92"/>
        <v>0</v>
      </c>
    </row>
    <row r="306" spans="1:25" ht="15.75" thickBot="1" x14ac:dyDescent="0.3">
      <c r="A306" s="217"/>
      <c r="B306" s="218"/>
      <c r="C306" s="219" t="s">
        <v>35</v>
      </c>
      <c r="D306" s="220"/>
      <c r="E306" s="212">
        <v>0.72777777777777775</v>
      </c>
      <c r="F306" s="207">
        <v>118600</v>
      </c>
      <c r="G306" s="212">
        <v>0.77777777777777779</v>
      </c>
      <c r="H306" s="207">
        <v>118632</v>
      </c>
      <c r="I306" s="37">
        <f t="shared" si="91"/>
        <v>5.0000000000000044E-2</v>
      </c>
      <c r="J306" s="38">
        <f t="shared" si="91"/>
        <v>32</v>
      </c>
      <c r="K306" s="205">
        <v>3</v>
      </c>
      <c r="L306" s="207">
        <v>1</v>
      </c>
      <c r="M306" s="206"/>
      <c r="N306" s="206"/>
      <c r="O306" s="206"/>
      <c r="P306" s="206"/>
      <c r="Q306" s="39">
        <f t="shared" si="93"/>
        <v>4</v>
      </c>
      <c r="R306" s="208"/>
      <c r="S306" s="207">
        <v>3</v>
      </c>
      <c r="T306" s="207">
        <v>1</v>
      </c>
      <c r="U306" s="206"/>
      <c r="V306" s="206"/>
      <c r="W306" s="206"/>
      <c r="X306" s="39">
        <f t="shared" si="94"/>
        <v>4</v>
      </c>
      <c r="Y306" s="40">
        <f t="shared" si="92"/>
        <v>0</v>
      </c>
    </row>
    <row r="307" spans="1:25" x14ac:dyDescent="0.25">
      <c r="A307" s="30"/>
      <c r="B307" s="41"/>
      <c r="C307" s="42"/>
      <c r="D307" s="33"/>
      <c r="E307" s="34"/>
      <c r="F307" s="35"/>
      <c r="G307" s="34"/>
      <c r="H307" s="35"/>
      <c r="I307" s="37">
        <f t="shared" si="91"/>
        <v>0</v>
      </c>
      <c r="J307" s="38">
        <f t="shared" si="91"/>
        <v>0</v>
      </c>
      <c r="K307" s="35"/>
      <c r="L307" s="35"/>
      <c r="M307" s="35"/>
      <c r="N307" s="35"/>
      <c r="O307" s="35"/>
      <c r="P307" s="35"/>
      <c r="Q307" s="39">
        <f t="shared" si="93"/>
        <v>0</v>
      </c>
      <c r="R307" s="35"/>
      <c r="S307" s="35"/>
      <c r="T307" s="35"/>
      <c r="U307" s="35"/>
      <c r="V307" s="35"/>
      <c r="W307" s="35"/>
      <c r="X307" s="39">
        <f t="shared" si="94"/>
        <v>0</v>
      </c>
      <c r="Y307" s="40">
        <f t="shared" si="92"/>
        <v>0</v>
      </c>
    </row>
    <row r="308" spans="1:25" x14ac:dyDescent="0.25">
      <c r="A308" s="30"/>
      <c r="B308" s="41"/>
      <c r="C308" s="42"/>
      <c r="D308" s="33"/>
      <c r="E308" s="34"/>
      <c r="F308" s="35"/>
      <c r="G308" s="34"/>
      <c r="H308" s="35"/>
      <c r="I308" s="37">
        <f t="shared" si="91"/>
        <v>0</v>
      </c>
      <c r="J308" s="38">
        <f t="shared" si="91"/>
        <v>0</v>
      </c>
      <c r="K308" s="35"/>
      <c r="L308" s="35"/>
      <c r="M308" s="35"/>
      <c r="N308" s="35"/>
      <c r="O308" s="35"/>
      <c r="P308" s="35"/>
      <c r="Q308" s="39">
        <f t="shared" si="93"/>
        <v>0</v>
      </c>
      <c r="R308" s="35"/>
      <c r="S308" s="35"/>
      <c r="T308" s="35"/>
      <c r="U308" s="35"/>
      <c r="V308" s="35"/>
      <c r="W308" s="35"/>
      <c r="X308" s="39">
        <f t="shared" si="94"/>
        <v>0</v>
      </c>
      <c r="Y308" s="40">
        <f t="shared" si="92"/>
        <v>0</v>
      </c>
    </row>
    <row r="309" spans="1:25" x14ac:dyDescent="0.25">
      <c r="A309" s="30"/>
      <c r="B309" s="41"/>
      <c r="C309" s="42"/>
      <c r="D309" s="33"/>
      <c r="E309" s="34"/>
      <c r="F309" s="35"/>
      <c r="G309" s="34"/>
      <c r="H309" s="35"/>
      <c r="I309" s="37">
        <f t="shared" si="91"/>
        <v>0</v>
      </c>
      <c r="J309" s="38">
        <f t="shared" si="91"/>
        <v>0</v>
      </c>
      <c r="K309" s="35"/>
      <c r="L309" s="35"/>
      <c r="M309" s="35"/>
      <c r="N309" s="35"/>
      <c r="O309" s="35"/>
      <c r="P309" s="35"/>
      <c r="Q309" s="39">
        <f t="shared" si="93"/>
        <v>0</v>
      </c>
      <c r="R309" s="35"/>
      <c r="S309" s="35"/>
      <c r="T309" s="35"/>
      <c r="U309" s="35"/>
      <c r="V309" s="35"/>
      <c r="W309" s="35"/>
      <c r="X309" s="39">
        <f t="shared" si="94"/>
        <v>0</v>
      </c>
      <c r="Y309" s="40">
        <f t="shared" si="92"/>
        <v>0</v>
      </c>
    </row>
    <row r="310" spans="1:25" x14ac:dyDescent="0.25">
      <c r="A310" s="30"/>
      <c r="B310" s="41"/>
      <c r="C310" s="42"/>
      <c r="D310" s="33"/>
      <c r="E310" s="34"/>
      <c r="F310" s="35"/>
      <c r="G310" s="34"/>
      <c r="H310" s="35"/>
      <c r="I310" s="37">
        <f t="shared" si="91"/>
        <v>0</v>
      </c>
      <c r="J310" s="38">
        <f t="shared" si="91"/>
        <v>0</v>
      </c>
      <c r="K310" s="35"/>
      <c r="L310" s="35"/>
      <c r="M310" s="35"/>
      <c r="N310" s="35"/>
      <c r="O310" s="35"/>
      <c r="P310" s="35"/>
      <c r="Q310" s="39">
        <f t="shared" si="93"/>
        <v>0</v>
      </c>
      <c r="R310" s="35"/>
      <c r="S310" s="35"/>
      <c r="T310" s="35"/>
      <c r="U310" s="35"/>
      <c r="V310" s="35"/>
      <c r="W310" s="35"/>
      <c r="X310" s="39">
        <f t="shared" si="94"/>
        <v>0</v>
      </c>
      <c r="Y310" s="40">
        <f t="shared" si="92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1"/>
        <v>0</v>
      </c>
      <c r="J311" s="38">
        <f t="shared" si="91"/>
        <v>0</v>
      </c>
      <c r="K311" s="35"/>
      <c r="L311" s="35"/>
      <c r="M311" s="35"/>
      <c r="N311" s="35"/>
      <c r="O311" s="35"/>
      <c r="P311" s="35"/>
      <c r="Q311" s="39">
        <f t="shared" si="93"/>
        <v>0</v>
      </c>
      <c r="R311" s="35"/>
      <c r="S311" s="35"/>
      <c r="T311" s="35"/>
      <c r="U311" s="35"/>
      <c r="V311" s="35"/>
      <c r="W311" s="35"/>
      <c r="X311" s="39">
        <f t="shared" si="94"/>
        <v>0</v>
      </c>
      <c r="Y311" s="40">
        <f t="shared" si="92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1"/>
        <v>0</v>
      </c>
      <c r="J312" s="38">
        <f t="shared" si="91"/>
        <v>0</v>
      </c>
      <c r="K312" s="35"/>
      <c r="L312" s="35"/>
      <c r="M312" s="35"/>
      <c r="N312" s="35"/>
      <c r="O312" s="35"/>
      <c r="P312" s="35"/>
      <c r="Q312" s="39">
        <f t="shared" si="93"/>
        <v>0</v>
      </c>
      <c r="R312" s="35"/>
      <c r="S312" s="35"/>
      <c r="T312" s="35"/>
      <c r="U312" s="35"/>
      <c r="V312" s="35"/>
      <c r="W312" s="35"/>
      <c r="X312" s="39">
        <f t="shared" si="94"/>
        <v>0</v>
      </c>
      <c r="Y312" s="40">
        <f t="shared" si="92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1"/>
        <v>0</v>
      </c>
      <c r="J313" s="38">
        <f t="shared" si="91"/>
        <v>0</v>
      </c>
      <c r="K313" s="35"/>
      <c r="L313" s="35"/>
      <c r="M313" s="35"/>
      <c r="N313" s="35"/>
      <c r="O313" s="35"/>
      <c r="P313" s="35"/>
      <c r="Q313" s="39">
        <f t="shared" si="93"/>
        <v>0</v>
      </c>
      <c r="R313" s="35"/>
      <c r="S313" s="35"/>
      <c r="T313" s="35"/>
      <c r="U313" s="35"/>
      <c r="V313" s="35"/>
      <c r="W313" s="35"/>
      <c r="X313" s="39">
        <f t="shared" si="94"/>
        <v>0</v>
      </c>
      <c r="Y313" s="40">
        <f t="shared" si="92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0.27847222222222223</v>
      </c>
      <c r="J315" s="38">
        <f>SUM(J301:J314)</f>
        <v>184</v>
      </c>
      <c r="K315" s="38">
        <f t="shared" ref="K315:X315" si="95">SUM(K301:K314)</f>
        <v>9</v>
      </c>
      <c r="L315" s="38">
        <f t="shared" si="95"/>
        <v>3</v>
      </c>
      <c r="M315" s="38">
        <f t="shared" si="95"/>
        <v>1</v>
      </c>
      <c r="N315" s="38">
        <f t="shared" si="95"/>
        <v>0</v>
      </c>
      <c r="O315" s="38">
        <f t="shared" si="95"/>
        <v>0</v>
      </c>
      <c r="P315" s="38">
        <f t="shared" si="95"/>
        <v>0</v>
      </c>
      <c r="Q315" s="38">
        <f t="shared" si="95"/>
        <v>13</v>
      </c>
      <c r="R315" s="38">
        <f t="shared" si="95"/>
        <v>0</v>
      </c>
      <c r="S315" s="38">
        <f t="shared" si="95"/>
        <v>9</v>
      </c>
      <c r="T315" s="38">
        <f t="shared" si="95"/>
        <v>1</v>
      </c>
      <c r="U315" s="38">
        <f t="shared" si="95"/>
        <v>0</v>
      </c>
      <c r="V315" s="38">
        <f t="shared" si="95"/>
        <v>3</v>
      </c>
      <c r="W315" s="38">
        <f t="shared" si="95"/>
        <v>0</v>
      </c>
      <c r="X315" s="38">
        <f t="shared" si="95"/>
        <v>13</v>
      </c>
      <c r="Y315" s="40">
        <f t="shared" si="92"/>
        <v>0</v>
      </c>
    </row>
    <row r="316" spans="1:25" ht="16.5" thickTop="1" thickBot="1" x14ac:dyDescent="0.3">
      <c r="A316" s="214" t="s">
        <v>43</v>
      </c>
      <c r="B316" s="221">
        <v>43606</v>
      </c>
      <c r="C316" s="215" t="s">
        <v>30</v>
      </c>
      <c r="D316" s="216">
        <v>15</v>
      </c>
      <c r="E316" s="209">
        <v>0.27083333333333331</v>
      </c>
      <c r="F316" s="210">
        <v>118632</v>
      </c>
      <c r="G316" s="209">
        <v>0.31805555555555554</v>
      </c>
      <c r="H316" s="210">
        <v>118665</v>
      </c>
      <c r="I316" s="37">
        <f t="shared" si="91"/>
        <v>4.7222222222222221E-2</v>
      </c>
      <c r="J316" s="38">
        <f t="shared" si="91"/>
        <v>33</v>
      </c>
      <c r="K316" s="203"/>
      <c r="L316" s="213">
        <v>1</v>
      </c>
      <c r="M316" s="204"/>
      <c r="N316" s="204"/>
      <c r="O316" s="204"/>
      <c r="P316" s="204"/>
      <c r="Q316" s="39">
        <f>SUM(K316:P316)</f>
        <v>1</v>
      </c>
      <c r="R316" s="203"/>
      <c r="S316" s="204"/>
      <c r="T316" s="213">
        <v>1</v>
      </c>
      <c r="U316" s="204"/>
      <c r="V316" s="204"/>
      <c r="W316" s="204"/>
      <c r="X316" s="39">
        <f>SUM(R316:W316)</f>
        <v>1</v>
      </c>
      <c r="Y316" s="40">
        <f t="shared" si="92"/>
        <v>0</v>
      </c>
    </row>
    <row r="317" spans="1:25" ht="15.75" thickBot="1" x14ac:dyDescent="0.3">
      <c r="A317" s="217" t="s">
        <v>126</v>
      </c>
      <c r="B317" s="233"/>
      <c r="C317" s="219" t="s">
        <v>31</v>
      </c>
      <c r="D317" s="220"/>
      <c r="E317" s="212">
        <v>0.33749999999999997</v>
      </c>
      <c r="F317" s="207">
        <v>118665</v>
      </c>
      <c r="G317" s="212">
        <v>0.36180555555555555</v>
      </c>
      <c r="H317" s="207">
        <v>118691</v>
      </c>
      <c r="I317" s="37">
        <f t="shared" si="91"/>
        <v>2.430555555555558E-2</v>
      </c>
      <c r="J317" s="38">
        <f t="shared" si="91"/>
        <v>26</v>
      </c>
      <c r="K317" s="205">
        <v>1</v>
      </c>
      <c r="L317" s="206"/>
      <c r="M317" s="206"/>
      <c r="N317" s="206"/>
      <c r="O317" s="206"/>
      <c r="P317" s="206"/>
      <c r="Q317" s="39">
        <f t="shared" ref="Q317:Q328" si="96">SUM(K317:P317)</f>
        <v>1</v>
      </c>
      <c r="R317" s="208"/>
      <c r="S317" s="207">
        <v>1</v>
      </c>
      <c r="T317" s="206"/>
      <c r="U317" s="206"/>
      <c r="V317" s="206"/>
      <c r="W317" s="206"/>
      <c r="X317" s="39">
        <f t="shared" ref="X317:X328" si="97">SUM(R317:W317)</f>
        <v>1</v>
      </c>
      <c r="Y317" s="40">
        <f t="shared" si="92"/>
        <v>0</v>
      </c>
    </row>
    <row r="318" spans="1:25" ht="15.75" thickBot="1" x14ac:dyDescent="0.3">
      <c r="A318" s="217" t="s">
        <v>126</v>
      </c>
      <c r="B318" s="233"/>
      <c r="C318" s="219" t="s">
        <v>32</v>
      </c>
      <c r="D318" s="220">
        <v>15</v>
      </c>
      <c r="E318" s="212">
        <v>0.36944444444444446</v>
      </c>
      <c r="F318" s="207">
        <v>118691</v>
      </c>
      <c r="G318" s="212">
        <v>0.4069444444444445</v>
      </c>
      <c r="H318" s="207">
        <v>118716</v>
      </c>
      <c r="I318" s="37">
        <f t="shared" si="91"/>
        <v>3.7500000000000033E-2</v>
      </c>
      <c r="J318" s="38">
        <f t="shared" si="91"/>
        <v>25</v>
      </c>
      <c r="K318" s="205">
        <v>2</v>
      </c>
      <c r="L318" s="206"/>
      <c r="M318" s="207">
        <v>1</v>
      </c>
      <c r="N318" s="206"/>
      <c r="O318" s="206"/>
      <c r="P318" s="206"/>
      <c r="Q318" s="39">
        <f t="shared" si="96"/>
        <v>3</v>
      </c>
      <c r="R318" s="208"/>
      <c r="S318" s="206"/>
      <c r="T318" s="207">
        <v>2</v>
      </c>
      <c r="U318" s="206"/>
      <c r="V318" s="207">
        <v>1</v>
      </c>
      <c r="W318" s="206"/>
      <c r="X318" s="39">
        <f t="shared" si="97"/>
        <v>3</v>
      </c>
      <c r="Y318" s="40">
        <f t="shared" si="92"/>
        <v>0</v>
      </c>
    </row>
    <row r="319" spans="1:25" ht="15.75" thickBot="1" x14ac:dyDescent="0.3">
      <c r="A319" s="217"/>
      <c r="B319" s="233"/>
      <c r="C319" s="219" t="s">
        <v>33</v>
      </c>
      <c r="D319" s="220"/>
      <c r="E319" s="212">
        <v>0.41319444444444442</v>
      </c>
      <c r="F319" s="207">
        <v>118716</v>
      </c>
      <c r="G319" s="212">
        <v>0.4694444444444445</v>
      </c>
      <c r="H319" s="207">
        <v>118749</v>
      </c>
      <c r="I319" s="37">
        <f t="shared" si="91"/>
        <v>5.6250000000000078E-2</v>
      </c>
      <c r="J319" s="38">
        <f t="shared" si="91"/>
        <v>33</v>
      </c>
      <c r="K319" s="208"/>
      <c r="L319" s="207">
        <v>1</v>
      </c>
      <c r="M319" s="206"/>
      <c r="N319" s="206"/>
      <c r="O319" s="206"/>
      <c r="P319" s="206"/>
      <c r="Q319" s="39">
        <f t="shared" si="96"/>
        <v>1</v>
      </c>
      <c r="R319" s="208"/>
      <c r="S319" s="206"/>
      <c r="T319" s="207">
        <v>1</v>
      </c>
      <c r="U319" s="206"/>
      <c r="V319" s="206"/>
      <c r="W319" s="206"/>
      <c r="X319" s="39">
        <f t="shared" si="97"/>
        <v>1</v>
      </c>
      <c r="Y319" s="40">
        <f t="shared" si="92"/>
        <v>0</v>
      </c>
    </row>
    <row r="320" spans="1:25" ht="15.75" thickBot="1" x14ac:dyDescent="0.3">
      <c r="A320" s="217" t="s">
        <v>121</v>
      </c>
      <c r="B320" s="233"/>
      <c r="C320" s="219" t="s">
        <v>34</v>
      </c>
      <c r="D320" s="220">
        <v>15</v>
      </c>
      <c r="E320" s="212">
        <v>0.64583333333333337</v>
      </c>
      <c r="F320" s="207">
        <v>118749</v>
      </c>
      <c r="G320" s="212">
        <v>0.71527777777777779</v>
      </c>
      <c r="H320" s="207">
        <v>118784</v>
      </c>
      <c r="I320" s="37">
        <f t="shared" si="91"/>
        <v>6.944444444444442E-2</v>
      </c>
      <c r="J320" s="38">
        <f t="shared" si="91"/>
        <v>35</v>
      </c>
      <c r="K320" s="205">
        <v>1</v>
      </c>
      <c r="L320" s="206"/>
      <c r="M320" s="206"/>
      <c r="N320" s="206"/>
      <c r="O320" s="206"/>
      <c r="P320" s="206"/>
      <c r="Q320" s="39">
        <f t="shared" si="96"/>
        <v>1</v>
      </c>
      <c r="R320" s="208"/>
      <c r="S320" s="207">
        <v>1</v>
      </c>
      <c r="T320" s="206"/>
      <c r="U320" s="206"/>
      <c r="V320" s="206"/>
      <c r="W320" s="206"/>
      <c r="X320" s="39">
        <f t="shared" si="97"/>
        <v>1</v>
      </c>
      <c r="Y320" s="40">
        <f t="shared" si="92"/>
        <v>0</v>
      </c>
    </row>
    <row r="321" spans="1:25" ht="15.75" thickBot="1" x14ac:dyDescent="0.3">
      <c r="A321" s="217"/>
      <c r="B321" s="233"/>
      <c r="C321" s="219" t="s">
        <v>35</v>
      </c>
      <c r="D321" s="220"/>
      <c r="E321" s="212">
        <v>0.72777777777777775</v>
      </c>
      <c r="F321" s="207">
        <v>118784</v>
      </c>
      <c r="G321" s="212">
        <v>0.77777777777777779</v>
      </c>
      <c r="H321" s="207">
        <v>118816</v>
      </c>
      <c r="I321" s="37">
        <f t="shared" si="91"/>
        <v>5.0000000000000044E-2</v>
      </c>
      <c r="J321" s="38">
        <f t="shared" si="91"/>
        <v>32</v>
      </c>
      <c r="K321" s="205">
        <v>1</v>
      </c>
      <c r="L321" s="206"/>
      <c r="M321" s="206"/>
      <c r="N321" s="206"/>
      <c r="O321" s="206"/>
      <c r="P321" s="206"/>
      <c r="Q321" s="39">
        <f t="shared" si="96"/>
        <v>1</v>
      </c>
      <c r="R321" s="208"/>
      <c r="S321" s="207">
        <v>1</v>
      </c>
      <c r="T321" s="206"/>
      <c r="U321" s="206"/>
      <c r="V321" s="206"/>
      <c r="W321" s="206"/>
      <c r="X321" s="39">
        <f t="shared" si="97"/>
        <v>1</v>
      </c>
      <c r="Y321" s="40">
        <f t="shared" si="92"/>
        <v>0</v>
      </c>
    </row>
    <row r="322" spans="1:25" x14ac:dyDescent="0.25">
      <c r="A322" s="30"/>
      <c r="B322" s="62"/>
      <c r="C322" s="42"/>
      <c r="D322" s="33"/>
      <c r="E322" s="34"/>
      <c r="F322" s="35"/>
      <c r="G322" s="34"/>
      <c r="H322" s="35"/>
      <c r="I322" s="37">
        <f t="shared" si="91"/>
        <v>0</v>
      </c>
      <c r="J322" s="38">
        <f t="shared" si="91"/>
        <v>0</v>
      </c>
      <c r="K322" s="35"/>
      <c r="L322" s="35"/>
      <c r="M322" s="35"/>
      <c r="N322" s="35"/>
      <c r="O322" s="35"/>
      <c r="P322" s="35"/>
      <c r="Q322" s="39">
        <f t="shared" si="96"/>
        <v>0</v>
      </c>
      <c r="R322" s="35"/>
      <c r="S322" s="35"/>
      <c r="T322" s="35"/>
      <c r="U322" s="35"/>
      <c r="V322" s="35"/>
      <c r="W322" s="35"/>
      <c r="X322" s="39">
        <f t="shared" si="97"/>
        <v>0</v>
      </c>
      <c r="Y322" s="40">
        <f t="shared" si="92"/>
        <v>0</v>
      </c>
    </row>
    <row r="323" spans="1:25" x14ac:dyDescent="0.25">
      <c r="A323" s="30"/>
      <c r="B323" s="62"/>
      <c r="C323" s="42"/>
      <c r="D323" s="33"/>
      <c r="E323" s="34"/>
      <c r="F323" s="35"/>
      <c r="G323" s="34"/>
      <c r="H323" s="35"/>
      <c r="I323" s="37">
        <f t="shared" si="91"/>
        <v>0</v>
      </c>
      <c r="J323" s="38">
        <f t="shared" si="91"/>
        <v>0</v>
      </c>
      <c r="K323" s="35"/>
      <c r="L323" s="35"/>
      <c r="M323" s="35"/>
      <c r="N323" s="35"/>
      <c r="O323" s="35"/>
      <c r="P323" s="35"/>
      <c r="Q323" s="39">
        <f t="shared" si="96"/>
        <v>0</v>
      </c>
      <c r="R323" s="35"/>
      <c r="S323" s="35"/>
      <c r="T323" s="35"/>
      <c r="U323" s="35"/>
      <c r="V323" s="35"/>
      <c r="W323" s="35"/>
      <c r="X323" s="39">
        <f t="shared" si="97"/>
        <v>0</v>
      </c>
      <c r="Y323" s="40">
        <f t="shared" si="92"/>
        <v>0</v>
      </c>
    </row>
    <row r="324" spans="1:25" x14ac:dyDescent="0.25">
      <c r="A324" s="30"/>
      <c r="B324" s="62"/>
      <c r="C324" s="42"/>
      <c r="D324" s="33"/>
      <c r="E324" s="34"/>
      <c r="F324" s="35"/>
      <c r="G324" s="34"/>
      <c r="H324" s="35"/>
      <c r="I324" s="37">
        <f t="shared" si="91"/>
        <v>0</v>
      </c>
      <c r="J324" s="38">
        <f t="shared" si="91"/>
        <v>0</v>
      </c>
      <c r="K324" s="35"/>
      <c r="L324" s="35"/>
      <c r="M324" s="35"/>
      <c r="N324" s="35"/>
      <c r="O324" s="35"/>
      <c r="P324" s="35"/>
      <c r="Q324" s="39">
        <f t="shared" si="96"/>
        <v>0</v>
      </c>
      <c r="R324" s="35"/>
      <c r="S324" s="35"/>
      <c r="T324" s="35"/>
      <c r="U324" s="35"/>
      <c r="V324" s="35"/>
      <c r="W324" s="35"/>
      <c r="X324" s="39">
        <f t="shared" si="97"/>
        <v>0</v>
      </c>
      <c r="Y324" s="40">
        <f t="shared" si="92"/>
        <v>0</v>
      </c>
    </row>
    <row r="325" spans="1:25" x14ac:dyDescent="0.25">
      <c r="A325" s="30"/>
      <c r="B325" s="62"/>
      <c r="C325" s="42"/>
      <c r="D325" s="33"/>
      <c r="E325" s="34"/>
      <c r="F325" s="35"/>
      <c r="G325" s="34"/>
      <c r="H325" s="35"/>
      <c r="I325" s="37">
        <f t="shared" si="91"/>
        <v>0</v>
      </c>
      <c r="J325" s="38">
        <f t="shared" si="91"/>
        <v>0</v>
      </c>
      <c r="K325" s="35"/>
      <c r="L325" s="35"/>
      <c r="M325" s="35"/>
      <c r="N325" s="35"/>
      <c r="O325" s="35"/>
      <c r="P325" s="35"/>
      <c r="Q325" s="39">
        <f t="shared" si="96"/>
        <v>0</v>
      </c>
      <c r="R325" s="35"/>
      <c r="S325" s="35"/>
      <c r="T325" s="35"/>
      <c r="U325" s="35"/>
      <c r="V325" s="35"/>
      <c r="W325" s="35"/>
      <c r="X325" s="39">
        <f t="shared" si="97"/>
        <v>0</v>
      </c>
      <c r="Y325" s="40">
        <f t="shared" si="92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1"/>
        <v>0</v>
      </c>
      <c r="J326" s="38">
        <f t="shared" si="91"/>
        <v>0</v>
      </c>
      <c r="K326" s="35"/>
      <c r="L326" s="35"/>
      <c r="M326" s="35"/>
      <c r="N326" s="35"/>
      <c r="O326" s="35"/>
      <c r="P326" s="35"/>
      <c r="Q326" s="39">
        <f t="shared" si="96"/>
        <v>0</v>
      </c>
      <c r="R326" s="35"/>
      <c r="S326" s="35"/>
      <c r="T326" s="35"/>
      <c r="U326" s="35"/>
      <c r="V326" s="35"/>
      <c r="W326" s="35"/>
      <c r="X326" s="39">
        <f t="shared" si="97"/>
        <v>0</v>
      </c>
      <c r="Y326" s="40">
        <f t="shared" si="92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1"/>
        <v>0</v>
      </c>
      <c r="J327" s="38">
        <f t="shared" si="91"/>
        <v>0</v>
      </c>
      <c r="K327" s="35"/>
      <c r="L327" s="35"/>
      <c r="M327" s="35"/>
      <c r="N327" s="35"/>
      <c r="O327" s="35"/>
      <c r="P327" s="35"/>
      <c r="Q327" s="39">
        <f t="shared" si="96"/>
        <v>0</v>
      </c>
      <c r="R327" s="35"/>
      <c r="S327" s="35"/>
      <c r="T327" s="35"/>
      <c r="U327" s="35"/>
      <c r="V327" s="35"/>
      <c r="W327" s="35"/>
      <c r="X327" s="39">
        <f t="shared" si="97"/>
        <v>0</v>
      </c>
      <c r="Y327" s="40">
        <f t="shared" si="92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1"/>
        <v>0</v>
      </c>
      <c r="J328" s="38">
        <f t="shared" si="91"/>
        <v>0</v>
      </c>
      <c r="K328" s="35"/>
      <c r="L328" s="35"/>
      <c r="M328" s="35"/>
      <c r="N328" s="35"/>
      <c r="O328" s="35"/>
      <c r="P328" s="35"/>
      <c r="Q328" s="39">
        <f t="shared" si="96"/>
        <v>0</v>
      </c>
      <c r="R328" s="35"/>
      <c r="S328" s="35"/>
      <c r="T328" s="35"/>
      <c r="U328" s="35"/>
      <c r="V328" s="35"/>
      <c r="W328" s="35"/>
      <c r="X328" s="39">
        <f t="shared" si="97"/>
        <v>0</v>
      </c>
      <c r="Y328" s="40">
        <f t="shared" si="92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0.28472222222222238</v>
      </c>
      <c r="J330" s="38">
        <f>SUM(J316:J329)</f>
        <v>184</v>
      </c>
      <c r="K330" s="38">
        <f t="shared" ref="K330:X330" si="98">SUM(K316:K329)</f>
        <v>5</v>
      </c>
      <c r="L330" s="38">
        <f t="shared" si="98"/>
        <v>2</v>
      </c>
      <c r="M330" s="38">
        <f t="shared" si="98"/>
        <v>1</v>
      </c>
      <c r="N330" s="38">
        <f t="shared" si="98"/>
        <v>0</v>
      </c>
      <c r="O330" s="38">
        <f t="shared" si="98"/>
        <v>0</v>
      </c>
      <c r="P330" s="38">
        <f t="shared" si="98"/>
        <v>0</v>
      </c>
      <c r="Q330" s="38">
        <f t="shared" si="98"/>
        <v>8</v>
      </c>
      <c r="R330" s="38">
        <f t="shared" si="98"/>
        <v>0</v>
      </c>
      <c r="S330" s="38">
        <f t="shared" si="98"/>
        <v>3</v>
      </c>
      <c r="T330" s="38">
        <f t="shared" si="98"/>
        <v>4</v>
      </c>
      <c r="U330" s="38">
        <f t="shared" si="98"/>
        <v>0</v>
      </c>
      <c r="V330" s="38">
        <f t="shared" si="98"/>
        <v>1</v>
      </c>
      <c r="W330" s="38">
        <f t="shared" si="98"/>
        <v>0</v>
      </c>
      <c r="X330" s="38">
        <f t="shared" si="98"/>
        <v>8</v>
      </c>
      <c r="Y330" s="40">
        <f t="shared" si="92"/>
        <v>0</v>
      </c>
    </row>
    <row r="331" spans="1:25" ht="16.5" thickTop="1" thickBot="1" x14ac:dyDescent="0.3">
      <c r="A331" s="214" t="s">
        <v>44</v>
      </c>
      <c r="B331" s="221">
        <v>43607</v>
      </c>
      <c r="C331" s="215" t="s">
        <v>30</v>
      </c>
      <c r="D331" s="216">
        <v>15</v>
      </c>
      <c r="E331" s="198">
        <v>0.27083333333333331</v>
      </c>
      <c r="F331" s="199">
        <v>118816</v>
      </c>
      <c r="G331" s="198">
        <v>0.31111111111111112</v>
      </c>
      <c r="H331" s="199">
        <v>118849</v>
      </c>
      <c r="I331" s="37">
        <f t="shared" si="91"/>
        <v>4.0277777777777801E-2</v>
      </c>
      <c r="J331" s="38">
        <f t="shared" si="91"/>
        <v>33</v>
      </c>
      <c r="K331" s="203"/>
      <c r="L331" s="204"/>
      <c r="M331" s="204"/>
      <c r="N331" s="204"/>
      <c r="O331" s="204"/>
      <c r="P331" s="204"/>
      <c r="Q331" s="39">
        <f>SUM(K331:P331)</f>
        <v>0</v>
      </c>
      <c r="R331" s="203"/>
      <c r="S331" s="204"/>
      <c r="T331" s="204"/>
      <c r="U331" s="204"/>
      <c r="V331" s="204"/>
      <c r="W331" s="204"/>
      <c r="X331" s="39">
        <f>SUM(R331:W331)</f>
        <v>0</v>
      </c>
      <c r="Y331" s="40">
        <f t="shared" si="92"/>
        <v>0</v>
      </c>
    </row>
    <row r="332" spans="1:25" ht="15.75" thickBot="1" x14ac:dyDescent="0.3">
      <c r="A332" s="217" t="s">
        <v>125</v>
      </c>
      <c r="B332" s="218"/>
      <c r="C332" s="219" t="s">
        <v>31</v>
      </c>
      <c r="D332" s="220"/>
      <c r="E332" s="201">
        <v>0.32291666666666669</v>
      </c>
      <c r="F332" s="202">
        <v>118849</v>
      </c>
      <c r="G332" s="201">
        <v>0.3576388888888889</v>
      </c>
      <c r="H332" s="202">
        <v>118873</v>
      </c>
      <c r="I332" s="37">
        <f t="shared" si="91"/>
        <v>3.472222222222221E-2</v>
      </c>
      <c r="J332" s="38">
        <f t="shared" si="91"/>
        <v>24</v>
      </c>
      <c r="K332" s="205">
        <v>1</v>
      </c>
      <c r="L332" s="206"/>
      <c r="M332" s="206"/>
      <c r="N332" s="206"/>
      <c r="O332" s="206"/>
      <c r="P332" s="206"/>
      <c r="Q332" s="39">
        <f t="shared" ref="Q332:Q343" si="99">SUM(K332:P332)</f>
        <v>1</v>
      </c>
      <c r="R332" s="208"/>
      <c r="S332" s="207">
        <v>1</v>
      </c>
      <c r="T332" s="206"/>
      <c r="U332" s="206"/>
      <c r="V332" s="206"/>
      <c r="W332" s="206"/>
      <c r="X332" s="39">
        <f t="shared" ref="X332:X343" si="100">SUM(R332:W332)</f>
        <v>1</v>
      </c>
      <c r="Y332" s="40">
        <f t="shared" si="92"/>
        <v>0</v>
      </c>
    </row>
    <row r="333" spans="1:25" ht="15.75" thickBot="1" x14ac:dyDescent="0.3">
      <c r="A333" s="217" t="s">
        <v>125</v>
      </c>
      <c r="B333" s="218"/>
      <c r="C333" s="219" t="s">
        <v>32</v>
      </c>
      <c r="D333" s="220">
        <v>15</v>
      </c>
      <c r="E333" s="201">
        <v>0.36944444444444446</v>
      </c>
      <c r="F333" s="202">
        <v>118873</v>
      </c>
      <c r="G333" s="201">
        <v>0.40625</v>
      </c>
      <c r="H333" s="202">
        <v>118899</v>
      </c>
      <c r="I333" s="37">
        <f t="shared" si="91"/>
        <v>3.6805555555555536E-2</v>
      </c>
      <c r="J333" s="38">
        <f t="shared" si="91"/>
        <v>26</v>
      </c>
      <c r="K333" s="208"/>
      <c r="L333" s="206"/>
      <c r="M333" s="207">
        <v>1</v>
      </c>
      <c r="N333" s="206"/>
      <c r="O333" s="206"/>
      <c r="P333" s="206"/>
      <c r="Q333" s="39">
        <f t="shared" si="99"/>
        <v>1</v>
      </c>
      <c r="R333" s="208"/>
      <c r="S333" s="207">
        <v>1</v>
      </c>
      <c r="T333" s="206"/>
      <c r="U333" s="206"/>
      <c r="V333" s="206"/>
      <c r="W333" s="206"/>
      <c r="X333" s="39">
        <f t="shared" si="100"/>
        <v>1</v>
      </c>
      <c r="Y333" s="40">
        <f t="shared" si="92"/>
        <v>0</v>
      </c>
    </row>
    <row r="334" spans="1:25" ht="15.75" thickBot="1" x14ac:dyDescent="0.3">
      <c r="A334" s="217"/>
      <c r="B334" s="218"/>
      <c r="C334" s="219" t="s">
        <v>33</v>
      </c>
      <c r="D334" s="220"/>
      <c r="E334" s="201">
        <v>0.41319444444444442</v>
      </c>
      <c r="F334" s="202">
        <v>118899</v>
      </c>
      <c r="G334" s="201">
        <v>0.4604166666666667</v>
      </c>
      <c r="H334" s="202">
        <v>118928</v>
      </c>
      <c r="I334" s="37">
        <f t="shared" si="91"/>
        <v>4.7222222222222276E-2</v>
      </c>
      <c r="J334" s="38">
        <f t="shared" si="91"/>
        <v>29</v>
      </c>
      <c r="K334" s="208"/>
      <c r="L334" s="206"/>
      <c r="M334" s="206"/>
      <c r="N334" s="206"/>
      <c r="O334" s="206"/>
      <c r="P334" s="206"/>
      <c r="Q334" s="39">
        <f t="shared" si="99"/>
        <v>0</v>
      </c>
      <c r="R334" s="208"/>
      <c r="S334" s="206"/>
      <c r="T334" s="206"/>
      <c r="U334" s="206"/>
      <c r="V334" s="206"/>
      <c r="W334" s="206"/>
      <c r="X334" s="39">
        <f t="shared" si="100"/>
        <v>0</v>
      </c>
      <c r="Y334" s="40">
        <f t="shared" si="92"/>
        <v>0</v>
      </c>
    </row>
    <row r="335" spans="1:25" ht="15.75" thickBot="1" x14ac:dyDescent="0.3">
      <c r="A335" s="217" t="s">
        <v>126</v>
      </c>
      <c r="B335" s="218"/>
      <c r="C335" s="219" t="s">
        <v>34</v>
      </c>
      <c r="D335" s="220">
        <v>15</v>
      </c>
      <c r="E335" s="201">
        <v>0.64583333333333337</v>
      </c>
      <c r="F335" s="202">
        <v>118928</v>
      </c>
      <c r="G335" s="201">
        <v>0.68888888888888899</v>
      </c>
      <c r="H335" s="202">
        <v>118961</v>
      </c>
      <c r="I335" s="37">
        <f t="shared" si="91"/>
        <v>4.3055555555555625E-2</v>
      </c>
      <c r="J335" s="38">
        <f t="shared" si="91"/>
        <v>33</v>
      </c>
      <c r="K335" s="205">
        <v>1</v>
      </c>
      <c r="L335" s="206"/>
      <c r="M335" s="206"/>
      <c r="N335" s="207">
        <v>1</v>
      </c>
      <c r="O335" s="206"/>
      <c r="P335" s="206"/>
      <c r="Q335" s="39">
        <f t="shared" si="99"/>
        <v>2</v>
      </c>
      <c r="R335" s="208"/>
      <c r="S335" s="206"/>
      <c r="T335" s="206"/>
      <c r="U335" s="206"/>
      <c r="V335" s="207">
        <v>2</v>
      </c>
      <c r="W335" s="206"/>
      <c r="X335" s="39">
        <f t="shared" si="100"/>
        <v>2</v>
      </c>
      <c r="Y335" s="40">
        <f t="shared" si="92"/>
        <v>0</v>
      </c>
    </row>
    <row r="336" spans="1:25" ht="15.75" thickBot="1" x14ac:dyDescent="0.3">
      <c r="A336" s="217"/>
      <c r="B336" s="218"/>
      <c r="C336" s="219" t="s">
        <v>35</v>
      </c>
      <c r="D336" s="220"/>
      <c r="E336" s="201">
        <v>0.72777777777777775</v>
      </c>
      <c r="F336" s="202">
        <v>118961</v>
      </c>
      <c r="G336" s="201">
        <v>0.77777777777777779</v>
      </c>
      <c r="H336" s="202">
        <v>118998</v>
      </c>
      <c r="I336" s="37">
        <f t="shared" si="91"/>
        <v>5.0000000000000044E-2</v>
      </c>
      <c r="J336" s="38">
        <f t="shared" si="91"/>
        <v>37</v>
      </c>
      <c r="K336" s="205">
        <v>2</v>
      </c>
      <c r="L336" s="206"/>
      <c r="M336" s="207">
        <v>1</v>
      </c>
      <c r="N336" s="207">
        <v>1</v>
      </c>
      <c r="O336" s="206"/>
      <c r="P336" s="206"/>
      <c r="Q336" s="39">
        <f t="shared" si="99"/>
        <v>4</v>
      </c>
      <c r="R336" s="208"/>
      <c r="S336" s="207">
        <v>2</v>
      </c>
      <c r="T336" s="206"/>
      <c r="U336" s="206"/>
      <c r="V336" s="207">
        <v>2</v>
      </c>
      <c r="W336" s="206"/>
      <c r="X336" s="39">
        <f t="shared" si="100"/>
        <v>4</v>
      </c>
      <c r="Y336" s="40">
        <f t="shared" si="92"/>
        <v>0</v>
      </c>
    </row>
    <row r="337" spans="1:25" ht="15.75" thickBot="1" x14ac:dyDescent="0.3">
      <c r="A337" s="217"/>
      <c r="B337" s="218"/>
      <c r="C337" s="219" t="s">
        <v>36</v>
      </c>
      <c r="D337" s="220"/>
      <c r="E337" s="238"/>
      <c r="F337" s="238"/>
      <c r="G337" s="238"/>
      <c r="H337" s="238"/>
      <c r="I337" s="37">
        <f t="shared" si="91"/>
        <v>0</v>
      </c>
      <c r="J337" s="38">
        <f t="shared" si="91"/>
        <v>0</v>
      </c>
      <c r="K337" s="35"/>
      <c r="L337" s="35"/>
      <c r="M337" s="35"/>
      <c r="N337" s="35"/>
      <c r="O337" s="35"/>
      <c r="P337" s="35"/>
      <c r="Q337" s="39">
        <f t="shared" si="99"/>
        <v>0</v>
      </c>
      <c r="R337" s="35"/>
      <c r="S337" s="35"/>
      <c r="T337" s="35"/>
      <c r="U337" s="35"/>
      <c r="V337" s="35"/>
      <c r="W337" s="35"/>
      <c r="X337" s="39">
        <f t="shared" si="100"/>
        <v>0</v>
      </c>
      <c r="Y337" s="40">
        <f t="shared" si="92"/>
        <v>0</v>
      </c>
    </row>
    <row r="338" spans="1:25" ht="15.75" thickBot="1" x14ac:dyDescent="0.3">
      <c r="A338" s="217"/>
      <c r="B338" s="218"/>
      <c r="C338" s="219" t="s">
        <v>37</v>
      </c>
      <c r="D338" s="220"/>
      <c r="E338" s="238"/>
      <c r="F338" s="238"/>
      <c r="G338" s="238"/>
      <c r="H338" s="238"/>
      <c r="I338" s="37">
        <f t="shared" si="91"/>
        <v>0</v>
      </c>
      <c r="J338" s="38">
        <f t="shared" si="91"/>
        <v>0</v>
      </c>
      <c r="K338" s="35"/>
      <c r="L338" s="35"/>
      <c r="M338" s="35"/>
      <c r="N338" s="35"/>
      <c r="O338" s="35"/>
      <c r="P338" s="35"/>
      <c r="Q338" s="39">
        <f t="shared" si="99"/>
        <v>0</v>
      </c>
      <c r="R338" s="35"/>
      <c r="S338" s="35"/>
      <c r="T338" s="35"/>
      <c r="U338" s="35"/>
      <c r="V338" s="35"/>
      <c r="W338" s="35"/>
      <c r="X338" s="39">
        <f t="shared" si="100"/>
        <v>0</v>
      </c>
      <c r="Y338" s="40">
        <f t="shared" si="92"/>
        <v>0</v>
      </c>
    </row>
    <row r="339" spans="1:25" ht="15.75" thickBot="1" x14ac:dyDescent="0.3">
      <c r="A339" s="217"/>
      <c r="B339" s="218"/>
      <c r="C339" s="219" t="s">
        <v>41</v>
      </c>
      <c r="D339" s="220"/>
      <c r="E339" s="238"/>
      <c r="F339" s="238"/>
      <c r="G339" s="238"/>
      <c r="H339" s="238"/>
      <c r="I339" s="37">
        <f t="shared" si="91"/>
        <v>0</v>
      </c>
      <c r="J339" s="38">
        <f t="shared" si="91"/>
        <v>0</v>
      </c>
      <c r="K339" s="35"/>
      <c r="L339" s="35"/>
      <c r="M339" s="35"/>
      <c r="N339" s="35"/>
      <c r="O339" s="35"/>
      <c r="P339" s="35"/>
      <c r="Q339" s="39">
        <f t="shared" si="99"/>
        <v>0</v>
      </c>
      <c r="R339" s="35"/>
      <c r="S339" s="35"/>
      <c r="T339" s="35"/>
      <c r="U339" s="35"/>
      <c r="V339" s="35"/>
      <c r="W339" s="35"/>
      <c r="X339" s="39">
        <f t="shared" si="100"/>
        <v>0</v>
      </c>
      <c r="Y339" s="40">
        <f t="shared" si="92"/>
        <v>0</v>
      </c>
    </row>
    <row r="340" spans="1:25" ht="15.75" thickBot="1" x14ac:dyDescent="0.3">
      <c r="A340" s="217"/>
      <c r="B340" s="218"/>
      <c r="C340" s="219" t="s">
        <v>42</v>
      </c>
      <c r="D340" s="220"/>
      <c r="E340" s="238"/>
      <c r="F340" s="238"/>
      <c r="G340" s="238"/>
      <c r="H340" s="238"/>
      <c r="I340" s="37">
        <f t="shared" si="91"/>
        <v>0</v>
      </c>
      <c r="J340" s="38">
        <f t="shared" si="91"/>
        <v>0</v>
      </c>
      <c r="K340" s="35"/>
      <c r="L340" s="35"/>
      <c r="M340" s="35"/>
      <c r="N340" s="35"/>
      <c r="O340" s="35"/>
      <c r="P340" s="35"/>
      <c r="Q340" s="39">
        <f t="shared" si="99"/>
        <v>0</v>
      </c>
      <c r="R340" s="35"/>
      <c r="S340" s="35"/>
      <c r="T340" s="35"/>
      <c r="U340" s="35"/>
      <c r="V340" s="35"/>
      <c r="W340" s="35"/>
      <c r="X340" s="39">
        <f t="shared" si="100"/>
        <v>0</v>
      </c>
      <c r="Y340" s="40">
        <f t="shared" si="92"/>
        <v>0</v>
      </c>
    </row>
    <row r="341" spans="1:25" ht="15.75" thickBot="1" x14ac:dyDescent="0.3">
      <c r="A341" s="217"/>
      <c r="B341" s="218"/>
      <c r="C341" s="222"/>
      <c r="D341" s="223"/>
      <c r="E341" s="222"/>
      <c r="F341" s="222"/>
      <c r="G341" s="222"/>
      <c r="H341" s="222"/>
      <c r="I341" s="37">
        <f t="shared" si="91"/>
        <v>0</v>
      </c>
      <c r="J341" s="38">
        <f t="shared" si="91"/>
        <v>0</v>
      </c>
      <c r="K341" s="35"/>
      <c r="L341" s="35"/>
      <c r="M341" s="35"/>
      <c r="N341" s="35"/>
      <c r="O341" s="35"/>
      <c r="P341" s="35"/>
      <c r="Q341" s="39">
        <f t="shared" si="99"/>
        <v>0</v>
      </c>
      <c r="R341" s="35"/>
      <c r="S341" s="35"/>
      <c r="T341" s="35"/>
      <c r="U341" s="35"/>
      <c r="V341" s="35"/>
      <c r="W341" s="35"/>
      <c r="X341" s="39">
        <f t="shared" si="100"/>
        <v>0</v>
      </c>
      <c r="Y341" s="40">
        <f t="shared" si="92"/>
        <v>0</v>
      </c>
    </row>
    <row r="342" spans="1:25" ht="15.75" thickBot="1" x14ac:dyDescent="0.3">
      <c r="A342" s="217"/>
      <c r="B342" s="218"/>
      <c r="C342" s="222"/>
      <c r="D342" s="223"/>
      <c r="E342" s="222"/>
      <c r="F342" s="222"/>
      <c r="G342" s="222"/>
      <c r="H342" s="222"/>
      <c r="I342" s="37">
        <f t="shared" si="91"/>
        <v>0</v>
      </c>
      <c r="J342" s="38">
        <f t="shared" si="91"/>
        <v>0</v>
      </c>
      <c r="K342" s="35"/>
      <c r="L342" s="35"/>
      <c r="M342" s="35"/>
      <c r="N342" s="35"/>
      <c r="O342" s="35"/>
      <c r="P342" s="35"/>
      <c r="Q342" s="39">
        <f t="shared" si="99"/>
        <v>0</v>
      </c>
      <c r="R342" s="35"/>
      <c r="S342" s="35"/>
      <c r="T342" s="35"/>
      <c r="U342" s="35"/>
      <c r="V342" s="35"/>
      <c r="W342" s="35"/>
      <c r="X342" s="39">
        <f t="shared" si="100"/>
        <v>0</v>
      </c>
      <c r="Y342" s="40">
        <f t="shared" si="92"/>
        <v>0</v>
      </c>
    </row>
    <row r="343" spans="1:25" ht="15.75" thickBot="1" x14ac:dyDescent="0.3">
      <c r="A343" s="217"/>
      <c r="B343" s="218"/>
      <c r="C343" s="222"/>
      <c r="D343" s="223"/>
      <c r="E343" s="222"/>
      <c r="F343" s="222"/>
      <c r="G343" s="222"/>
      <c r="H343" s="222"/>
      <c r="I343" s="37">
        <f t="shared" si="91"/>
        <v>0</v>
      </c>
      <c r="J343" s="38">
        <f t="shared" si="91"/>
        <v>0</v>
      </c>
      <c r="K343" s="35"/>
      <c r="L343" s="35"/>
      <c r="M343" s="35"/>
      <c r="N343" s="35"/>
      <c r="O343" s="35"/>
      <c r="P343" s="35"/>
      <c r="Q343" s="39">
        <f t="shared" si="99"/>
        <v>0</v>
      </c>
      <c r="R343" s="35"/>
      <c r="S343" s="35"/>
      <c r="T343" s="35"/>
      <c r="U343" s="35"/>
      <c r="V343" s="35"/>
      <c r="W343" s="35"/>
      <c r="X343" s="39">
        <f t="shared" si="100"/>
        <v>0</v>
      </c>
      <c r="Y343" s="40">
        <f t="shared" si="92"/>
        <v>0</v>
      </c>
    </row>
    <row r="344" spans="1:25" ht="15.75" thickBot="1" x14ac:dyDescent="0.3">
      <c r="A344" s="217"/>
      <c r="B344" s="218"/>
      <c r="C344" s="219"/>
      <c r="D344" s="224"/>
      <c r="E344" s="225"/>
      <c r="F344" s="225"/>
      <c r="G344" s="225"/>
      <c r="H344" s="218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226"/>
      <c r="B345" s="226"/>
      <c r="C345" s="227" t="s">
        <v>38</v>
      </c>
      <c r="D345" s="228"/>
      <c r="E345" s="229"/>
      <c r="F345" s="229"/>
      <c r="G345" s="229"/>
      <c r="H345" s="230" t="s">
        <v>39</v>
      </c>
      <c r="I345" s="37">
        <f>SUM(I331:I344)</f>
        <v>0.25208333333333349</v>
      </c>
      <c r="J345" s="38">
        <f>SUM(J331:J344)</f>
        <v>182</v>
      </c>
      <c r="K345" s="38">
        <f t="shared" ref="K345:X345" si="101">SUM(K331:K344)</f>
        <v>4</v>
      </c>
      <c r="L345" s="38">
        <f t="shared" si="101"/>
        <v>0</v>
      </c>
      <c r="M345" s="38">
        <f t="shared" si="101"/>
        <v>2</v>
      </c>
      <c r="N345" s="38">
        <f t="shared" si="101"/>
        <v>2</v>
      </c>
      <c r="O345" s="38">
        <f t="shared" si="101"/>
        <v>0</v>
      </c>
      <c r="P345" s="38">
        <f t="shared" si="101"/>
        <v>0</v>
      </c>
      <c r="Q345" s="38">
        <f t="shared" si="101"/>
        <v>8</v>
      </c>
      <c r="R345" s="38">
        <f t="shared" si="101"/>
        <v>0</v>
      </c>
      <c r="S345" s="38">
        <f t="shared" si="101"/>
        <v>4</v>
      </c>
      <c r="T345" s="38">
        <f t="shared" si="101"/>
        <v>0</v>
      </c>
      <c r="U345" s="38">
        <f t="shared" si="101"/>
        <v>0</v>
      </c>
      <c r="V345" s="38">
        <f t="shared" si="101"/>
        <v>4</v>
      </c>
      <c r="W345" s="38">
        <f t="shared" si="101"/>
        <v>0</v>
      </c>
      <c r="X345" s="38">
        <f t="shared" si="101"/>
        <v>8</v>
      </c>
      <c r="Y345" s="40">
        <f t="shared" si="92"/>
        <v>0</v>
      </c>
    </row>
    <row r="346" spans="1:25" ht="16.5" thickTop="1" thickBot="1" x14ac:dyDescent="0.3">
      <c r="A346" s="217" t="s">
        <v>45</v>
      </c>
      <c r="B346" s="231">
        <v>43608</v>
      </c>
      <c r="C346" s="219" t="s">
        <v>30</v>
      </c>
      <c r="D346" s="220">
        <v>15</v>
      </c>
      <c r="E346" s="201">
        <v>0.27083333333333331</v>
      </c>
      <c r="F346" s="202">
        <v>118998</v>
      </c>
      <c r="G346" s="201">
        <v>0.3125</v>
      </c>
      <c r="H346" s="202">
        <v>119030</v>
      </c>
      <c r="I346" s="37">
        <f t="shared" ref="I346:J358" si="102">SUM(G346-E346)</f>
        <v>4.1666666666666685E-2</v>
      </c>
      <c r="J346" s="38">
        <f t="shared" si="102"/>
        <v>32</v>
      </c>
      <c r="K346" s="203"/>
      <c r="L346" s="213">
        <v>1</v>
      </c>
      <c r="M346" s="204"/>
      <c r="N346" s="204"/>
      <c r="O346" s="204"/>
      <c r="P346" s="204"/>
      <c r="Q346" s="39">
        <f>SUM(K346:P346)</f>
        <v>1</v>
      </c>
      <c r="R346" s="203"/>
      <c r="S346" s="204"/>
      <c r="T346" s="204"/>
      <c r="U346" s="204"/>
      <c r="V346" s="213">
        <v>1</v>
      </c>
      <c r="W346" s="204"/>
      <c r="X346" s="39">
        <f>SUM(R346:W346)</f>
        <v>1</v>
      </c>
      <c r="Y346" s="40">
        <f t="shared" si="92"/>
        <v>0</v>
      </c>
    </row>
    <row r="347" spans="1:25" ht="15.75" thickBot="1" x14ac:dyDescent="0.3">
      <c r="A347" s="217" t="s">
        <v>126</v>
      </c>
      <c r="B347" s="218"/>
      <c r="C347" s="219" t="s">
        <v>31</v>
      </c>
      <c r="D347" s="220"/>
      <c r="E347" s="201">
        <v>0.33333333333333331</v>
      </c>
      <c r="F347" s="202">
        <v>119030</v>
      </c>
      <c r="G347" s="201">
        <v>0.3576388888888889</v>
      </c>
      <c r="H347" s="202">
        <v>119055</v>
      </c>
      <c r="I347" s="37">
        <f t="shared" si="102"/>
        <v>2.430555555555558E-2</v>
      </c>
      <c r="J347" s="38">
        <f t="shared" si="102"/>
        <v>25</v>
      </c>
      <c r="K347" s="205">
        <v>1</v>
      </c>
      <c r="L347" s="206"/>
      <c r="M347" s="206"/>
      <c r="N347" s="206"/>
      <c r="O347" s="206"/>
      <c r="P347" s="206"/>
      <c r="Q347" s="39">
        <f t="shared" ref="Q347:Q358" si="103">SUM(K347:P347)</f>
        <v>1</v>
      </c>
      <c r="R347" s="208"/>
      <c r="S347" s="207">
        <v>1</v>
      </c>
      <c r="T347" s="206"/>
      <c r="U347" s="206"/>
      <c r="V347" s="206"/>
      <c r="W347" s="206"/>
      <c r="X347" s="39">
        <f t="shared" ref="X347:X358" si="104">SUM(R347:W347)</f>
        <v>1</v>
      </c>
      <c r="Y347" s="40">
        <f t="shared" si="92"/>
        <v>0</v>
      </c>
    </row>
    <row r="348" spans="1:25" ht="15.75" thickBot="1" x14ac:dyDescent="0.3">
      <c r="A348" s="217" t="s">
        <v>126</v>
      </c>
      <c r="B348" s="218"/>
      <c r="C348" s="219" t="s">
        <v>32</v>
      </c>
      <c r="D348" s="220">
        <v>15</v>
      </c>
      <c r="E348" s="201">
        <v>0.36944444444444446</v>
      </c>
      <c r="F348" s="202">
        <v>119055</v>
      </c>
      <c r="G348" s="201">
        <v>0.39444444444444443</v>
      </c>
      <c r="H348" s="202">
        <v>119079</v>
      </c>
      <c r="I348" s="37">
        <f t="shared" si="102"/>
        <v>2.4999999999999967E-2</v>
      </c>
      <c r="J348" s="38">
        <f t="shared" si="102"/>
        <v>24</v>
      </c>
      <c r="K348" s="205">
        <v>1</v>
      </c>
      <c r="L348" s="206"/>
      <c r="M348" s="207">
        <v>2</v>
      </c>
      <c r="N348" s="206"/>
      <c r="O348" s="206"/>
      <c r="P348" s="206"/>
      <c r="Q348" s="39">
        <f t="shared" si="103"/>
        <v>3</v>
      </c>
      <c r="R348" s="208"/>
      <c r="S348" s="207">
        <v>1</v>
      </c>
      <c r="T348" s="206"/>
      <c r="U348" s="206"/>
      <c r="V348" s="207">
        <v>2</v>
      </c>
      <c r="W348" s="206"/>
      <c r="X348" s="39">
        <f t="shared" si="104"/>
        <v>3</v>
      </c>
      <c r="Y348" s="40">
        <f t="shared" si="92"/>
        <v>0</v>
      </c>
    </row>
    <row r="349" spans="1:25" ht="15.75" thickBot="1" x14ac:dyDescent="0.3">
      <c r="A349" s="217"/>
      <c r="B349" s="218"/>
      <c r="C349" s="219" t="s">
        <v>33</v>
      </c>
      <c r="D349" s="220"/>
      <c r="E349" s="201">
        <v>0.41319444444444442</v>
      </c>
      <c r="F349" s="202">
        <v>119079</v>
      </c>
      <c r="G349" s="201">
        <v>0.46597222222222223</v>
      </c>
      <c r="H349" s="202">
        <v>119112</v>
      </c>
      <c r="I349" s="37">
        <f t="shared" si="102"/>
        <v>5.2777777777777812E-2</v>
      </c>
      <c r="J349" s="38">
        <f t="shared" si="102"/>
        <v>33</v>
      </c>
      <c r="K349" s="208"/>
      <c r="L349" s="207">
        <v>2</v>
      </c>
      <c r="M349" s="206"/>
      <c r="N349" s="206"/>
      <c r="O349" s="206"/>
      <c r="P349" s="206"/>
      <c r="Q349" s="39">
        <f t="shared" si="103"/>
        <v>2</v>
      </c>
      <c r="R349" s="208"/>
      <c r="S349" s="206"/>
      <c r="T349" s="206"/>
      <c r="U349" s="206"/>
      <c r="V349" s="207">
        <v>2</v>
      </c>
      <c r="W349" s="206"/>
      <c r="X349" s="39">
        <f t="shared" si="104"/>
        <v>2</v>
      </c>
      <c r="Y349" s="40">
        <f t="shared" si="92"/>
        <v>0</v>
      </c>
    </row>
    <row r="350" spans="1:25" ht="15.75" thickBot="1" x14ac:dyDescent="0.3">
      <c r="A350" s="217" t="s">
        <v>126</v>
      </c>
      <c r="B350" s="218"/>
      <c r="C350" s="219" t="s">
        <v>34</v>
      </c>
      <c r="D350" s="220">
        <v>15</v>
      </c>
      <c r="E350" s="201">
        <v>0.64583333333333337</v>
      </c>
      <c r="F350" s="202">
        <v>119112</v>
      </c>
      <c r="G350" s="201">
        <v>0.69861111111111107</v>
      </c>
      <c r="H350" s="202">
        <v>119149</v>
      </c>
      <c r="I350" s="37">
        <f t="shared" si="102"/>
        <v>5.2777777777777701E-2</v>
      </c>
      <c r="J350" s="38">
        <f t="shared" si="102"/>
        <v>37</v>
      </c>
      <c r="K350" s="208"/>
      <c r="L350" s="207">
        <v>3</v>
      </c>
      <c r="M350" s="206"/>
      <c r="N350" s="206"/>
      <c r="O350" s="206"/>
      <c r="P350" s="206"/>
      <c r="Q350" s="39">
        <f t="shared" si="103"/>
        <v>3</v>
      </c>
      <c r="R350" s="208"/>
      <c r="S350" s="206"/>
      <c r="T350" s="206"/>
      <c r="U350" s="206"/>
      <c r="V350" s="207">
        <v>3</v>
      </c>
      <c r="W350" s="206"/>
      <c r="X350" s="39">
        <f t="shared" si="104"/>
        <v>3</v>
      </c>
      <c r="Y350" s="40">
        <f t="shared" si="92"/>
        <v>0</v>
      </c>
    </row>
    <row r="351" spans="1:25" ht="15.75" thickBot="1" x14ac:dyDescent="0.3">
      <c r="A351" s="217"/>
      <c r="B351" s="218"/>
      <c r="C351" s="219" t="s">
        <v>35</v>
      </c>
      <c r="D351" s="220"/>
      <c r="E351" s="201">
        <v>0.72777777777777775</v>
      </c>
      <c r="F351" s="202">
        <v>119149</v>
      </c>
      <c r="G351" s="201">
        <v>0.77847222222222223</v>
      </c>
      <c r="H351" s="202">
        <v>119182</v>
      </c>
      <c r="I351" s="37">
        <f t="shared" si="102"/>
        <v>5.0694444444444486E-2</v>
      </c>
      <c r="J351" s="38">
        <f t="shared" si="102"/>
        <v>33</v>
      </c>
      <c r="K351" s="205">
        <v>1</v>
      </c>
      <c r="L351" s="207">
        <v>1</v>
      </c>
      <c r="M351" s="207">
        <v>1</v>
      </c>
      <c r="N351" s="206"/>
      <c r="O351" s="206"/>
      <c r="P351" s="206"/>
      <c r="Q351" s="39">
        <f t="shared" si="103"/>
        <v>3</v>
      </c>
      <c r="R351" s="205">
        <v>1</v>
      </c>
      <c r="S351" s="207">
        <v>1</v>
      </c>
      <c r="T351" s="206"/>
      <c r="U351" s="206"/>
      <c r="V351" s="207">
        <v>1</v>
      </c>
      <c r="W351" s="206"/>
      <c r="X351" s="39">
        <f t="shared" si="104"/>
        <v>3</v>
      </c>
      <c r="Y351" s="40">
        <f t="shared" si="92"/>
        <v>0</v>
      </c>
    </row>
    <row r="352" spans="1:25" ht="15.75" thickBot="1" x14ac:dyDescent="0.3">
      <c r="A352" s="217"/>
      <c r="B352" s="218"/>
      <c r="C352" s="219" t="s">
        <v>36</v>
      </c>
      <c r="D352" s="220"/>
      <c r="E352" s="238"/>
      <c r="F352" s="238"/>
      <c r="G352" s="238"/>
      <c r="H352" s="238"/>
      <c r="I352" s="37">
        <f t="shared" si="102"/>
        <v>0</v>
      </c>
      <c r="J352" s="38">
        <f t="shared" si="102"/>
        <v>0</v>
      </c>
      <c r="K352" s="35"/>
      <c r="L352" s="35"/>
      <c r="M352" s="35"/>
      <c r="N352" s="35"/>
      <c r="O352" s="35"/>
      <c r="P352" s="35"/>
      <c r="Q352" s="39">
        <f t="shared" si="103"/>
        <v>0</v>
      </c>
      <c r="R352" s="35"/>
      <c r="S352" s="35"/>
      <c r="T352" s="35"/>
      <c r="U352" s="35"/>
      <c r="V352" s="35"/>
      <c r="W352" s="35"/>
      <c r="X352" s="39">
        <f t="shared" si="104"/>
        <v>0</v>
      </c>
      <c r="Y352" s="40">
        <f t="shared" si="92"/>
        <v>0</v>
      </c>
    </row>
    <row r="353" spans="1:25" ht="15.75" thickBot="1" x14ac:dyDescent="0.3">
      <c r="A353" s="217"/>
      <c r="B353" s="218"/>
      <c r="C353" s="219" t="s">
        <v>37</v>
      </c>
      <c r="D353" s="220"/>
      <c r="E353" s="238"/>
      <c r="F353" s="238"/>
      <c r="G353" s="238"/>
      <c r="H353" s="238"/>
      <c r="I353" s="37">
        <f t="shared" si="102"/>
        <v>0</v>
      </c>
      <c r="J353" s="38">
        <f t="shared" si="102"/>
        <v>0</v>
      </c>
      <c r="K353" s="35"/>
      <c r="L353" s="35"/>
      <c r="M353" s="35"/>
      <c r="N353" s="35"/>
      <c r="O353" s="35"/>
      <c r="P353" s="35"/>
      <c r="Q353" s="39">
        <f t="shared" si="103"/>
        <v>0</v>
      </c>
      <c r="R353" s="35"/>
      <c r="S353" s="35"/>
      <c r="T353" s="35"/>
      <c r="U353" s="35"/>
      <c r="V353" s="35"/>
      <c r="W353" s="35"/>
      <c r="X353" s="39">
        <f t="shared" si="104"/>
        <v>0</v>
      </c>
      <c r="Y353" s="40">
        <f t="shared" si="92"/>
        <v>0</v>
      </c>
    </row>
    <row r="354" spans="1:25" ht="15.75" thickBot="1" x14ac:dyDescent="0.3">
      <c r="A354" s="217"/>
      <c r="B354" s="218"/>
      <c r="C354" s="219" t="s">
        <v>41</v>
      </c>
      <c r="D354" s="220"/>
      <c r="E354" s="238"/>
      <c r="F354" s="238"/>
      <c r="G354" s="238"/>
      <c r="H354" s="238"/>
      <c r="I354" s="37">
        <f t="shared" si="102"/>
        <v>0</v>
      </c>
      <c r="J354" s="38">
        <f t="shared" si="102"/>
        <v>0</v>
      </c>
      <c r="K354" s="35"/>
      <c r="L354" s="35"/>
      <c r="M354" s="35"/>
      <c r="N354" s="35"/>
      <c r="O354" s="35"/>
      <c r="P354" s="35"/>
      <c r="Q354" s="39">
        <f t="shared" si="103"/>
        <v>0</v>
      </c>
      <c r="R354" s="35"/>
      <c r="S354" s="35"/>
      <c r="T354" s="35"/>
      <c r="U354" s="35"/>
      <c r="V354" s="35"/>
      <c r="W354" s="35"/>
      <c r="X354" s="39">
        <f t="shared" si="104"/>
        <v>0</v>
      </c>
      <c r="Y354" s="40">
        <f t="shared" si="92"/>
        <v>0</v>
      </c>
    </row>
    <row r="355" spans="1:25" ht="15.75" thickBot="1" x14ac:dyDescent="0.3">
      <c r="A355" s="217"/>
      <c r="B355" s="218"/>
      <c r="C355" s="219" t="s">
        <v>42</v>
      </c>
      <c r="D355" s="220"/>
      <c r="E355" s="238"/>
      <c r="F355" s="238"/>
      <c r="G355" s="238"/>
      <c r="H355" s="238"/>
      <c r="I355" s="37">
        <f t="shared" si="102"/>
        <v>0</v>
      </c>
      <c r="J355" s="38">
        <f t="shared" si="102"/>
        <v>0</v>
      </c>
      <c r="K355" s="35"/>
      <c r="L355" s="35"/>
      <c r="M355" s="35"/>
      <c r="N355" s="35"/>
      <c r="O355" s="35"/>
      <c r="P355" s="35"/>
      <c r="Q355" s="39">
        <f t="shared" si="103"/>
        <v>0</v>
      </c>
      <c r="R355" s="35"/>
      <c r="S355" s="35"/>
      <c r="T355" s="35"/>
      <c r="U355" s="35"/>
      <c r="V355" s="35"/>
      <c r="W355" s="35"/>
      <c r="X355" s="39">
        <f t="shared" si="104"/>
        <v>0</v>
      </c>
      <c r="Y355" s="40">
        <f t="shared" si="92"/>
        <v>0</v>
      </c>
    </row>
    <row r="356" spans="1:25" ht="15.75" thickBot="1" x14ac:dyDescent="0.3">
      <c r="A356" s="217"/>
      <c r="B356" s="218"/>
      <c r="C356" s="222"/>
      <c r="D356" s="223"/>
      <c r="E356" s="222"/>
      <c r="F356" s="222"/>
      <c r="G356" s="222"/>
      <c r="H356" s="222"/>
      <c r="I356" s="37">
        <f t="shared" si="102"/>
        <v>0</v>
      </c>
      <c r="J356" s="38">
        <f t="shared" si="102"/>
        <v>0</v>
      </c>
      <c r="K356" s="35"/>
      <c r="L356" s="35"/>
      <c r="M356" s="35"/>
      <c r="N356" s="35"/>
      <c r="O356" s="35"/>
      <c r="P356" s="35"/>
      <c r="Q356" s="39">
        <f t="shared" si="103"/>
        <v>0</v>
      </c>
      <c r="R356" s="35"/>
      <c r="S356" s="35"/>
      <c r="T356" s="35"/>
      <c r="U356" s="35"/>
      <c r="V356" s="35"/>
      <c r="W356" s="35"/>
      <c r="X356" s="39">
        <f t="shared" si="104"/>
        <v>0</v>
      </c>
      <c r="Y356" s="40">
        <f t="shared" si="92"/>
        <v>0</v>
      </c>
    </row>
    <row r="357" spans="1:25" ht="15.75" thickBot="1" x14ac:dyDescent="0.3">
      <c r="A357" s="217"/>
      <c r="B357" s="218"/>
      <c r="C357" s="222"/>
      <c r="D357" s="223"/>
      <c r="E357" s="222"/>
      <c r="F357" s="222"/>
      <c r="G357" s="222"/>
      <c r="H357" s="222"/>
      <c r="I357" s="37">
        <f t="shared" si="102"/>
        <v>0</v>
      </c>
      <c r="J357" s="38">
        <f t="shared" si="102"/>
        <v>0</v>
      </c>
      <c r="K357" s="35"/>
      <c r="L357" s="35"/>
      <c r="M357" s="35"/>
      <c r="N357" s="35"/>
      <c r="O357" s="35"/>
      <c r="P357" s="35"/>
      <c r="Q357" s="39">
        <f t="shared" si="103"/>
        <v>0</v>
      </c>
      <c r="R357" s="35"/>
      <c r="S357" s="35"/>
      <c r="T357" s="35"/>
      <c r="U357" s="35"/>
      <c r="V357" s="35"/>
      <c r="W357" s="35"/>
      <c r="X357" s="39">
        <f t="shared" si="104"/>
        <v>0</v>
      </c>
      <c r="Y357" s="40">
        <f t="shared" si="92"/>
        <v>0</v>
      </c>
    </row>
    <row r="358" spans="1:25" ht="15.75" thickBot="1" x14ac:dyDescent="0.3">
      <c r="A358" s="217"/>
      <c r="B358" s="218"/>
      <c r="C358" s="222"/>
      <c r="D358" s="223"/>
      <c r="E358" s="222"/>
      <c r="F358" s="222"/>
      <c r="G358" s="222"/>
      <c r="H358" s="222"/>
      <c r="I358" s="37">
        <f t="shared" si="102"/>
        <v>0</v>
      </c>
      <c r="J358" s="38">
        <f t="shared" si="102"/>
        <v>0</v>
      </c>
      <c r="K358" s="35"/>
      <c r="L358" s="35"/>
      <c r="M358" s="35"/>
      <c r="N358" s="35"/>
      <c r="O358" s="35"/>
      <c r="P358" s="35"/>
      <c r="Q358" s="39">
        <f t="shared" si="103"/>
        <v>0</v>
      </c>
      <c r="R358" s="35"/>
      <c r="S358" s="35"/>
      <c r="T358" s="35"/>
      <c r="U358" s="35"/>
      <c r="V358" s="35"/>
      <c r="W358" s="35"/>
      <c r="X358" s="39">
        <f t="shared" si="104"/>
        <v>0</v>
      </c>
      <c r="Y358" s="40">
        <f t="shared" si="92"/>
        <v>0</v>
      </c>
    </row>
    <row r="359" spans="1:25" ht="15.75" thickBot="1" x14ac:dyDescent="0.3">
      <c r="A359" s="217"/>
      <c r="B359" s="218"/>
      <c r="C359" s="219"/>
      <c r="D359" s="224"/>
      <c r="E359" s="225"/>
      <c r="F359" s="225"/>
      <c r="G359" s="225"/>
      <c r="H359" s="218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226"/>
      <c r="B360" s="226"/>
      <c r="C360" s="227" t="s">
        <v>38</v>
      </c>
      <c r="D360" s="228"/>
      <c r="E360" s="229"/>
      <c r="F360" s="229"/>
      <c r="G360" s="229"/>
      <c r="H360" s="230" t="s">
        <v>39</v>
      </c>
      <c r="I360" s="37">
        <f>SUM(I346:I359)</f>
        <v>0.24722222222222223</v>
      </c>
      <c r="J360" s="38">
        <f>SUM(J346:J359)</f>
        <v>184</v>
      </c>
      <c r="K360" s="38">
        <f t="shared" ref="K360:X360" si="105">SUM(K346:K359)</f>
        <v>3</v>
      </c>
      <c r="L360" s="38">
        <f t="shared" si="105"/>
        <v>7</v>
      </c>
      <c r="M360" s="38">
        <f t="shared" si="105"/>
        <v>3</v>
      </c>
      <c r="N360" s="38">
        <f t="shared" si="105"/>
        <v>0</v>
      </c>
      <c r="O360" s="38">
        <f t="shared" si="105"/>
        <v>0</v>
      </c>
      <c r="P360" s="38">
        <f t="shared" si="105"/>
        <v>0</v>
      </c>
      <c r="Q360" s="38">
        <f t="shared" si="105"/>
        <v>13</v>
      </c>
      <c r="R360" s="38">
        <f t="shared" si="105"/>
        <v>1</v>
      </c>
      <c r="S360" s="38">
        <f t="shared" si="105"/>
        <v>3</v>
      </c>
      <c r="T360" s="38">
        <f t="shared" si="105"/>
        <v>0</v>
      </c>
      <c r="U360" s="38">
        <f t="shared" si="105"/>
        <v>0</v>
      </c>
      <c r="V360" s="38">
        <f t="shared" si="105"/>
        <v>9</v>
      </c>
      <c r="W360" s="38">
        <f t="shared" si="105"/>
        <v>0</v>
      </c>
      <c r="X360" s="38">
        <f t="shared" si="105"/>
        <v>13</v>
      </c>
      <c r="Y360" s="40">
        <f t="shared" si="92"/>
        <v>0</v>
      </c>
    </row>
    <row r="361" spans="1:25" ht="16.5" thickTop="1" thickBot="1" x14ac:dyDescent="0.3">
      <c r="A361" s="217" t="s">
        <v>46</v>
      </c>
      <c r="B361" s="231">
        <v>43609</v>
      </c>
      <c r="C361" s="219" t="s">
        <v>30</v>
      </c>
      <c r="D361" s="220">
        <v>15</v>
      </c>
      <c r="E361" s="201">
        <v>0.27083333333333331</v>
      </c>
      <c r="F361" s="202">
        <v>119182</v>
      </c>
      <c r="G361" s="201">
        <v>0.31111111111111112</v>
      </c>
      <c r="H361" s="202">
        <v>119214</v>
      </c>
      <c r="I361" s="37">
        <f t="shared" ref="I361:J373" si="106">SUM(G361-E361)</f>
        <v>4.0277777777777801E-2</v>
      </c>
      <c r="J361" s="38">
        <f t="shared" si="106"/>
        <v>32</v>
      </c>
      <c r="K361" s="203"/>
      <c r="L361" s="213">
        <v>1</v>
      </c>
      <c r="M361" s="204"/>
      <c r="N361" s="204"/>
      <c r="O361" s="204"/>
      <c r="P361" s="204"/>
      <c r="Q361" s="39">
        <f>SUM(K361:P361)</f>
        <v>1</v>
      </c>
      <c r="R361" s="203"/>
      <c r="S361" s="213">
        <v>1</v>
      </c>
      <c r="T361" s="204"/>
      <c r="U361" s="204"/>
      <c r="V361" s="204"/>
      <c r="W361" s="204"/>
      <c r="X361" s="39">
        <f>SUM(R361:W361)</f>
        <v>1</v>
      </c>
      <c r="Y361" s="40">
        <f t="shared" si="92"/>
        <v>0</v>
      </c>
    </row>
    <row r="362" spans="1:25" ht="15.75" thickBot="1" x14ac:dyDescent="0.3">
      <c r="A362" s="217" t="s">
        <v>126</v>
      </c>
      <c r="B362" s="233"/>
      <c r="C362" s="219" t="s">
        <v>31</v>
      </c>
      <c r="D362" s="220"/>
      <c r="E362" s="201">
        <v>0.33333333333333331</v>
      </c>
      <c r="F362" s="202">
        <v>119214</v>
      </c>
      <c r="G362" s="201">
        <v>0.3576388888888889</v>
      </c>
      <c r="H362" s="202">
        <v>119238</v>
      </c>
      <c r="I362" s="37">
        <f t="shared" si="106"/>
        <v>2.430555555555558E-2</v>
      </c>
      <c r="J362" s="38">
        <f t="shared" si="106"/>
        <v>24</v>
      </c>
      <c r="K362" s="205">
        <v>1</v>
      </c>
      <c r="L362" s="206"/>
      <c r="M362" s="206"/>
      <c r="N362" s="206"/>
      <c r="O362" s="206"/>
      <c r="P362" s="206"/>
      <c r="Q362" s="39">
        <f t="shared" ref="Q362:Q373" si="107">SUM(K362:P362)</f>
        <v>1</v>
      </c>
      <c r="R362" s="208"/>
      <c r="S362" s="207">
        <v>1</v>
      </c>
      <c r="T362" s="206"/>
      <c r="U362" s="206"/>
      <c r="V362" s="206"/>
      <c r="W362" s="206"/>
      <c r="X362" s="39">
        <f t="shared" ref="X362:X373" si="108">SUM(R362:W362)</f>
        <v>1</v>
      </c>
      <c r="Y362" s="40">
        <f t="shared" si="92"/>
        <v>0</v>
      </c>
    </row>
    <row r="363" spans="1:25" ht="15.75" thickBot="1" x14ac:dyDescent="0.3">
      <c r="A363" s="217" t="s">
        <v>126</v>
      </c>
      <c r="B363" s="233"/>
      <c r="C363" s="219" t="s">
        <v>32</v>
      </c>
      <c r="D363" s="220">
        <v>15</v>
      </c>
      <c r="E363" s="201">
        <v>0.36944444444444446</v>
      </c>
      <c r="F363" s="202">
        <v>119238</v>
      </c>
      <c r="G363" s="201">
        <v>0.40416666666666662</v>
      </c>
      <c r="H363" s="202">
        <v>119261</v>
      </c>
      <c r="I363" s="37">
        <f t="shared" si="106"/>
        <v>3.4722222222222154E-2</v>
      </c>
      <c r="J363" s="38">
        <f t="shared" si="106"/>
        <v>23</v>
      </c>
      <c r="K363" s="205">
        <v>1</v>
      </c>
      <c r="L363" s="207">
        <v>1</v>
      </c>
      <c r="M363" s="207">
        <v>1</v>
      </c>
      <c r="N363" s="206"/>
      <c r="O363" s="206"/>
      <c r="P363" s="206"/>
      <c r="Q363" s="39">
        <f t="shared" si="107"/>
        <v>3</v>
      </c>
      <c r="R363" s="208"/>
      <c r="S363" s="207">
        <v>2</v>
      </c>
      <c r="T363" s="207">
        <v>1</v>
      </c>
      <c r="U363" s="206"/>
      <c r="V363" s="206"/>
      <c r="W363" s="206"/>
      <c r="X363" s="39">
        <f t="shared" si="108"/>
        <v>3</v>
      </c>
      <c r="Y363" s="40">
        <f t="shared" si="92"/>
        <v>0</v>
      </c>
    </row>
    <row r="364" spans="1:25" ht="15.75" thickBot="1" x14ac:dyDescent="0.3">
      <c r="A364" s="217"/>
      <c r="B364" s="233"/>
      <c r="C364" s="219" t="s">
        <v>33</v>
      </c>
      <c r="D364" s="220"/>
      <c r="E364" s="201">
        <v>0.41319444444444442</v>
      </c>
      <c r="F364" s="202">
        <v>119261</v>
      </c>
      <c r="G364" s="201">
        <v>0.45833333333333331</v>
      </c>
      <c r="H364" s="202">
        <v>119294</v>
      </c>
      <c r="I364" s="37">
        <f t="shared" si="106"/>
        <v>4.5138888888888895E-2</v>
      </c>
      <c r="J364" s="38">
        <f t="shared" si="106"/>
        <v>33</v>
      </c>
      <c r="K364" s="205">
        <v>1</v>
      </c>
      <c r="L364" s="206"/>
      <c r="M364" s="206"/>
      <c r="N364" s="207">
        <v>1</v>
      </c>
      <c r="O364" s="206"/>
      <c r="P364" s="206"/>
      <c r="Q364" s="39">
        <f t="shared" si="107"/>
        <v>2</v>
      </c>
      <c r="R364" s="208"/>
      <c r="S364" s="207">
        <v>1</v>
      </c>
      <c r="T364" s="206"/>
      <c r="U364" s="206"/>
      <c r="V364" s="207">
        <v>1</v>
      </c>
      <c r="W364" s="206"/>
      <c r="X364" s="39">
        <f t="shared" si="108"/>
        <v>2</v>
      </c>
      <c r="Y364" s="40">
        <f t="shared" si="92"/>
        <v>0</v>
      </c>
    </row>
    <row r="365" spans="1:25" ht="15.75" thickBot="1" x14ac:dyDescent="0.3">
      <c r="A365" s="217" t="s">
        <v>126</v>
      </c>
      <c r="B365" s="233"/>
      <c r="C365" s="219" t="s">
        <v>34</v>
      </c>
      <c r="D365" s="220">
        <v>15</v>
      </c>
      <c r="E365" s="201">
        <v>0.64583333333333337</v>
      </c>
      <c r="F365" s="202">
        <v>119294</v>
      </c>
      <c r="G365" s="201">
        <v>0.70138888888888884</v>
      </c>
      <c r="H365" s="202">
        <v>119328</v>
      </c>
      <c r="I365" s="37">
        <f t="shared" si="106"/>
        <v>5.5555555555555469E-2</v>
      </c>
      <c r="J365" s="38">
        <f t="shared" si="106"/>
        <v>34</v>
      </c>
      <c r="K365" s="205">
        <v>1</v>
      </c>
      <c r="L365" s="206"/>
      <c r="M365" s="206"/>
      <c r="N365" s="206"/>
      <c r="O365" s="206"/>
      <c r="P365" s="206"/>
      <c r="Q365" s="39">
        <f t="shared" si="107"/>
        <v>1</v>
      </c>
      <c r="R365" s="208"/>
      <c r="S365" s="206"/>
      <c r="T365" s="206"/>
      <c r="U365" s="206"/>
      <c r="V365" s="207">
        <v>1</v>
      </c>
      <c r="W365" s="206"/>
      <c r="X365" s="39">
        <f t="shared" si="108"/>
        <v>1</v>
      </c>
      <c r="Y365" s="40">
        <f t="shared" si="92"/>
        <v>0</v>
      </c>
    </row>
    <row r="366" spans="1:25" ht="15.75" thickBot="1" x14ac:dyDescent="0.3">
      <c r="A366" s="217"/>
      <c r="B366" s="233"/>
      <c r="C366" s="219" t="s">
        <v>35</v>
      </c>
      <c r="D366" s="220"/>
      <c r="E366" s="201">
        <v>0.72777777777777775</v>
      </c>
      <c r="F366" s="202">
        <v>119328</v>
      </c>
      <c r="G366" s="201">
        <v>0.78125</v>
      </c>
      <c r="H366" s="202">
        <v>119362</v>
      </c>
      <c r="I366" s="37">
        <f t="shared" si="106"/>
        <v>5.3472222222222254E-2</v>
      </c>
      <c r="J366" s="38">
        <f t="shared" si="106"/>
        <v>34</v>
      </c>
      <c r="K366" s="208"/>
      <c r="L366" s="207">
        <v>2</v>
      </c>
      <c r="M366" s="207">
        <v>1</v>
      </c>
      <c r="N366" s="206"/>
      <c r="O366" s="206"/>
      <c r="P366" s="206"/>
      <c r="Q366" s="39">
        <f t="shared" si="107"/>
        <v>3</v>
      </c>
      <c r="R366" s="208"/>
      <c r="S366" s="207">
        <v>2</v>
      </c>
      <c r="T366" s="206"/>
      <c r="U366" s="206"/>
      <c r="V366" s="207">
        <v>1</v>
      </c>
      <c r="W366" s="206"/>
      <c r="X366" s="39">
        <f t="shared" si="108"/>
        <v>3</v>
      </c>
      <c r="Y366" s="40">
        <f t="shared" si="92"/>
        <v>0</v>
      </c>
    </row>
    <row r="367" spans="1:25" ht="15.75" thickBot="1" x14ac:dyDescent="0.3">
      <c r="A367" s="217"/>
      <c r="B367" s="233"/>
      <c r="C367" s="219" t="s">
        <v>36</v>
      </c>
      <c r="D367" s="220"/>
      <c r="E367" s="238"/>
      <c r="F367" s="238"/>
      <c r="G367" s="238"/>
      <c r="H367" s="238"/>
      <c r="I367" s="37">
        <f t="shared" si="106"/>
        <v>0</v>
      </c>
      <c r="J367" s="38">
        <f t="shared" si="106"/>
        <v>0</v>
      </c>
      <c r="K367" s="35"/>
      <c r="L367" s="35"/>
      <c r="M367" s="35"/>
      <c r="N367" s="35"/>
      <c r="O367" s="35"/>
      <c r="P367" s="35"/>
      <c r="Q367" s="39">
        <f t="shared" si="107"/>
        <v>0</v>
      </c>
      <c r="R367" s="35"/>
      <c r="S367" s="35"/>
      <c r="T367" s="35"/>
      <c r="U367" s="35"/>
      <c r="V367" s="35"/>
      <c r="W367" s="35"/>
      <c r="X367" s="39">
        <f t="shared" si="108"/>
        <v>0</v>
      </c>
      <c r="Y367" s="40">
        <f t="shared" si="92"/>
        <v>0</v>
      </c>
    </row>
    <row r="368" spans="1:25" ht="15.75" thickBot="1" x14ac:dyDescent="0.3">
      <c r="A368" s="217"/>
      <c r="B368" s="233"/>
      <c r="C368" s="219" t="s">
        <v>37</v>
      </c>
      <c r="D368" s="220"/>
      <c r="E368" s="238"/>
      <c r="F368" s="238"/>
      <c r="G368" s="238"/>
      <c r="H368" s="238"/>
      <c r="I368" s="37">
        <f t="shared" si="106"/>
        <v>0</v>
      </c>
      <c r="J368" s="38">
        <f t="shared" si="106"/>
        <v>0</v>
      </c>
      <c r="K368" s="35"/>
      <c r="L368" s="35"/>
      <c r="M368" s="35"/>
      <c r="N368" s="35"/>
      <c r="O368" s="35"/>
      <c r="P368" s="35"/>
      <c r="Q368" s="39">
        <f t="shared" si="107"/>
        <v>0</v>
      </c>
      <c r="R368" s="35"/>
      <c r="S368" s="35"/>
      <c r="T368" s="35"/>
      <c r="U368" s="35"/>
      <c r="V368" s="35"/>
      <c r="W368" s="35"/>
      <c r="X368" s="39">
        <f t="shared" si="108"/>
        <v>0</v>
      </c>
      <c r="Y368" s="40">
        <f t="shared" si="92"/>
        <v>0</v>
      </c>
    </row>
    <row r="369" spans="1:25" ht="15.75" thickBot="1" x14ac:dyDescent="0.3">
      <c r="A369" s="217"/>
      <c r="B369" s="233"/>
      <c r="C369" s="219" t="s">
        <v>41</v>
      </c>
      <c r="D369" s="220"/>
      <c r="E369" s="238"/>
      <c r="F369" s="238"/>
      <c r="G369" s="238"/>
      <c r="H369" s="238"/>
      <c r="I369" s="37">
        <f t="shared" si="106"/>
        <v>0</v>
      </c>
      <c r="J369" s="38">
        <f t="shared" si="106"/>
        <v>0</v>
      </c>
      <c r="K369" s="35"/>
      <c r="L369" s="35"/>
      <c r="M369" s="35"/>
      <c r="N369" s="35"/>
      <c r="O369" s="35"/>
      <c r="P369" s="35"/>
      <c r="Q369" s="39">
        <f t="shared" si="107"/>
        <v>0</v>
      </c>
      <c r="R369" s="35"/>
      <c r="S369" s="35"/>
      <c r="T369" s="35"/>
      <c r="U369" s="35"/>
      <c r="V369" s="35"/>
      <c r="W369" s="35"/>
      <c r="X369" s="39">
        <f t="shared" si="108"/>
        <v>0</v>
      </c>
      <c r="Y369" s="40">
        <f t="shared" si="92"/>
        <v>0</v>
      </c>
    </row>
    <row r="370" spans="1:25" ht="15.75" thickBot="1" x14ac:dyDescent="0.3">
      <c r="A370" s="217"/>
      <c r="B370" s="233"/>
      <c r="C370" s="219" t="s">
        <v>42</v>
      </c>
      <c r="D370" s="220"/>
      <c r="E370" s="238"/>
      <c r="F370" s="238"/>
      <c r="G370" s="238"/>
      <c r="H370" s="238"/>
      <c r="I370" s="37">
        <f t="shared" si="106"/>
        <v>0</v>
      </c>
      <c r="J370" s="38">
        <f t="shared" si="106"/>
        <v>0</v>
      </c>
      <c r="K370" s="35"/>
      <c r="L370" s="35"/>
      <c r="M370" s="35"/>
      <c r="N370" s="35"/>
      <c r="O370" s="35"/>
      <c r="P370" s="35"/>
      <c r="Q370" s="39">
        <f t="shared" si="107"/>
        <v>0</v>
      </c>
      <c r="R370" s="35"/>
      <c r="S370" s="35"/>
      <c r="T370" s="35"/>
      <c r="U370" s="35"/>
      <c r="V370" s="35"/>
      <c r="W370" s="35"/>
      <c r="X370" s="39">
        <f t="shared" si="108"/>
        <v>0</v>
      </c>
      <c r="Y370" s="40">
        <f t="shared" si="92"/>
        <v>0</v>
      </c>
    </row>
    <row r="371" spans="1:25" ht="15.75" thickBot="1" x14ac:dyDescent="0.3">
      <c r="A371" s="217"/>
      <c r="B371" s="233"/>
      <c r="C371" s="222"/>
      <c r="D371" s="223"/>
      <c r="E371" s="222"/>
      <c r="F371" s="222"/>
      <c r="G371" s="222"/>
      <c r="H371" s="222"/>
      <c r="I371" s="37">
        <f t="shared" si="106"/>
        <v>0</v>
      </c>
      <c r="J371" s="38">
        <f t="shared" si="106"/>
        <v>0</v>
      </c>
      <c r="K371" s="35"/>
      <c r="L371" s="35"/>
      <c r="M371" s="35"/>
      <c r="N371" s="35"/>
      <c r="O371" s="35"/>
      <c r="P371" s="35"/>
      <c r="Q371" s="39">
        <f t="shared" si="107"/>
        <v>0</v>
      </c>
      <c r="R371" s="35"/>
      <c r="S371" s="35"/>
      <c r="T371" s="35"/>
      <c r="U371" s="35"/>
      <c r="V371" s="35"/>
      <c r="W371" s="35"/>
      <c r="X371" s="39">
        <f t="shared" si="108"/>
        <v>0</v>
      </c>
      <c r="Y371" s="40">
        <f t="shared" si="92"/>
        <v>0</v>
      </c>
    </row>
    <row r="372" spans="1:25" ht="15.75" thickBot="1" x14ac:dyDescent="0.3">
      <c r="A372" s="217"/>
      <c r="B372" s="233"/>
      <c r="C372" s="222"/>
      <c r="D372" s="223"/>
      <c r="E372" s="222"/>
      <c r="F372" s="222"/>
      <c r="G372" s="222"/>
      <c r="H372" s="222"/>
      <c r="I372" s="37">
        <f t="shared" si="106"/>
        <v>0</v>
      </c>
      <c r="J372" s="38">
        <f t="shared" si="106"/>
        <v>0</v>
      </c>
      <c r="K372" s="35"/>
      <c r="L372" s="35"/>
      <c r="M372" s="35"/>
      <c r="N372" s="35"/>
      <c r="O372" s="35"/>
      <c r="P372" s="35"/>
      <c r="Q372" s="39">
        <f t="shared" si="107"/>
        <v>0</v>
      </c>
      <c r="R372" s="35"/>
      <c r="S372" s="35"/>
      <c r="T372" s="35"/>
      <c r="U372" s="35"/>
      <c r="V372" s="35"/>
      <c r="W372" s="35"/>
      <c r="X372" s="39">
        <f t="shared" si="108"/>
        <v>0</v>
      </c>
      <c r="Y372" s="40">
        <f t="shared" si="92"/>
        <v>0</v>
      </c>
    </row>
    <row r="373" spans="1:25" ht="15.75" thickBot="1" x14ac:dyDescent="0.3">
      <c r="A373" s="217"/>
      <c r="B373" s="233"/>
      <c r="C373" s="222"/>
      <c r="D373" s="223"/>
      <c r="E373" s="222"/>
      <c r="F373" s="222"/>
      <c r="G373" s="222"/>
      <c r="H373" s="222"/>
      <c r="I373" s="37">
        <f t="shared" si="106"/>
        <v>0</v>
      </c>
      <c r="J373" s="38">
        <f t="shared" si="106"/>
        <v>0</v>
      </c>
      <c r="K373" s="35"/>
      <c r="L373" s="35"/>
      <c r="M373" s="35"/>
      <c r="N373" s="35"/>
      <c r="O373" s="35"/>
      <c r="P373" s="35"/>
      <c r="Q373" s="39">
        <f t="shared" si="107"/>
        <v>0</v>
      </c>
      <c r="R373" s="35"/>
      <c r="S373" s="35"/>
      <c r="T373" s="35"/>
      <c r="U373" s="35"/>
      <c r="V373" s="35"/>
      <c r="W373" s="35"/>
      <c r="X373" s="39">
        <f t="shared" si="108"/>
        <v>0</v>
      </c>
      <c r="Y373" s="40">
        <f t="shared" si="92"/>
        <v>0</v>
      </c>
    </row>
    <row r="374" spans="1:25" ht="15.75" thickBot="1" x14ac:dyDescent="0.3">
      <c r="A374" s="217"/>
      <c r="B374" s="233"/>
      <c r="C374" s="219"/>
      <c r="D374" s="224"/>
      <c r="E374" s="225"/>
      <c r="F374" s="225"/>
      <c r="G374" s="225"/>
      <c r="H374" s="218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226"/>
      <c r="B375" s="226"/>
      <c r="C375" s="227" t="s">
        <v>38</v>
      </c>
      <c r="D375" s="228"/>
      <c r="E375" s="229"/>
      <c r="F375" s="229"/>
      <c r="G375" s="229"/>
      <c r="H375" s="230" t="s">
        <v>39</v>
      </c>
      <c r="I375" s="37">
        <f>SUM(I361:I374)</f>
        <v>0.25347222222222215</v>
      </c>
      <c r="J375" s="38">
        <f>SUM(J361:J374)</f>
        <v>180</v>
      </c>
      <c r="K375" s="38">
        <f t="shared" ref="K375:X375" si="109">SUM(K361:K374)</f>
        <v>4</v>
      </c>
      <c r="L375" s="38">
        <f t="shared" si="109"/>
        <v>4</v>
      </c>
      <c r="M375" s="38">
        <f t="shared" si="109"/>
        <v>2</v>
      </c>
      <c r="N375" s="38">
        <f t="shared" si="109"/>
        <v>1</v>
      </c>
      <c r="O375" s="38">
        <f t="shared" si="109"/>
        <v>0</v>
      </c>
      <c r="P375" s="38">
        <f t="shared" si="109"/>
        <v>0</v>
      </c>
      <c r="Q375" s="38">
        <f t="shared" si="109"/>
        <v>11</v>
      </c>
      <c r="R375" s="38">
        <f t="shared" si="109"/>
        <v>0</v>
      </c>
      <c r="S375" s="38">
        <f t="shared" si="109"/>
        <v>7</v>
      </c>
      <c r="T375" s="38">
        <f t="shared" si="109"/>
        <v>1</v>
      </c>
      <c r="U375" s="38">
        <f t="shared" si="109"/>
        <v>0</v>
      </c>
      <c r="V375" s="38">
        <f t="shared" si="109"/>
        <v>3</v>
      </c>
      <c r="W375" s="38">
        <f t="shared" si="109"/>
        <v>0</v>
      </c>
      <c r="X375" s="38">
        <f t="shared" si="109"/>
        <v>11</v>
      </c>
      <c r="Y375" s="40">
        <f t="shared" si="92"/>
        <v>0</v>
      </c>
    </row>
    <row r="376" spans="1:25" ht="15.75" thickTop="1" x14ac:dyDescent="0.25">
      <c r="A376" s="30" t="s">
        <v>47</v>
      </c>
      <c r="B376" s="31">
        <v>43610</v>
      </c>
      <c r="C376" s="32"/>
      <c r="D376" s="33"/>
      <c r="E376" s="64"/>
      <c r="F376" s="65"/>
      <c r="G376" s="64"/>
      <c r="H376" s="65"/>
      <c r="I376" s="37">
        <f t="shared" ref="I376:J383" si="110">SUM(G376-E376)</f>
        <v>0</v>
      </c>
      <c r="J376" s="38">
        <f t="shared" si="110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2"/>
        <v>0</v>
      </c>
    </row>
    <row r="377" spans="1:25" x14ac:dyDescent="0.25">
      <c r="A377" s="30"/>
      <c r="B377" s="41"/>
      <c r="C377" s="42"/>
      <c r="D377" s="33"/>
      <c r="E377" s="64"/>
      <c r="F377" s="65"/>
      <c r="G377" s="64"/>
      <c r="H377" s="65"/>
      <c r="I377" s="37">
        <f t="shared" si="110"/>
        <v>0</v>
      </c>
      <c r="J377" s="38">
        <f t="shared" si="110"/>
        <v>0</v>
      </c>
      <c r="K377" s="35"/>
      <c r="L377" s="35"/>
      <c r="M377" s="35"/>
      <c r="N377" s="35"/>
      <c r="O377" s="35"/>
      <c r="P377" s="35"/>
      <c r="Q377" s="39">
        <f t="shared" ref="Q377:Q383" si="111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2">SUM(R377:W377)</f>
        <v>0</v>
      </c>
      <c r="Y377" s="40">
        <f t="shared" si="92"/>
        <v>0</v>
      </c>
    </row>
    <row r="378" spans="1:25" x14ac:dyDescent="0.25">
      <c r="A378" s="30"/>
      <c r="B378" s="41"/>
      <c r="C378" s="42"/>
      <c r="D378" s="33"/>
      <c r="E378" s="64"/>
      <c r="F378" s="65"/>
      <c r="G378" s="64"/>
      <c r="H378" s="65"/>
      <c r="I378" s="37">
        <f t="shared" si="110"/>
        <v>0</v>
      </c>
      <c r="J378" s="38">
        <f t="shared" si="110"/>
        <v>0</v>
      </c>
      <c r="K378" s="35"/>
      <c r="L378" s="35"/>
      <c r="M378" s="35"/>
      <c r="N378" s="35"/>
      <c r="O378" s="35"/>
      <c r="P378" s="35"/>
      <c r="Q378" s="39">
        <f t="shared" si="111"/>
        <v>0</v>
      </c>
      <c r="R378" s="35"/>
      <c r="S378" s="35"/>
      <c r="T378" s="35"/>
      <c r="U378" s="35"/>
      <c r="V378" s="35"/>
      <c r="W378" s="35"/>
      <c r="X378" s="39">
        <f t="shared" si="112"/>
        <v>0</v>
      </c>
      <c r="Y378" s="40">
        <f t="shared" si="92"/>
        <v>0</v>
      </c>
    </row>
    <row r="379" spans="1:25" x14ac:dyDescent="0.25">
      <c r="A379" s="30"/>
      <c r="B379" s="41"/>
      <c r="C379" s="42"/>
      <c r="D379" s="33"/>
      <c r="E379" s="64"/>
      <c r="F379" s="65"/>
      <c r="G379" s="64"/>
      <c r="H379" s="65"/>
      <c r="I379" s="37">
        <f t="shared" si="110"/>
        <v>0</v>
      </c>
      <c r="J379" s="38">
        <f t="shared" si="110"/>
        <v>0</v>
      </c>
      <c r="K379" s="35"/>
      <c r="L379" s="35"/>
      <c r="M379" s="35"/>
      <c r="N379" s="35"/>
      <c r="O379" s="35"/>
      <c r="P379" s="35"/>
      <c r="Q379" s="39">
        <f t="shared" si="111"/>
        <v>0</v>
      </c>
      <c r="R379" s="35"/>
      <c r="S379" s="35"/>
      <c r="T379" s="35"/>
      <c r="U379" s="35"/>
      <c r="V379" s="35"/>
      <c r="W379" s="35"/>
      <c r="X379" s="39">
        <f t="shared" si="112"/>
        <v>0</v>
      </c>
      <c r="Y379" s="40">
        <f t="shared" si="92"/>
        <v>0</v>
      </c>
    </row>
    <row r="380" spans="1:25" x14ac:dyDescent="0.25">
      <c r="A380" s="30"/>
      <c r="B380" s="41"/>
      <c r="C380" s="42"/>
      <c r="D380" s="33"/>
      <c r="E380" s="64"/>
      <c r="F380" s="65"/>
      <c r="G380" s="64"/>
      <c r="H380" s="65"/>
      <c r="I380" s="37">
        <f t="shared" si="110"/>
        <v>0</v>
      </c>
      <c r="J380" s="38">
        <f t="shared" si="110"/>
        <v>0</v>
      </c>
      <c r="K380" s="35"/>
      <c r="L380" s="35"/>
      <c r="M380" s="35"/>
      <c r="N380" s="35"/>
      <c r="O380" s="35"/>
      <c r="P380" s="35"/>
      <c r="Q380" s="39">
        <f t="shared" si="111"/>
        <v>0</v>
      </c>
      <c r="R380" s="35"/>
      <c r="S380" s="35"/>
      <c r="T380" s="35"/>
      <c r="U380" s="35"/>
      <c r="V380" s="35"/>
      <c r="W380" s="35"/>
      <c r="X380" s="39">
        <f t="shared" si="112"/>
        <v>0</v>
      </c>
      <c r="Y380" s="40">
        <f t="shared" si="92"/>
        <v>0</v>
      </c>
    </row>
    <row r="381" spans="1:25" x14ac:dyDescent="0.25">
      <c r="A381" s="30"/>
      <c r="B381" s="41"/>
      <c r="C381" s="42"/>
      <c r="D381" s="33"/>
      <c r="E381" s="64"/>
      <c r="F381" s="65"/>
      <c r="G381" s="64"/>
      <c r="H381" s="65"/>
      <c r="I381" s="37">
        <f t="shared" si="110"/>
        <v>0</v>
      </c>
      <c r="J381" s="38">
        <f t="shared" si="110"/>
        <v>0</v>
      </c>
      <c r="K381" s="35"/>
      <c r="L381" s="35"/>
      <c r="M381" s="35"/>
      <c r="N381" s="35"/>
      <c r="O381" s="35"/>
      <c r="P381" s="35"/>
      <c r="Q381" s="39">
        <f t="shared" si="111"/>
        <v>0</v>
      </c>
      <c r="R381" s="35"/>
      <c r="S381" s="35"/>
      <c r="T381" s="35"/>
      <c r="U381" s="35"/>
      <c r="V381" s="35"/>
      <c r="W381" s="35"/>
      <c r="X381" s="39">
        <f t="shared" si="112"/>
        <v>0</v>
      </c>
      <c r="Y381" s="40">
        <f t="shared" si="92"/>
        <v>0</v>
      </c>
    </row>
    <row r="382" spans="1:25" x14ac:dyDescent="0.25">
      <c r="A382" s="30"/>
      <c r="B382" s="41"/>
      <c r="C382" s="42"/>
      <c r="D382" s="33"/>
      <c r="E382" s="64"/>
      <c r="F382" s="65"/>
      <c r="G382" s="64"/>
      <c r="H382" s="65"/>
      <c r="I382" s="37">
        <f t="shared" si="110"/>
        <v>0</v>
      </c>
      <c r="J382" s="38">
        <f t="shared" si="110"/>
        <v>0</v>
      </c>
      <c r="K382" s="35"/>
      <c r="L382" s="35"/>
      <c r="M382" s="35"/>
      <c r="N382" s="35"/>
      <c r="O382" s="35"/>
      <c r="P382" s="35"/>
      <c r="Q382" s="39">
        <f t="shared" si="111"/>
        <v>0</v>
      </c>
      <c r="R382" s="35"/>
      <c r="S382" s="35"/>
      <c r="T382" s="35"/>
      <c r="U382" s="35"/>
      <c r="V382" s="35"/>
      <c r="W382" s="35"/>
      <c r="X382" s="39">
        <f t="shared" si="112"/>
        <v>0</v>
      </c>
      <c r="Y382" s="40">
        <f t="shared" si="92"/>
        <v>0</v>
      </c>
    </row>
    <row r="383" spans="1:25" x14ac:dyDescent="0.25">
      <c r="A383" s="30"/>
      <c r="B383" s="41"/>
      <c r="C383" s="42"/>
      <c r="D383" s="33"/>
      <c r="E383" s="64"/>
      <c r="F383" s="65"/>
      <c r="G383" s="64"/>
      <c r="H383" s="65"/>
      <c r="I383" s="37">
        <f t="shared" si="110"/>
        <v>0</v>
      </c>
      <c r="J383" s="38">
        <f t="shared" si="110"/>
        <v>0</v>
      </c>
      <c r="K383" s="35"/>
      <c r="L383" s="35"/>
      <c r="M383" s="35"/>
      <c r="N383" s="35"/>
      <c r="O383" s="35"/>
      <c r="P383" s="35"/>
      <c r="Q383" s="39">
        <f t="shared" si="111"/>
        <v>0</v>
      </c>
      <c r="R383" s="35"/>
      <c r="S383" s="35"/>
      <c r="T383" s="35"/>
      <c r="U383" s="35"/>
      <c r="V383" s="35"/>
      <c r="W383" s="35"/>
      <c r="X383" s="39">
        <f t="shared" si="112"/>
        <v>0</v>
      </c>
      <c r="Y383" s="40">
        <f t="shared" si="92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3">SUM(K376:K384)</f>
        <v>0</v>
      </c>
      <c r="L385" s="38">
        <f t="shared" si="113"/>
        <v>0</v>
      </c>
      <c r="M385" s="38">
        <f t="shared" si="113"/>
        <v>0</v>
      </c>
      <c r="N385" s="38">
        <f t="shared" si="113"/>
        <v>0</v>
      </c>
      <c r="O385" s="38">
        <f t="shared" si="113"/>
        <v>0</v>
      </c>
      <c r="P385" s="38">
        <f t="shared" si="113"/>
        <v>0</v>
      </c>
      <c r="Q385" s="38">
        <f t="shared" si="113"/>
        <v>0</v>
      </c>
      <c r="R385" s="38">
        <f t="shared" si="113"/>
        <v>0</v>
      </c>
      <c r="S385" s="38">
        <f t="shared" si="113"/>
        <v>0</v>
      </c>
      <c r="T385" s="38">
        <f t="shared" si="113"/>
        <v>0</v>
      </c>
      <c r="U385" s="38">
        <f t="shared" si="113"/>
        <v>0</v>
      </c>
      <c r="V385" s="38">
        <f t="shared" si="113"/>
        <v>0</v>
      </c>
      <c r="W385" s="38">
        <f t="shared" si="113"/>
        <v>0</v>
      </c>
      <c r="X385" s="38">
        <f t="shared" si="113"/>
        <v>0</v>
      </c>
      <c r="Y385" s="40">
        <f t="shared" si="92"/>
        <v>0</v>
      </c>
    </row>
    <row r="386" spans="1:25" ht="15.75" thickTop="1" x14ac:dyDescent="0.25">
      <c r="A386" s="30" t="s">
        <v>29</v>
      </c>
      <c r="B386" s="31">
        <v>43611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2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4">SUM(G387-E387)</f>
        <v>0</v>
      </c>
      <c r="J387" s="38">
        <f t="shared" si="114"/>
        <v>0</v>
      </c>
      <c r="K387" s="35"/>
      <c r="L387" s="35"/>
      <c r="M387" s="35"/>
      <c r="N387" s="35"/>
      <c r="O387" s="35"/>
      <c r="P387" s="35"/>
      <c r="Q387" s="39">
        <f t="shared" ref="Q387:Q393" si="115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6">SUM(R387:W387)</f>
        <v>0</v>
      </c>
      <c r="Y387" s="40">
        <f t="shared" si="92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4"/>
        <v>0</v>
      </c>
      <c r="J388" s="38">
        <f t="shared" si="114"/>
        <v>0</v>
      </c>
      <c r="K388" s="35"/>
      <c r="L388" s="35"/>
      <c r="M388" s="35"/>
      <c r="N388" s="35"/>
      <c r="O388" s="35"/>
      <c r="P388" s="35"/>
      <c r="Q388" s="39">
        <f t="shared" si="115"/>
        <v>0</v>
      </c>
      <c r="R388" s="35"/>
      <c r="S388" s="35"/>
      <c r="T388" s="35"/>
      <c r="U388" s="35"/>
      <c r="V388" s="35"/>
      <c r="W388" s="35"/>
      <c r="X388" s="39">
        <f t="shared" si="116"/>
        <v>0</v>
      </c>
      <c r="Y388" s="40">
        <f t="shared" si="92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4"/>
        <v>0</v>
      </c>
      <c r="J389" s="38">
        <f t="shared" si="114"/>
        <v>0</v>
      </c>
      <c r="K389" s="35"/>
      <c r="L389" s="35"/>
      <c r="M389" s="35"/>
      <c r="N389" s="35"/>
      <c r="O389" s="35"/>
      <c r="P389" s="35"/>
      <c r="Q389" s="39">
        <f t="shared" si="115"/>
        <v>0</v>
      </c>
      <c r="R389" s="35"/>
      <c r="S389" s="35"/>
      <c r="T389" s="35"/>
      <c r="U389" s="35"/>
      <c r="V389" s="35"/>
      <c r="W389" s="35"/>
      <c r="X389" s="39">
        <f t="shared" si="116"/>
        <v>0</v>
      </c>
      <c r="Y389" s="40">
        <f t="shared" si="92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4"/>
        <v>0</v>
      </c>
      <c r="J390" s="38">
        <f t="shared" si="114"/>
        <v>0</v>
      </c>
      <c r="K390" s="35"/>
      <c r="L390" s="35"/>
      <c r="M390" s="35"/>
      <c r="N390" s="35"/>
      <c r="O390" s="35"/>
      <c r="P390" s="35"/>
      <c r="Q390" s="39">
        <f t="shared" si="115"/>
        <v>0</v>
      </c>
      <c r="R390" s="35"/>
      <c r="S390" s="35"/>
      <c r="T390" s="35"/>
      <c r="U390" s="35"/>
      <c r="V390" s="35"/>
      <c r="W390" s="35"/>
      <c r="X390" s="39">
        <f t="shared" si="116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4"/>
        <v>0</v>
      </c>
      <c r="J391" s="38">
        <f t="shared" si="114"/>
        <v>0</v>
      </c>
      <c r="K391" s="35"/>
      <c r="L391" s="35"/>
      <c r="M391" s="35"/>
      <c r="N391" s="35"/>
      <c r="O391" s="35"/>
      <c r="P391" s="35"/>
      <c r="Q391" s="39">
        <f t="shared" si="115"/>
        <v>0</v>
      </c>
      <c r="R391" s="35"/>
      <c r="S391" s="35"/>
      <c r="T391" s="35"/>
      <c r="U391" s="35"/>
      <c r="V391" s="35"/>
      <c r="W391" s="35"/>
      <c r="X391" s="39">
        <f t="shared" si="116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4"/>
        <v>0</v>
      </c>
      <c r="J392" s="38">
        <f t="shared" si="114"/>
        <v>0</v>
      </c>
      <c r="K392" s="35"/>
      <c r="L392" s="35"/>
      <c r="M392" s="35"/>
      <c r="N392" s="35"/>
      <c r="O392" s="35"/>
      <c r="P392" s="35"/>
      <c r="Q392" s="39">
        <f t="shared" si="115"/>
        <v>0</v>
      </c>
      <c r="R392" s="35"/>
      <c r="S392" s="35"/>
      <c r="T392" s="35"/>
      <c r="U392" s="35"/>
      <c r="V392" s="35"/>
      <c r="W392" s="35"/>
      <c r="X392" s="39">
        <f t="shared" si="116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4"/>
        <v>0</v>
      </c>
      <c r="J393" s="38">
        <f t="shared" si="114"/>
        <v>0</v>
      </c>
      <c r="K393" s="35"/>
      <c r="L393" s="35"/>
      <c r="M393" s="35"/>
      <c r="N393" s="35"/>
      <c r="O393" s="35"/>
      <c r="P393" s="35"/>
      <c r="Q393" s="39">
        <f t="shared" si="115"/>
        <v>0</v>
      </c>
      <c r="R393" s="35"/>
      <c r="S393" s="35"/>
      <c r="T393" s="35"/>
      <c r="U393" s="35"/>
      <c r="V393" s="35"/>
      <c r="W393" s="35"/>
      <c r="X393" s="39">
        <f t="shared" si="116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7">SUM(K386:K394)</f>
        <v>0</v>
      </c>
      <c r="L395" s="38">
        <f t="shared" si="117"/>
        <v>0</v>
      </c>
      <c r="M395" s="38">
        <f t="shared" si="117"/>
        <v>0</v>
      </c>
      <c r="N395" s="38">
        <f t="shared" si="117"/>
        <v>0</v>
      </c>
      <c r="O395" s="38">
        <f t="shared" si="117"/>
        <v>0</v>
      </c>
      <c r="P395" s="38">
        <f t="shared" si="117"/>
        <v>0</v>
      </c>
      <c r="Q395" s="38">
        <f t="shared" si="117"/>
        <v>0</v>
      </c>
      <c r="R395" s="38">
        <f t="shared" si="117"/>
        <v>0</v>
      </c>
      <c r="S395" s="38">
        <f t="shared" si="117"/>
        <v>0</v>
      </c>
      <c r="T395" s="38">
        <f t="shared" si="117"/>
        <v>0</v>
      </c>
      <c r="U395" s="38">
        <f t="shared" si="117"/>
        <v>0</v>
      </c>
      <c r="V395" s="38">
        <f t="shared" si="117"/>
        <v>0</v>
      </c>
      <c r="W395" s="38">
        <f t="shared" si="117"/>
        <v>0</v>
      </c>
      <c r="X395" s="38">
        <f t="shared" si="117"/>
        <v>0</v>
      </c>
      <c r="Y395" s="40">
        <f t="shared" ref="Y395:Y478" si="118">SUM(Q395-X395)</f>
        <v>0</v>
      </c>
    </row>
    <row r="396" spans="1:25" ht="15.75" thickTop="1" x14ac:dyDescent="0.25">
      <c r="A396" s="30" t="s">
        <v>40</v>
      </c>
      <c r="B396" s="31">
        <v>43612</v>
      </c>
      <c r="C396" s="32" t="s">
        <v>30</v>
      </c>
      <c r="D396" s="33"/>
      <c r="E396" s="64"/>
      <c r="F396" s="65"/>
      <c r="G396" s="64"/>
      <c r="H396" s="65"/>
      <c r="I396" s="37">
        <f t="shared" ref="I396:J408" si="119">SUM(G396-E396)</f>
        <v>0</v>
      </c>
      <c r="J396" s="38">
        <f t="shared" si="119"/>
        <v>0</v>
      </c>
      <c r="K396" s="35"/>
      <c r="L396" s="35"/>
      <c r="M396" s="35"/>
      <c r="N396" s="35"/>
      <c r="O396" s="35"/>
      <c r="P396" s="35"/>
      <c r="Q396" s="39">
        <f>SUM(K396:P396)</f>
        <v>0</v>
      </c>
      <c r="R396" s="35"/>
      <c r="S396" s="35"/>
      <c r="T396" s="35"/>
      <c r="U396" s="35"/>
      <c r="V396" s="35"/>
      <c r="W396" s="35"/>
      <c r="X396" s="39">
        <f>SUM(R396:W396)</f>
        <v>0</v>
      </c>
      <c r="Y396" s="40">
        <f t="shared" si="118"/>
        <v>0</v>
      </c>
    </row>
    <row r="397" spans="1:25" x14ac:dyDescent="0.25">
      <c r="A397" s="30"/>
      <c r="B397" s="62"/>
      <c r="C397" s="42" t="s">
        <v>31</v>
      </c>
      <c r="D397" s="33"/>
      <c r="E397" s="64"/>
      <c r="F397" s="65"/>
      <c r="G397" s="64"/>
      <c r="H397" s="65"/>
      <c r="I397" s="37">
        <f t="shared" si="119"/>
        <v>0</v>
      </c>
      <c r="J397" s="38">
        <f t="shared" si="119"/>
        <v>0</v>
      </c>
      <c r="K397" s="35"/>
      <c r="L397" s="35"/>
      <c r="M397" s="35"/>
      <c r="N397" s="35"/>
      <c r="O397" s="35"/>
      <c r="P397" s="35"/>
      <c r="Q397" s="39">
        <f t="shared" ref="Q397:Q408" si="120">SUM(K397:P397)</f>
        <v>0</v>
      </c>
      <c r="R397" s="35"/>
      <c r="S397" s="35"/>
      <c r="T397" s="35"/>
      <c r="U397" s="35"/>
      <c r="V397" s="35"/>
      <c r="W397" s="35"/>
      <c r="X397" s="39">
        <f t="shared" ref="X397:X408" si="121">SUM(R397:W397)</f>
        <v>0</v>
      </c>
      <c r="Y397" s="40">
        <f t="shared" si="118"/>
        <v>0</v>
      </c>
    </row>
    <row r="398" spans="1:25" x14ac:dyDescent="0.25">
      <c r="A398" s="30"/>
      <c r="B398" s="63"/>
      <c r="C398" s="42" t="s">
        <v>32</v>
      </c>
      <c r="D398" s="33"/>
      <c r="E398" s="64"/>
      <c r="F398" s="65"/>
      <c r="G398" s="64"/>
      <c r="H398" s="65"/>
      <c r="I398" s="37">
        <f t="shared" si="119"/>
        <v>0</v>
      </c>
      <c r="J398" s="38">
        <f t="shared" si="119"/>
        <v>0</v>
      </c>
      <c r="K398" s="35"/>
      <c r="L398" s="35"/>
      <c r="M398" s="35"/>
      <c r="N398" s="35"/>
      <c r="O398" s="35"/>
      <c r="P398" s="35"/>
      <c r="Q398" s="39">
        <f t="shared" si="120"/>
        <v>0</v>
      </c>
      <c r="R398" s="35"/>
      <c r="S398" s="35"/>
      <c r="T398" s="35"/>
      <c r="U398" s="35"/>
      <c r="V398" s="35"/>
      <c r="W398" s="35"/>
      <c r="X398" s="39">
        <f t="shared" si="121"/>
        <v>0</v>
      </c>
      <c r="Y398" s="40">
        <f t="shared" si="118"/>
        <v>0</v>
      </c>
    </row>
    <row r="399" spans="1:25" x14ac:dyDescent="0.25">
      <c r="A399" s="30"/>
      <c r="B399" s="63"/>
      <c r="C399" s="42" t="s">
        <v>33</v>
      </c>
      <c r="D399" s="33"/>
      <c r="E399" s="64"/>
      <c r="F399" s="65"/>
      <c r="G399" s="64"/>
      <c r="H399" s="65"/>
      <c r="I399" s="37">
        <f t="shared" si="119"/>
        <v>0</v>
      </c>
      <c r="J399" s="38">
        <f t="shared" si="119"/>
        <v>0</v>
      </c>
      <c r="K399" s="35"/>
      <c r="L399" s="35"/>
      <c r="M399" s="35"/>
      <c r="N399" s="35"/>
      <c r="O399" s="35"/>
      <c r="P399" s="35"/>
      <c r="Q399" s="39">
        <f t="shared" si="120"/>
        <v>0</v>
      </c>
      <c r="R399" s="35"/>
      <c r="S399" s="35"/>
      <c r="T399" s="35"/>
      <c r="U399" s="35"/>
      <c r="V399" s="35"/>
      <c r="W399" s="35"/>
      <c r="X399" s="39">
        <f t="shared" si="121"/>
        <v>0</v>
      </c>
      <c r="Y399" s="40">
        <f t="shared" si="118"/>
        <v>0</v>
      </c>
    </row>
    <row r="400" spans="1:25" x14ac:dyDescent="0.25">
      <c r="A400" s="30"/>
      <c r="B400" s="62"/>
      <c r="C400" s="42" t="s">
        <v>34</v>
      </c>
      <c r="D400" s="33"/>
      <c r="E400" s="64"/>
      <c r="F400" s="65"/>
      <c r="G400" s="64"/>
      <c r="H400" s="65"/>
      <c r="I400" s="37">
        <f t="shared" si="119"/>
        <v>0</v>
      </c>
      <c r="J400" s="38">
        <f t="shared" si="119"/>
        <v>0</v>
      </c>
      <c r="K400" s="35"/>
      <c r="L400" s="35"/>
      <c r="M400" s="35"/>
      <c r="N400" s="35"/>
      <c r="O400" s="35"/>
      <c r="P400" s="35"/>
      <c r="Q400" s="39">
        <f t="shared" si="120"/>
        <v>0</v>
      </c>
      <c r="R400" s="35"/>
      <c r="S400" s="35"/>
      <c r="T400" s="35"/>
      <c r="U400" s="35"/>
      <c r="V400" s="35"/>
      <c r="W400" s="35"/>
      <c r="X400" s="39">
        <f t="shared" si="121"/>
        <v>0</v>
      </c>
      <c r="Y400" s="40">
        <f t="shared" si="118"/>
        <v>0</v>
      </c>
    </row>
    <row r="401" spans="1:25" x14ac:dyDescent="0.25">
      <c r="A401" s="30"/>
      <c r="B401" s="62"/>
      <c r="C401" s="42" t="s">
        <v>35</v>
      </c>
      <c r="D401" s="33"/>
      <c r="E401" s="64"/>
      <c r="F401" s="65"/>
      <c r="G401" s="64"/>
      <c r="H401" s="65"/>
      <c r="I401" s="37">
        <f t="shared" si="119"/>
        <v>0</v>
      </c>
      <c r="J401" s="38">
        <f t="shared" si="119"/>
        <v>0</v>
      </c>
      <c r="K401" s="35"/>
      <c r="L401" s="35"/>
      <c r="M401" s="35"/>
      <c r="N401" s="35"/>
      <c r="O401" s="35"/>
      <c r="P401" s="35"/>
      <c r="Q401" s="39">
        <f t="shared" si="120"/>
        <v>0</v>
      </c>
      <c r="R401" s="35"/>
      <c r="S401" s="35"/>
      <c r="T401" s="35"/>
      <c r="U401" s="35"/>
      <c r="V401" s="35"/>
      <c r="W401" s="35"/>
      <c r="X401" s="39">
        <f t="shared" si="121"/>
        <v>0</v>
      </c>
      <c r="Y401" s="40">
        <f t="shared" si="118"/>
        <v>0</v>
      </c>
    </row>
    <row r="402" spans="1:25" x14ac:dyDescent="0.25">
      <c r="A402" s="30"/>
      <c r="B402" s="62"/>
      <c r="C402" s="42"/>
      <c r="D402" s="33"/>
      <c r="E402" s="64"/>
      <c r="F402" s="65"/>
      <c r="G402" s="64"/>
      <c r="H402" s="65"/>
      <c r="I402" s="37">
        <f t="shared" si="119"/>
        <v>0</v>
      </c>
      <c r="J402" s="38">
        <f t="shared" si="119"/>
        <v>0</v>
      </c>
      <c r="K402" s="35"/>
      <c r="L402" s="35"/>
      <c r="M402" s="35"/>
      <c r="N402" s="35"/>
      <c r="O402" s="35"/>
      <c r="P402" s="35"/>
      <c r="Q402" s="39">
        <f t="shared" si="120"/>
        <v>0</v>
      </c>
      <c r="R402" s="35"/>
      <c r="S402" s="35"/>
      <c r="T402" s="35"/>
      <c r="U402" s="35"/>
      <c r="V402" s="35"/>
      <c r="W402" s="35"/>
      <c r="X402" s="39">
        <f t="shared" si="121"/>
        <v>0</v>
      </c>
      <c r="Y402" s="40">
        <f t="shared" si="118"/>
        <v>0</v>
      </c>
    </row>
    <row r="403" spans="1:25" x14ac:dyDescent="0.25">
      <c r="A403" s="30"/>
      <c r="B403" s="62"/>
      <c r="C403" s="42"/>
      <c r="D403" s="33"/>
      <c r="E403" s="64"/>
      <c r="F403" s="65"/>
      <c r="G403" s="64"/>
      <c r="H403" s="65"/>
      <c r="I403" s="37">
        <f t="shared" si="119"/>
        <v>0</v>
      </c>
      <c r="J403" s="38">
        <f t="shared" si="119"/>
        <v>0</v>
      </c>
      <c r="K403" s="35"/>
      <c r="L403" s="35"/>
      <c r="M403" s="35"/>
      <c r="N403" s="35"/>
      <c r="O403" s="35"/>
      <c r="P403" s="35"/>
      <c r="Q403" s="39">
        <f t="shared" si="120"/>
        <v>0</v>
      </c>
      <c r="R403" s="35"/>
      <c r="S403" s="35"/>
      <c r="T403" s="35"/>
      <c r="U403" s="35"/>
      <c r="V403" s="35"/>
      <c r="W403" s="35"/>
      <c r="X403" s="39">
        <f t="shared" si="121"/>
        <v>0</v>
      </c>
      <c r="Y403" s="40">
        <f t="shared" si="118"/>
        <v>0</v>
      </c>
    </row>
    <row r="404" spans="1:25" x14ac:dyDescent="0.25">
      <c r="A404" s="30"/>
      <c r="B404" s="62"/>
      <c r="C404" s="42"/>
      <c r="D404" s="33"/>
      <c r="E404" s="64"/>
      <c r="F404" s="65"/>
      <c r="G404" s="64"/>
      <c r="H404" s="65"/>
      <c r="I404" s="37">
        <f t="shared" si="119"/>
        <v>0</v>
      </c>
      <c r="J404" s="38">
        <f t="shared" si="119"/>
        <v>0</v>
      </c>
      <c r="K404" s="35"/>
      <c r="L404" s="35"/>
      <c r="M404" s="35"/>
      <c r="N404" s="35"/>
      <c r="O404" s="35"/>
      <c r="P404" s="35"/>
      <c r="Q404" s="39">
        <f t="shared" si="120"/>
        <v>0</v>
      </c>
      <c r="R404" s="35"/>
      <c r="S404" s="35"/>
      <c r="T404" s="35"/>
      <c r="U404" s="35"/>
      <c r="V404" s="35"/>
      <c r="W404" s="35"/>
      <c r="X404" s="39">
        <f t="shared" si="121"/>
        <v>0</v>
      </c>
      <c r="Y404" s="40">
        <f t="shared" si="118"/>
        <v>0</v>
      </c>
    </row>
    <row r="405" spans="1:25" x14ac:dyDescent="0.25">
      <c r="A405" s="30"/>
      <c r="B405" s="62"/>
      <c r="C405" s="42"/>
      <c r="D405" s="33"/>
      <c r="E405" s="64"/>
      <c r="F405" s="65"/>
      <c r="G405" s="64"/>
      <c r="H405" s="65"/>
      <c r="I405" s="37">
        <f t="shared" si="119"/>
        <v>0</v>
      </c>
      <c r="J405" s="38">
        <f t="shared" si="119"/>
        <v>0</v>
      </c>
      <c r="K405" s="35"/>
      <c r="L405" s="35"/>
      <c r="M405" s="35"/>
      <c r="N405" s="35"/>
      <c r="O405" s="35"/>
      <c r="P405" s="35"/>
      <c r="Q405" s="39">
        <f t="shared" si="120"/>
        <v>0</v>
      </c>
      <c r="R405" s="35"/>
      <c r="S405" s="35"/>
      <c r="T405" s="35"/>
      <c r="U405" s="35"/>
      <c r="V405" s="35"/>
      <c r="W405" s="35"/>
      <c r="X405" s="39">
        <f t="shared" si="121"/>
        <v>0</v>
      </c>
      <c r="Y405" s="40">
        <f t="shared" si="118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9"/>
        <v>0</v>
      </c>
      <c r="J406" s="38">
        <f t="shared" si="119"/>
        <v>0</v>
      </c>
      <c r="K406" s="35"/>
      <c r="L406" s="35"/>
      <c r="M406" s="35"/>
      <c r="N406" s="35"/>
      <c r="O406" s="35"/>
      <c r="P406" s="35"/>
      <c r="Q406" s="39">
        <f t="shared" si="120"/>
        <v>0</v>
      </c>
      <c r="R406" s="35"/>
      <c r="S406" s="35"/>
      <c r="T406" s="35"/>
      <c r="U406" s="35"/>
      <c r="V406" s="35"/>
      <c r="W406" s="35"/>
      <c r="X406" s="39">
        <f t="shared" si="121"/>
        <v>0</v>
      </c>
      <c r="Y406" s="40">
        <f t="shared" si="118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9"/>
        <v>0</v>
      </c>
      <c r="J407" s="38">
        <f t="shared" si="119"/>
        <v>0</v>
      </c>
      <c r="K407" s="35"/>
      <c r="L407" s="35"/>
      <c r="M407" s="35"/>
      <c r="N407" s="35"/>
      <c r="O407" s="35"/>
      <c r="P407" s="35"/>
      <c r="Q407" s="39">
        <f t="shared" si="120"/>
        <v>0</v>
      </c>
      <c r="R407" s="35"/>
      <c r="S407" s="35"/>
      <c r="T407" s="35"/>
      <c r="U407" s="35"/>
      <c r="V407" s="35"/>
      <c r="W407" s="35"/>
      <c r="X407" s="39">
        <f t="shared" si="121"/>
        <v>0</v>
      </c>
      <c r="Y407" s="40">
        <f t="shared" si="118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9"/>
        <v>0</v>
      </c>
      <c r="J408" s="38">
        <f t="shared" si="119"/>
        <v>0</v>
      </c>
      <c r="K408" s="35"/>
      <c r="L408" s="35"/>
      <c r="M408" s="35"/>
      <c r="N408" s="35"/>
      <c r="O408" s="35"/>
      <c r="P408" s="35"/>
      <c r="Q408" s="39">
        <f t="shared" si="120"/>
        <v>0</v>
      </c>
      <c r="R408" s="35"/>
      <c r="S408" s="35"/>
      <c r="T408" s="35"/>
      <c r="U408" s="35"/>
      <c r="V408" s="35"/>
      <c r="W408" s="35"/>
      <c r="X408" s="39">
        <f t="shared" si="121"/>
        <v>0</v>
      </c>
      <c r="Y408" s="40">
        <f t="shared" si="118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</v>
      </c>
      <c r="J410" s="38">
        <f>SUM(J396:J409)</f>
        <v>0</v>
      </c>
      <c r="K410" s="38">
        <f t="shared" ref="K410:X410" si="122">SUM(K396:K409)</f>
        <v>0</v>
      </c>
      <c r="L410" s="38">
        <f t="shared" si="122"/>
        <v>0</v>
      </c>
      <c r="M410" s="38">
        <f t="shared" si="122"/>
        <v>0</v>
      </c>
      <c r="N410" s="38">
        <f t="shared" si="122"/>
        <v>0</v>
      </c>
      <c r="O410" s="38">
        <f t="shared" si="122"/>
        <v>0</v>
      </c>
      <c r="P410" s="38">
        <f t="shared" si="122"/>
        <v>0</v>
      </c>
      <c r="Q410" s="38">
        <f t="shared" si="122"/>
        <v>0</v>
      </c>
      <c r="R410" s="38">
        <f t="shared" si="122"/>
        <v>0</v>
      </c>
      <c r="S410" s="38">
        <f t="shared" si="122"/>
        <v>0</v>
      </c>
      <c r="T410" s="38">
        <f t="shared" si="122"/>
        <v>0</v>
      </c>
      <c r="U410" s="38">
        <f t="shared" si="122"/>
        <v>0</v>
      </c>
      <c r="V410" s="38">
        <f t="shared" si="122"/>
        <v>0</v>
      </c>
      <c r="W410" s="38">
        <f t="shared" si="122"/>
        <v>0</v>
      </c>
      <c r="X410" s="38">
        <f t="shared" si="122"/>
        <v>0</v>
      </c>
      <c r="Y410" s="40">
        <f t="shared" si="118"/>
        <v>0</v>
      </c>
    </row>
    <row r="411" spans="1:25" ht="16.5" thickTop="1" thickBot="1" x14ac:dyDescent="0.3">
      <c r="A411" s="214" t="s">
        <v>43</v>
      </c>
      <c r="B411" s="221">
        <v>43613</v>
      </c>
      <c r="C411" s="215" t="s">
        <v>30</v>
      </c>
      <c r="D411" s="216">
        <v>15</v>
      </c>
      <c r="E411" s="198">
        <v>0.27083333333333331</v>
      </c>
      <c r="F411" s="199">
        <v>119362</v>
      </c>
      <c r="G411" s="198">
        <v>0.31319444444444444</v>
      </c>
      <c r="H411" s="199">
        <v>119395</v>
      </c>
      <c r="I411" s="37">
        <f t="shared" ref="I411:J423" si="123">SUM(G411-E411)</f>
        <v>4.2361111111111127E-2</v>
      </c>
      <c r="J411" s="38">
        <f t="shared" si="123"/>
        <v>33</v>
      </c>
      <c r="K411" s="203"/>
      <c r="L411" s="204"/>
      <c r="M411" s="204"/>
      <c r="N411" s="204"/>
      <c r="O411" s="204"/>
      <c r="P411" s="204"/>
      <c r="Q411" s="39">
        <f>SUM(K411:P411)</f>
        <v>0</v>
      </c>
      <c r="R411" s="203"/>
      <c r="S411" s="204"/>
      <c r="T411" s="204"/>
      <c r="U411" s="204"/>
      <c r="V411" s="204"/>
      <c r="W411" s="204"/>
      <c r="X411" s="39">
        <f>SUM(R411:W411)</f>
        <v>0</v>
      </c>
      <c r="Y411" s="40">
        <f t="shared" si="118"/>
        <v>0</v>
      </c>
    </row>
    <row r="412" spans="1:25" ht="15.75" thickBot="1" x14ac:dyDescent="0.3">
      <c r="A412" s="217" t="s">
        <v>125</v>
      </c>
      <c r="B412" s="218"/>
      <c r="C412" s="219" t="s">
        <v>31</v>
      </c>
      <c r="D412" s="220"/>
      <c r="E412" s="201">
        <v>0.32291666666666669</v>
      </c>
      <c r="F412" s="202">
        <v>119395</v>
      </c>
      <c r="G412" s="201">
        <v>0.36458333333333331</v>
      </c>
      <c r="H412" s="202">
        <v>119418</v>
      </c>
      <c r="I412" s="37">
        <f t="shared" si="123"/>
        <v>4.166666666666663E-2</v>
      </c>
      <c r="J412" s="38">
        <f t="shared" si="123"/>
        <v>23</v>
      </c>
      <c r="K412" s="205">
        <v>1</v>
      </c>
      <c r="L412" s="206"/>
      <c r="M412" s="206"/>
      <c r="N412" s="206"/>
      <c r="O412" s="206"/>
      <c r="P412" s="206"/>
      <c r="Q412" s="39">
        <f t="shared" ref="Q412:Q423" si="124">SUM(K412:P412)</f>
        <v>1</v>
      </c>
      <c r="R412" s="208"/>
      <c r="S412" s="207">
        <v>1</v>
      </c>
      <c r="T412" s="206"/>
      <c r="U412" s="206"/>
      <c r="V412" s="206"/>
      <c r="W412" s="206"/>
      <c r="X412" s="39">
        <f t="shared" ref="X412:X423" si="125">SUM(R412:W412)</f>
        <v>1</v>
      </c>
      <c r="Y412" s="40">
        <f t="shared" si="118"/>
        <v>0</v>
      </c>
    </row>
    <row r="413" spans="1:25" ht="15.75" thickBot="1" x14ac:dyDescent="0.3">
      <c r="A413" s="217" t="s">
        <v>125</v>
      </c>
      <c r="B413" s="218"/>
      <c r="C413" s="219" t="s">
        <v>32</v>
      </c>
      <c r="D413" s="220">
        <v>15</v>
      </c>
      <c r="E413" s="201">
        <v>0.36944444444444446</v>
      </c>
      <c r="F413" s="202">
        <v>119418</v>
      </c>
      <c r="G413" s="201">
        <v>0.39999999999999997</v>
      </c>
      <c r="H413" s="202">
        <v>119441</v>
      </c>
      <c r="I413" s="37">
        <f t="shared" si="123"/>
        <v>3.0555555555555503E-2</v>
      </c>
      <c r="J413" s="38">
        <f t="shared" si="123"/>
        <v>23</v>
      </c>
      <c r="K413" s="208"/>
      <c r="L413" s="207">
        <v>1</v>
      </c>
      <c r="M413" s="207">
        <v>2</v>
      </c>
      <c r="N413" s="206"/>
      <c r="O413" s="206"/>
      <c r="P413" s="206"/>
      <c r="Q413" s="39">
        <f t="shared" si="124"/>
        <v>3</v>
      </c>
      <c r="R413" s="208"/>
      <c r="S413" s="207">
        <v>3</v>
      </c>
      <c r="T413" s="206"/>
      <c r="U413" s="206"/>
      <c r="V413" s="206"/>
      <c r="W413" s="206"/>
      <c r="X413" s="39">
        <f t="shared" si="125"/>
        <v>3</v>
      </c>
      <c r="Y413" s="40">
        <f t="shared" si="118"/>
        <v>0</v>
      </c>
    </row>
    <row r="414" spans="1:25" ht="15.75" thickBot="1" x14ac:dyDescent="0.3">
      <c r="A414" s="217"/>
      <c r="B414" s="218"/>
      <c r="C414" s="219" t="s">
        <v>33</v>
      </c>
      <c r="D414" s="220"/>
      <c r="E414" s="201">
        <v>0.41319444444444442</v>
      </c>
      <c r="F414" s="202">
        <v>119441</v>
      </c>
      <c r="G414" s="201">
        <v>0.46180555555555558</v>
      </c>
      <c r="H414" s="202">
        <v>119473</v>
      </c>
      <c r="I414" s="37">
        <f t="shared" si="123"/>
        <v>4.861111111111116E-2</v>
      </c>
      <c r="J414" s="38">
        <f t="shared" si="123"/>
        <v>32</v>
      </c>
      <c r="K414" s="205">
        <v>1</v>
      </c>
      <c r="L414" s="206"/>
      <c r="M414" s="206"/>
      <c r="N414" s="206"/>
      <c r="O414" s="206"/>
      <c r="P414" s="206"/>
      <c r="Q414" s="39">
        <f t="shared" si="124"/>
        <v>1</v>
      </c>
      <c r="R414" s="208"/>
      <c r="S414" s="207">
        <v>1</v>
      </c>
      <c r="T414" s="206"/>
      <c r="U414" s="206"/>
      <c r="V414" s="206"/>
      <c r="W414" s="206"/>
      <c r="X414" s="39">
        <f t="shared" si="125"/>
        <v>1</v>
      </c>
      <c r="Y414" s="40">
        <f t="shared" si="118"/>
        <v>0</v>
      </c>
    </row>
    <row r="415" spans="1:25" ht="15.75" thickBot="1" x14ac:dyDescent="0.3">
      <c r="A415" s="217" t="s">
        <v>121</v>
      </c>
      <c r="B415" s="218"/>
      <c r="C415" s="219" t="s">
        <v>34</v>
      </c>
      <c r="D415" s="220">
        <v>15</v>
      </c>
      <c r="E415" s="201">
        <v>0.64583333333333337</v>
      </c>
      <c r="F415" s="202">
        <v>119473</v>
      </c>
      <c r="G415" s="201">
        <v>0.71180555555555547</v>
      </c>
      <c r="H415" s="202">
        <v>119532</v>
      </c>
      <c r="I415" s="37">
        <f t="shared" si="123"/>
        <v>6.5972222222222099E-2</v>
      </c>
      <c r="J415" s="38">
        <f t="shared" si="123"/>
        <v>59</v>
      </c>
      <c r="K415" s="205">
        <v>5</v>
      </c>
      <c r="L415" s="206"/>
      <c r="M415" s="206"/>
      <c r="N415" s="206"/>
      <c r="O415" s="206"/>
      <c r="P415" s="206"/>
      <c r="Q415" s="39">
        <f t="shared" si="124"/>
        <v>5</v>
      </c>
      <c r="R415" s="208"/>
      <c r="S415" s="207">
        <v>3</v>
      </c>
      <c r="T415" s="207">
        <v>2</v>
      </c>
      <c r="U415" s="206"/>
      <c r="V415" s="206"/>
      <c r="W415" s="206"/>
      <c r="X415" s="39">
        <f t="shared" si="125"/>
        <v>5</v>
      </c>
      <c r="Y415" s="40">
        <f t="shared" si="118"/>
        <v>0</v>
      </c>
    </row>
    <row r="416" spans="1:25" ht="15.75" thickBot="1" x14ac:dyDescent="0.3">
      <c r="A416" s="217"/>
      <c r="B416" s="218"/>
      <c r="C416" s="219" t="s">
        <v>35</v>
      </c>
      <c r="D416" s="220"/>
      <c r="E416" s="201">
        <v>0.72777777777777775</v>
      </c>
      <c r="F416" s="202">
        <v>119532</v>
      </c>
      <c r="G416" s="201">
        <v>0.77777777777777779</v>
      </c>
      <c r="H416" s="202">
        <v>119564</v>
      </c>
      <c r="I416" s="37">
        <f t="shared" si="123"/>
        <v>5.0000000000000044E-2</v>
      </c>
      <c r="J416" s="38">
        <f t="shared" si="123"/>
        <v>32</v>
      </c>
      <c r="K416" s="205">
        <v>4</v>
      </c>
      <c r="L416" s="207">
        <v>1</v>
      </c>
      <c r="M416" s="206"/>
      <c r="N416" s="206"/>
      <c r="O416" s="206"/>
      <c r="P416" s="206"/>
      <c r="Q416" s="39">
        <f t="shared" si="124"/>
        <v>5</v>
      </c>
      <c r="R416" s="208"/>
      <c r="S416" s="207">
        <v>3</v>
      </c>
      <c r="T416" s="207">
        <v>1</v>
      </c>
      <c r="U416" s="206"/>
      <c r="V416" s="207">
        <v>1</v>
      </c>
      <c r="W416" s="206"/>
      <c r="X416" s="39">
        <f t="shared" si="125"/>
        <v>5</v>
      </c>
      <c r="Y416" s="40">
        <f t="shared" si="118"/>
        <v>0</v>
      </c>
    </row>
    <row r="417" spans="1:25" ht="15.75" thickBot="1" x14ac:dyDescent="0.3">
      <c r="A417" s="217"/>
      <c r="B417" s="218"/>
      <c r="C417" s="219" t="s">
        <v>36</v>
      </c>
      <c r="D417" s="220"/>
      <c r="E417" s="238"/>
      <c r="F417" s="238"/>
      <c r="G417" s="238"/>
      <c r="H417" s="238"/>
      <c r="I417" s="37">
        <f t="shared" si="123"/>
        <v>0</v>
      </c>
      <c r="J417" s="38">
        <f t="shared" si="123"/>
        <v>0</v>
      </c>
      <c r="K417" s="35"/>
      <c r="L417" s="35"/>
      <c r="M417" s="35"/>
      <c r="N417" s="35"/>
      <c r="O417" s="35"/>
      <c r="P417" s="35"/>
      <c r="Q417" s="39">
        <f t="shared" si="124"/>
        <v>0</v>
      </c>
      <c r="R417" s="35"/>
      <c r="S417" s="35"/>
      <c r="T417" s="35"/>
      <c r="U417" s="35"/>
      <c r="V417" s="35"/>
      <c r="W417" s="35"/>
      <c r="X417" s="39">
        <f t="shared" si="125"/>
        <v>0</v>
      </c>
      <c r="Y417" s="40">
        <f t="shared" si="118"/>
        <v>0</v>
      </c>
    </row>
    <row r="418" spans="1:25" ht="15.75" thickBot="1" x14ac:dyDescent="0.3">
      <c r="A418" s="217"/>
      <c r="B418" s="218"/>
      <c r="C418" s="219" t="s">
        <v>37</v>
      </c>
      <c r="D418" s="220"/>
      <c r="E418" s="238"/>
      <c r="F418" s="238"/>
      <c r="G418" s="238"/>
      <c r="H418" s="238"/>
      <c r="I418" s="37">
        <f t="shared" si="123"/>
        <v>0</v>
      </c>
      <c r="J418" s="38">
        <f t="shared" si="123"/>
        <v>0</v>
      </c>
      <c r="K418" s="35"/>
      <c r="L418" s="35"/>
      <c r="M418" s="35"/>
      <c r="N418" s="35"/>
      <c r="O418" s="35"/>
      <c r="P418" s="35"/>
      <c r="Q418" s="39">
        <f t="shared" si="124"/>
        <v>0</v>
      </c>
      <c r="R418" s="35"/>
      <c r="S418" s="35"/>
      <c r="T418" s="35"/>
      <c r="U418" s="35"/>
      <c r="V418" s="35"/>
      <c r="W418" s="35"/>
      <c r="X418" s="39">
        <f t="shared" si="125"/>
        <v>0</v>
      </c>
      <c r="Y418" s="40">
        <f t="shared" si="118"/>
        <v>0</v>
      </c>
    </row>
    <row r="419" spans="1:25" ht="15.75" thickBot="1" x14ac:dyDescent="0.3">
      <c r="A419" s="217"/>
      <c r="B419" s="218"/>
      <c r="C419" s="219" t="s">
        <v>41</v>
      </c>
      <c r="D419" s="220"/>
      <c r="E419" s="238"/>
      <c r="F419" s="238"/>
      <c r="G419" s="238"/>
      <c r="H419" s="238"/>
      <c r="I419" s="37">
        <f t="shared" si="123"/>
        <v>0</v>
      </c>
      <c r="J419" s="38">
        <f t="shared" si="123"/>
        <v>0</v>
      </c>
      <c r="K419" s="35"/>
      <c r="L419" s="35"/>
      <c r="M419" s="35"/>
      <c r="N419" s="35"/>
      <c r="O419" s="35"/>
      <c r="P419" s="35"/>
      <c r="Q419" s="39">
        <f t="shared" si="124"/>
        <v>0</v>
      </c>
      <c r="R419" s="35"/>
      <c r="S419" s="35"/>
      <c r="T419" s="35"/>
      <c r="U419" s="35"/>
      <c r="V419" s="35"/>
      <c r="W419" s="35"/>
      <c r="X419" s="39">
        <f t="shared" si="125"/>
        <v>0</v>
      </c>
      <c r="Y419" s="40">
        <f t="shared" si="118"/>
        <v>0</v>
      </c>
    </row>
    <row r="420" spans="1:25" ht="15.75" thickBot="1" x14ac:dyDescent="0.3">
      <c r="A420" s="217"/>
      <c r="B420" s="218"/>
      <c r="C420" s="219" t="s">
        <v>42</v>
      </c>
      <c r="D420" s="220"/>
      <c r="E420" s="238"/>
      <c r="F420" s="238"/>
      <c r="G420" s="238"/>
      <c r="H420" s="238"/>
      <c r="I420" s="37">
        <f t="shared" si="123"/>
        <v>0</v>
      </c>
      <c r="J420" s="38">
        <f t="shared" si="123"/>
        <v>0</v>
      </c>
      <c r="K420" s="35"/>
      <c r="L420" s="35"/>
      <c r="M420" s="35"/>
      <c r="N420" s="35"/>
      <c r="O420" s="35"/>
      <c r="P420" s="35"/>
      <c r="Q420" s="39">
        <f t="shared" si="124"/>
        <v>0</v>
      </c>
      <c r="R420" s="35"/>
      <c r="S420" s="35"/>
      <c r="T420" s="35"/>
      <c r="U420" s="35"/>
      <c r="V420" s="35"/>
      <c r="W420" s="35"/>
      <c r="X420" s="39">
        <f t="shared" si="125"/>
        <v>0</v>
      </c>
      <c r="Y420" s="40">
        <f t="shared" si="118"/>
        <v>0</v>
      </c>
    </row>
    <row r="421" spans="1:25" ht="15.75" thickBot="1" x14ac:dyDescent="0.3">
      <c r="A421" s="217"/>
      <c r="B421" s="218"/>
      <c r="C421" s="222"/>
      <c r="D421" s="223"/>
      <c r="E421" s="222"/>
      <c r="F421" s="222"/>
      <c r="G421" s="222"/>
      <c r="H421" s="222"/>
      <c r="I421" s="37">
        <f t="shared" si="123"/>
        <v>0</v>
      </c>
      <c r="J421" s="38">
        <f t="shared" si="123"/>
        <v>0</v>
      </c>
      <c r="K421" s="35"/>
      <c r="L421" s="35"/>
      <c r="M421" s="35"/>
      <c r="N421" s="35"/>
      <c r="O421" s="35"/>
      <c r="P421" s="35"/>
      <c r="Q421" s="39">
        <f t="shared" si="124"/>
        <v>0</v>
      </c>
      <c r="R421" s="35"/>
      <c r="S421" s="35"/>
      <c r="T421" s="35"/>
      <c r="U421" s="35"/>
      <c r="V421" s="35"/>
      <c r="W421" s="35"/>
      <c r="X421" s="39">
        <f t="shared" si="125"/>
        <v>0</v>
      </c>
      <c r="Y421" s="40">
        <f t="shared" si="118"/>
        <v>0</v>
      </c>
    </row>
    <row r="422" spans="1:25" ht="15.75" thickBot="1" x14ac:dyDescent="0.3">
      <c r="A422" s="217"/>
      <c r="B422" s="218"/>
      <c r="C422" s="222"/>
      <c r="D422" s="223"/>
      <c r="E422" s="222"/>
      <c r="F422" s="222"/>
      <c r="G422" s="222"/>
      <c r="H422" s="222"/>
      <c r="I422" s="37">
        <f t="shared" si="123"/>
        <v>0</v>
      </c>
      <c r="J422" s="38">
        <f t="shared" si="123"/>
        <v>0</v>
      </c>
      <c r="K422" s="35"/>
      <c r="L422" s="35"/>
      <c r="M422" s="35"/>
      <c r="N422" s="35"/>
      <c r="O422" s="35"/>
      <c r="P422" s="35"/>
      <c r="Q422" s="39">
        <f t="shared" si="124"/>
        <v>0</v>
      </c>
      <c r="R422" s="35"/>
      <c r="S422" s="35"/>
      <c r="T422" s="35"/>
      <c r="U422" s="35"/>
      <c r="V422" s="35"/>
      <c r="W422" s="35"/>
      <c r="X422" s="39">
        <f t="shared" si="125"/>
        <v>0</v>
      </c>
      <c r="Y422" s="40">
        <f t="shared" si="118"/>
        <v>0</v>
      </c>
    </row>
    <row r="423" spans="1:25" ht="15.75" thickBot="1" x14ac:dyDescent="0.3">
      <c r="A423" s="217"/>
      <c r="B423" s="218"/>
      <c r="C423" s="222"/>
      <c r="D423" s="223"/>
      <c r="E423" s="222"/>
      <c r="F423" s="222"/>
      <c r="G423" s="222"/>
      <c r="H423" s="222"/>
      <c r="I423" s="37">
        <f t="shared" si="123"/>
        <v>0</v>
      </c>
      <c r="J423" s="38">
        <f t="shared" si="123"/>
        <v>0</v>
      </c>
      <c r="K423" s="35"/>
      <c r="L423" s="35"/>
      <c r="M423" s="35"/>
      <c r="N423" s="35"/>
      <c r="O423" s="35"/>
      <c r="P423" s="35"/>
      <c r="Q423" s="39">
        <f t="shared" si="124"/>
        <v>0</v>
      </c>
      <c r="R423" s="35"/>
      <c r="S423" s="35"/>
      <c r="T423" s="35"/>
      <c r="U423" s="35"/>
      <c r="V423" s="35"/>
      <c r="W423" s="35"/>
      <c r="X423" s="39">
        <f t="shared" si="125"/>
        <v>0</v>
      </c>
      <c r="Y423" s="40">
        <f t="shared" si="118"/>
        <v>0</v>
      </c>
    </row>
    <row r="424" spans="1:25" ht="15.75" thickBot="1" x14ac:dyDescent="0.3">
      <c r="A424" s="217"/>
      <c r="B424" s="218"/>
      <c r="C424" s="219"/>
      <c r="D424" s="224"/>
      <c r="E424" s="225"/>
      <c r="F424" s="225"/>
      <c r="G424" s="225"/>
      <c r="H424" s="218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226"/>
      <c r="B425" s="226"/>
      <c r="C425" s="227" t="s">
        <v>38</v>
      </c>
      <c r="D425" s="228"/>
      <c r="E425" s="229"/>
      <c r="F425" s="229"/>
      <c r="G425" s="229"/>
      <c r="H425" s="230" t="s">
        <v>39</v>
      </c>
      <c r="I425" s="37">
        <f>SUM(I411:I424)</f>
        <v>0.27916666666666656</v>
      </c>
      <c r="J425" s="38">
        <f>SUM(J411:J424)</f>
        <v>202</v>
      </c>
      <c r="K425" s="38">
        <f t="shared" ref="K425:X425" si="126">SUM(K411:K424)</f>
        <v>11</v>
      </c>
      <c r="L425" s="38">
        <f t="shared" si="126"/>
        <v>2</v>
      </c>
      <c r="M425" s="38">
        <f t="shared" si="126"/>
        <v>2</v>
      </c>
      <c r="N425" s="38">
        <f t="shared" si="126"/>
        <v>0</v>
      </c>
      <c r="O425" s="38">
        <f t="shared" si="126"/>
        <v>0</v>
      </c>
      <c r="P425" s="38">
        <f t="shared" si="126"/>
        <v>0</v>
      </c>
      <c r="Q425" s="38">
        <f t="shared" si="126"/>
        <v>15</v>
      </c>
      <c r="R425" s="38">
        <f t="shared" si="126"/>
        <v>0</v>
      </c>
      <c r="S425" s="38">
        <f t="shared" si="126"/>
        <v>11</v>
      </c>
      <c r="T425" s="38">
        <f t="shared" si="126"/>
        <v>3</v>
      </c>
      <c r="U425" s="38">
        <f t="shared" si="126"/>
        <v>0</v>
      </c>
      <c r="V425" s="38">
        <f t="shared" si="126"/>
        <v>1</v>
      </c>
      <c r="W425" s="38">
        <f t="shared" si="126"/>
        <v>0</v>
      </c>
      <c r="X425" s="38">
        <f t="shared" si="126"/>
        <v>15</v>
      </c>
      <c r="Y425" s="40">
        <f t="shared" si="118"/>
        <v>0</v>
      </c>
    </row>
    <row r="426" spans="1:25" ht="16.5" thickTop="1" thickBot="1" x14ac:dyDescent="0.3">
      <c r="A426" s="217" t="s">
        <v>44</v>
      </c>
      <c r="B426" s="231">
        <v>43614</v>
      </c>
      <c r="C426" s="219" t="s">
        <v>30</v>
      </c>
      <c r="D426" s="220">
        <v>15</v>
      </c>
      <c r="E426" s="201">
        <v>0.27083333333333331</v>
      </c>
      <c r="F426" s="202">
        <v>119560</v>
      </c>
      <c r="G426" s="201">
        <v>0.31944444444444448</v>
      </c>
      <c r="H426" s="202">
        <v>119597</v>
      </c>
      <c r="I426" s="37">
        <f t="shared" ref="I426:J438" si="127">SUM(G426-E426)</f>
        <v>4.861111111111116E-2</v>
      </c>
      <c r="J426" s="38">
        <f t="shared" si="127"/>
        <v>37</v>
      </c>
      <c r="K426" s="234">
        <v>1</v>
      </c>
      <c r="L426" s="213">
        <v>1</v>
      </c>
      <c r="M426" s="204"/>
      <c r="N426" s="204"/>
      <c r="O426" s="204"/>
      <c r="P426" s="204"/>
      <c r="Q426" s="39">
        <f>SUM(K426:P426)</f>
        <v>2</v>
      </c>
      <c r="R426" s="203"/>
      <c r="S426" s="213">
        <v>1</v>
      </c>
      <c r="T426" s="213">
        <v>1</v>
      </c>
      <c r="U426" s="204"/>
      <c r="V426" s="204"/>
      <c r="W426" s="204"/>
      <c r="X426" s="39">
        <f>SUM(R426:W426)</f>
        <v>2</v>
      </c>
      <c r="Y426" s="40">
        <f t="shared" si="118"/>
        <v>0</v>
      </c>
    </row>
    <row r="427" spans="1:25" ht="15.75" thickBot="1" x14ac:dyDescent="0.3">
      <c r="A427" s="217" t="s">
        <v>125</v>
      </c>
      <c r="B427" s="218"/>
      <c r="C427" s="219" t="s">
        <v>31</v>
      </c>
      <c r="D427" s="220"/>
      <c r="E427" s="201">
        <v>0.32291666666666669</v>
      </c>
      <c r="F427" s="202">
        <v>119597</v>
      </c>
      <c r="G427" s="201">
        <v>0.3611111111111111</v>
      </c>
      <c r="H427" s="202">
        <v>119619</v>
      </c>
      <c r="I427" s="37">
        <f t="shared" si="127"/>
        <v>3.819444444444442E-2</v>
      </c>
      <c r="J427" s="38">
        <f t="shared" si="127"/>
        <v>22</v>
      </c>
      <c r="K427" s="205">
        <v>1</v>
      </c>
      <c r="L427" s="206"/>
      <c r="M427" s="206"/>
      <c r="N427" s="206"/>
      <c r="O427" s="206"/>
      <c r="P427" s="206"/>
      <c r="Q427" s="39">
        <f t="shared" ref="Q427:Q438" si="128">SUM(K427:P427)</f>
        <v>1</v>
      </c>
      <c r="R427" s="208"/>
      <c r="S427" s="207">
        <v>1</v>
      </c>
      <c r="T427" s="206"/>
      <c r="U427" s="206"/>
      <c r="V427" s="206"/>
      <c r="W427" s="206"/>
      <c r="X427" s="39">
        <f t="shared" ref="X427:X438" si="129">SUM(R427:W427)</f>
        <v>1</v>
      </c>
      <c r="Y427" s="40">
        <f t="shared" si="118"/>
        <v>0</v>
      </c>
    </row>
    <row r="428" spans="1:25" ht="15.75" thickBot="1" x14ac:dyDescent="0.3">
      <c r="A428" s="217" t="s">
        <v>125</v>
      </c>
      <c r="B428" s="218"/>
      <c r="C428" s="219" t="s">
        <v>32</v>
      </c>
      <c r="D428" s="220">
        <v>15</v>
      </c>
      <c r="E428" s="201">
        <v>0.36944444444444446</v>
      </c>
      <c r="F428" s="202">
        <v>119619</v>
      </c>
      <c r="G428" s="201">
        <v>0.40347222222222223</v>
      </c>
      <c r="H428" s="202">
        <v>119643</v>
      </c>
      <c r="I428" s="37">
        <f t="shared" si="127"/>
        <v>3.4027777777777768E-2</v>
      </c>
      <c r="J428" s="38">
        <f t="shared" si="127"/>
        <v>24</v>
      </c>
      <c r="K428" s="208"/>
      <c r="L428" s="207">
        <v>2</v>
      </c>
      <c r="M428" s="207">
        <v>1</v>
      </c>
      <c r="N428" s="206"/>
      <c r="O428" s="206"/>
      <c r="P428" s="206"/>
      <c r="Q428" s="39">
        <f t="shared" si="128"/>
        <v>3</v>
      </c>
      <c r="R428" s="208"/>
      <c r="S428" s="207">
        <v>1</v>
      </c>
      <c r="T428" s="206"/>
      <c r="U428" s="206"/>
      <c r="V428" s="207">
        <v>2</v>
      </c>
      <c r="W428" s="206"/>
      <c r="X428" s="39">
        <f t="shared" si="129"/>
        <v>3</v>
      </c>
      <c r="Y428" s="40">
        <f t="shared" si="118"/>
        <v>0</v>
      </c>
    </row>
    <row r="429" spans="1:25" ht="15.75" thickBot="1" x14ac:dyDescent="0.3">
      <c r="A429" s="217"/>
      <c r="B429" s="218"/>
      <c r="C429" s="219" t="s">
        <v>33</v>
      </c>
      <c r="D429" s="220"/>
      <c r="E429" s="201">
        <v>0.41319444444444442</v>
      </c>
      <c r="F429" s="202">
        <v>119643</v>
      </c>
      <c r="G429" s="201">
        <v>0.4597222222222222</v>
      </c>
      <c r="H429" s="202">
        <v>119675</v>
      </c>
      <c r="I429" s="37">
        <f t="shared" si="127"/>
        <v>4.6527777777777779E-2</v>
      </c>
      <c r="J429" s="38">
        <f t="shared" si="127"/>
        <v>32</v>
      </c>
      <c r="K429" s="208"/>
      <c r="L429" s="206"/>
      <c r="M429" s="206"/>
      <c r="N429" s="207">
        <v>1</v>
      </c>
      <c r="O429" s="206"/>
      <c r="P429" s="206"/>
      <c r="Q429" s="39">
        <f t="shared" si="128"/>
        <v>1</v>
      </c>
      <c r="R429" s="208"/>
      <c r="S429" s="206"/>
      <c r="T429" s="206"/>
      <c r="U429" s="206"/>
      <c r="V429" s="207">
        <v>1</v>
      </c>
      <c r="W429" s="206"/>
      <c r="X429" s="39">
        <f t="shared" si="129"/>
        <v>1</v>
      </c>
      <c r="Y429" s="40">
        <f t="shared" si="118"/>
        <v>0</v>
      </c>
    </row>
    <row r="430" spans="1:25" ht="15.75" thickBot="1" x14ac:dyDescent="0.3">
      <c r="A430" s="217" t="s">
        <v>126</v>
      </c>
      <c r="B430" s="218"/>
      <c r="C430" s="219" t="s">
        <v>34</v>
      </c>
      <c r="D430" s="220">
        <v>15</v>
      </c>
      <c r="E430" s="201">
        <v>0.64583333333333337</v>
      </c>
      <c r="F430" s="202">
        <v>119709</v>
      </c>
      <c r="G430" s="201">
        <v>0.69027777777777777</v>
      </c>
      <c r="H430" s="202">
        <v>119709</v>
      </c>
      <c r="I430" s="37">
        <f t="shared" si="127"/>
        <v>4.4444444444444398E-2</v>
      </c>
      <c r="J430" s="38">
        <f t="shared" si="127"/>
        <v>0</v>
      </c>
      <c r="K430" s="205">
        <v>1</v>
      </c>
      <c r="L430" s="207">
        <v>2</v>
      </c>
      <c r="M430" s="206"/>
      <c r="N430" s="206"/>
      <c r="O430" s="206"/>
      <c r="P430" s="206"/>
      <c r="Q430" s="39">
        <f t="shared" si="128"/>
        <v>3</v>
      </c>
      <c r="R430" s="205">
        <v>1</v>
      </c>
      <c r="S430" s="206"/>
      <c r="T430" s="206"/>
      <c r="U430" s="206"/>
      <c r="V430" s="207">
        <v>2</v>
      </c>
      <c r="W430" s="206"/>
      <c r="X430" s="39">
        <f t="shared" si="129"/>
        <v>3</v>
      </c>
      <c r="Y430" s="40">
        <f t="shared" si="118"/>
        <v>0</v>
      </c>
    </row>
    <row r="431" spans="1:25" ht="15.75" thickBot="1" x14ac:dyDescent="0.3">
      <c r="A431" s="217"/>
      <c r="B431" s="218"/>
      <c r="C431" s="219" t="s">
        <v>35</v>
      </c>
      <c r="D431" s="220"/>
      <c r="E431" s="201">
        <v>0.72777777777777775</v>
      </c>
      <c r="F431" s="202">
        <v>119709</v>
      </c>
      <c r="G431" s="201">
        <v>0.77916666666666667</v>
      </c>
      <c r="H431" s="202">
        <v>119744</v>
      </c>
      <c r="I431" s="37">
        <f t="shared" si="127"/>
        <v>5.1388888888888928E-2</v>
      </c>
      <c r="J431" s="38">
        <f t="shared" si="127"/>
        <v>35</v>
      </c>
      <c r="K431" s="205">
        <v>1</v>
      </c>
      <c r="L431" s="207">
        <v>1</v>
      </c>
      <c r="M431" s="207">
        <v>1</v>
      </c>
      <c r="N431" s="206"/>
      <c r="O431" s="206"/>
      <c r="P431" s="206"/>
      <c r="Q431" s="39">
        <f t="shared" si="128"/>
        <v>3</v>
      </c>
      <c r="R431" s="208"/>
      <c r="S431" s="207">
        <v>2</v>
      </c>
      <c r="T431" s="206"/>
      <c r="U431" s="206"/>
      <c r="V431" s="207">
        <v>1</v>
      </c>
      <c r="W431" s="206"/>
      <c r="X431" s="39">
        <f t="shared" si="129"/>
        <v>3</v>
      </c>
      <c r="Y431" s="40">
        <f t="shared" si="118"/>
        <v>0</v>
      </c>
    </row>
    <row r="432" spans="1:25" ht="15.75" thickBot="1" x14ac:dyDescent="0.3">
      <c r="A432" s="217"/>
      <c r="B432" s="218"/>
      <c r="C432" s="219" t="s">
        <v>36</v>
      </c>
      <c r="D432" s="220"/>
      <c r="E432" s="238"/>
      <c r="F432" s="238"/>
      <c r="G432" s="238"/>
      <c r="H432" s="238"/>
      <c r="I432" s="37">
        <f t="shared" si="127"/>
        <v>0</v>
      </c>
      <c r="J432" s="38">
        <f t="shared" si="127"/>
        <v>0</v>
      </c>
      <c r="K432" s="35"/>
      <c r="L432" s="35"/>
      <c r="M432" s="35"/>
      <c r="N432" s="35"/>
      <c r="O432" s="35"/>
      <c r="P432" s="35"/>
      <c r="Q432" s="39">
        <f t="shared" si="128"/>
        <v>0</v>
      </c>
      <c r="R432" s="35"/>
      <c r="S432" s="35"/>
      <c r="T432" s="35"/>
      <c r="U432" s="35"/>
      <c r="V432" s="35"/>
      <c r="W432" s="35"/>
      <c r="X432" s="39">
        <f t="shared" si="129"/>
        <v>0</v>
      </c>
      <c r="Y432" s="40">
        <f t="shared" si="118"/>
        <v>0</v>
      </c>
    </row>
    <row r="433" spans="1:25" ht="15.75" thickBot="1" x14ac:dyDescent="0.3">
      <c r="A433" s="217"/>
      <c r="B433" s="218"/>
      <c r="C433" s="219" t="s">
        <v>37</v>
      </c>
      <c r="D433" s="220"/>
      <c r="E433" s="238"/>
      <c r="F433" s="238"/>
      <c r="G433" s="238"/>
      <c r="H433" s="238"/>
      <c r="I433" s="37">
        <f t="shared" si="127"/>
        <v>0</v>
      </c>
      <c r="J433" s="38">
        <f t="shared" si="127"/>
        <v>0</v>
      </c>
      <c r="K433" s="35"/>
      <c r="L433" s="35"/>
      <c r="M433" s="35"/>
      <c r="N433" s="35"/>
      <c r="O433" s="35"/>
      <c r="P433" s="35"/>
      <c r="Q433" s="39">
        <f t="shared" si="128"/>
        <v>0</v>
      </c>
      <c r="R433" s="35"/>
      <c r="S433" s="35"/>
      <c r="T433" s="35"/>
      <c r="U433" s="35"/>
      <c r="V433" s="35"/>
      <c r="W433" s="35"/>
      <c r="X433" s="39">
        <f t="shared" si="129"/>
        <v>0</v>
      </c>
      <c r="Y433" s="40">
        <f t="shared" si="118"/>
        <v>0</v>
      </c>
    </row>
    <row r="434" spans="1:25" ht="15.75" thickBot="1" x14ac:dyDescent="0.3">
      <c r="A434" s="217"/>
      <c r="B434" s="218"/>
      <c r="C434" s="219" t="s">
        <v>41</v>
      </c>
      <c r="D434" s="220"/>
      <c r="E434" s="238"/>
      <c r="F434" s="238"/>
      <c r="G434" s="238"/>
      <c r="H434" s="238"/>
      <c r="I434" s="37">
        <f t="shared" si="127"/>
        <v>0</v>
      </c>
      <c r="J434" s="38">
        <f t="shared" si="127"/>
        <v>0</v>
      </c>
      <c r="K434" s="35"/>
      <c r="L434" s="35"/>
      <c r="M434" s="35"/>
      <c r="N434" s="35"/>
      <c r="O434" s="35"/>
      <c r="P434" s="35"/>
      <c r="Q434" s="39">
        <f t="shared" si="128"/>
        <v>0</v>
      </c>
      <c r="R434" s="35"/>
      <c r="S434" s="35"/>
      <c r="T434" s="35"/>
      <c r="U434" s="35"/>
      <c r="V434" s="35"/>
      <c r="W434" s="35"/>
      <c r="X434" s="39">
        <f t="shared" si="129"/>
        <v>0</v>
      </c>
      <c r="Y434" s="40">
        <f t="shared" si="118"/>
        <v>0</v>
      </c>
    </row>
    <row r="435" spans="1:25" ht="15.75" thickBot="1" x14ac:dyDescent="0.3">
      <c r="A435" s="217"/>
      <c r="B435" s="218"/>
      <c r="C435" s="219" t="s">
        <v>42</v>
      </c>
      <c r="D435" s="220"/>
      <c r="E435" s="238"/>
      <c r="F435" s="238"/>
      <c r="G435" s="238"/>
      <c r="H435" s="238"/>
      <c r="I435" s="37">
        <f t="shared" si="127"/>
        <v>0</v>
      </c>
      <c r="J435" s="38">
        <f t="shared" si="127"/>
        <v>0</v>
      </c>
      <c r="K435" s="35"/>
      <c r="L435" s="35"/>
      <c r="M435" s="35"/>
      <c r="N435" s="35"/>
      <c r="O435" s="35"/>
      <c r="P435" s="35"/>
      <c r="Q435" s="39">
        <f t="shared" si="128"/>
        <v>0</v>
      </c>
      <c r="R435" s="35"/>
      <c r="S435" s="35"/>
      <c r="T435" s="35"/>
      <c r="U435" s="35"/>
      <c r="V435" s="35"/>
      <c r="W435" s="35"/>
      <c r="X435" s="39">
        <f t="shared" si="129"/>
        <v>0</v>
      </c>
      <c r="Y435" s="40">
        <f t="shared" si="118"/>
        <v>0</v>
      </c>
    </row>
    <row r="436" spans="1:25" ht="15.75" thickBot="1" x14ac:dyDescent="0.3">
      <c r="A436" s="217"/>
      <c r="B436" s="218"/>
      <c r="C436" s="222"/>
      <c r="D436" s="223"/>
      <c r="E436" s="222"/>
      <c r="F436" s="222"/>
      <c r="G436" s="222"/>
      <c r="H436" s="222"/>
      <c r="I436" s="37">
        <f t="shared" si="127"/>
        <v>0</v>
      </c>
      <c r="J436" s="38">
        <f t="shared" si="127"/>
        <v>0</v>
      </c>
      <c r="K436" s="35"/>
      <c r="L436" s="35"/>
      <c r="M436" s="35"/>
      <c r="N436" s="35"/>
      <c r="O436" s="35"/>
      <c r="P436" s="35"/>
      <c r="Q436" s="39">
        <f t="shared" si="128"/>
        <v>0</v>
      </c>
      <c r="R436" s="35"/>
      <c r="S436" s="35"/>
      <c r="T436" s="35"/>
      <c r="U436" s="35"/>
      <c r="V436" s="35"/>
      <c r="W436" s="35"/>
      <c r="X436" s="39">
        <f t="shared" si="129"/>
        <v>0</v>
      </c>
      <c r="Y436" s="40">
        <f t="shared" si="118"/>
        <v>0</v>
      </c>
    </row>
    <row r="437" spans="1:25" ht="15.75" thickBot="1" x14ac:dyDescent="0.3">
      <c r="A437" s="217"/>
      <c r="B437" s="218"/>
      <c r="C437" s="222"/>
      <c r="D437" s="223"/>
      <c r="E437" s="222"/>
      <c r="F437" s="222"/>
      <c r="G437" s="222"/>
      <c r="H437" s="222"/>
      <c r="I437" s="37">
        <f t="shared" si="127"/>
        <v>0</v>
      </c>
      <c r="J437" s="38">
        <f t="shared" si="127"/>
        <v>0</v>
      </c>
      <c r="K437" s="35"/>
      <c r="L437" s="35"/>
      <c r="M437" s="35"/>
      <c r="N437" s="35"/>
      <c r="O437" s="35"/>
      <c r="P437" s="35"/>
      <c r="Q437" s="39">
        <f t="shared" si="128"/>
        <v>0</v>
      </c>
      <c r="R437" s="35"/>
      <c r="S437" s="35"/>
      <c r="T437" s="35"/>
      <c r="U437" s="35"/>
      <c r="V437" s="35"/>
      <c r="W437" s="35"/>
      <c r="X437" s="39">
        <f t="shared" si="129"/>
        <v>0</v>
      </c>
      <c r="Y437" s="40">
        <f t="shared" si="118"/>
        <v>0</v>
      </c>
    </row>
    <row r="438" spans="1:25" ht="15.75" thickBot="1" x14ac:dyDescent="0.3">
      <c r="A438" s="217"/>
      <c r="B438" s="218"/>
      <c r="C438" s="222"/>
      <c r="D438" s="223"/>
      <c r="E438" s="222"/>
      <c r="F438" s="222"/>
      <c r="G438" s="222"/>
      <c r="H438" s="222"/>
      <c r="I438" s="37">
        <f t="shared" si="127"/>
        <v>0</v>
      </c>
      <c r="J438" s="38">
        <f t="shared" si="127"/>
        <v>0</v>
      </c>
      <c r="K438" s="35"/>
      <c r="L438" s="35"/>
      <c r="M438" s="35"/>
      <c r="N438" s="35"/>
      <c r="O438" s="35"/>
      <c r="P438" s="35"/>
      <c r="Q438" s="39">
        <f t="shared" si="128"/>
        <v>0</v>
      </c>
      <c r="R438" s="35"/>
      <c r="S438" s="35"/>
      <c r="T438" s="35"/>
      <c r="U438" s="35"/>
      <c r="V438" s="35"/>
      <c r="W438" s="35"/>
      <c r="X438" s="39">
        <f t="shared" si="129"/>
        <v>0</v>
      </c>
      <c r="Y438" s="40">
        <f t="shared" si="118"/>
        <v>0</v>
      </c>
    </row>
    <row r="439" spans="1:25" ht="15.75" thickBot="1" x14ac:dyDescent="0.3">
      <c r="A439" s="217"/>
      <c r="B439" s="218"/>
      <c r="C439" s="219"/>
      <c r="D439" s="224"/>
      <c r="E439" s="225"/>
      <c r="F439" s="225"/>
      <c r="G439" s="225"/>
      <c r="H439" s="218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226"/>
      <c r="B440" s="226"/>
      <c r="C440" s="227" t="s">
        <v>38</v>
      </c>
      <c r="D440" s="228"/>
      <c r="E440" s="229"/>
      <c r="F440" s="229"/>
      <c r="G440" s="229"/>
      <c r="H440" s="230" t="s">
        <v>39</v>
      </c>
      <c r="I440" s="37">
        <f>SUM(I426:I439)</f>
        <v>0.26319444444444445</v>
      </c>
      <c r="J440" s="38">
        <f>SUM(J426:J439)</f>
        <v>150</v>
      </c>
      <c r="K440" s="38">
        <f t="shared" ref="K440:X440" si="130">SUM(K426:K439)</f>
        <v>4</v>
      </c>
      <c r="L440" s="38">
        <f t="shared" si="130"/>
        <v>6</v>
      </c>
      <c r="M440" s="38">
        <f t="shared" si="130"/>
        <v>2</v>
      </c>
      <c r="N440" s="38">
        <f t="shared" si="130"/>
        <v>1</v>
      </c>
      <c r="O440" s="38">
        <f t="shared" si="130"/>
        <v>0</v>
      </c>
      <c r="P440" s="38">
        <f t="shared" si="130"/>
        <v>0</v>
      </c>
      <c r="Q440" s="38">
        <f t="shared" si="130"/>
        <v>13</v>
      </c>
      <c r="R440" s="38">
        <f t="shared" si="130"/>
        <v>1</v>
      </c>
      <c r="S440" s="38">
        <f t="shared" si="130"/>
        <v>5</v>
      </c>
      <c r="T440" s="38">
        <f t="shared" si="130"/>
        <v>1</v>
      </c>
      <c r="U440" s="38">
        <f t="shared" si="130"/>
        <v>0</v>
      </c>
      <c r="V440" s="38">
        <f t="shared" si="130"/>
        <v>6</v>
      </c>
      <c r="W440" s="38">
        <f t="shared" si="130"/>
        <v>0</v>
      </c>
      <c r="X440" s="38">
        <f t="shared" si="130"/>
        <v>13</v>
      </c>
      <c r="Y440" s="40">
        <f t="shared" si="118"/>
        <v>0</v>
      </c>
    </row>
    <row r="441" spans="1:25" ht="15.75" thickTop="1" x14ac:dyDescent="0.25">
      <c r="A441" s="30" t="s">
        <v>45</v>
      </c>
      <c r="B441" s="31">
        <v>43615</v>
      </c>
      <c r="C441" s="32" t="s">
        <v>30</v>
      </c>
      <c r="D441" s="144">
        <v>15</v>
      </c>
      <c r="E441" s="64">
        <v>0.27083333333333331</v>
      </c>
      <c r="F441" s="65">
        <v>119744</v>
      </c>
      <c r="G441" s="64">
        <v>0.31319444444444444</v>
      </c>
      <c r="H441" s="65">
        <v>119777</v>
      </c>
      <c r="I441" s="37">
        <f t="shared" ref="I441:J453" si="131">SUM(G441-E441)</f>
        <v>4.2361111111111127E-2</v>
      </c>
      <c r="J441" s="38">
        <f t="shared" si="131"/>
        <v>33</v>
      </c>
      <c r="K441" s="35">
        <v>1</v>
      </c>
      <c r="L441" s="35"/>
      <c r="M441" s="35"/>
      <c r="N441" s="35"/>
      <c r="O441" s="35"/>
      <c r="P441" s="35"/>
      <c r="Q441" s="39">
        <f>SUM(K441:P441)</f>
        <v>1</v>
      </c>
      <c r="R441" s="35"/>
      <c r="S441" s="35"/>
      <c r="T441" s="35"/>
      <c r="U441" s="35"/>
      <c r="V441" s="35">
        <v>1</v>
      </c>
      <c r="W441" s="35"/>
      <c r="X441" s="39">
        <f>SUM(R441:W441)</f>
        <v>1</v>
      </c>
      <c r="Y441" s="40">
        <f t="shared" si="118"/>
        <v>0</v>
      </c>
    </row>
    <row r="442" spans="1:25" x14ac:dyDescent="0.25">
      <c r="A442" s="30" t="s">
        <v>84</v>
      </c>
      <c r="B442" s="41"/>
      <c r="C442" s="42" t="s">
        <v>31</v>
      </c>
      <c r="D442" s="33"/>
      <c r="E442" s="64">
        <v>0.33333333333333331</v>
      </c>
      <c r="F442" s="65">
        <v>119777</v>
      </c>
      <c r="G442" s="64">
        <v>0.3576388888888889</v>
      </c>
      <c r="H442" s="65">
        <v>119802</v>
      </c>
      <c r="I442" s="37">
        <f t="shared" si="131"/>
        <v>2.430555555555558E-2</v>
      </c>
      <c r="J442" s="38">
        <f t="shared" si="131"/>
        <v>25</v>
      </c>
      <c r="K442" s="35">
        <v>1</v>
      </c>
      <c r="L442" s="35"/>
      <c r="M442" s="35"/>
      <c r="N442" s="35"/>
      <c r="O442" s="35"/>
      <c r="P442" s="35"/>
      <c r="Q442" s="39">
        <f t="shared" ref="Q442:Q453" si="132">SUM(K442:P442)</f>
        <v>1</v>
      </c>
      <c r="R442" s="35"/>
      <c r="S442" s="35"/>
      <c r="T442" s="35"/>
      <c r="U442" s="35"/>
      <c r="V442" s="35">
        <v>1</v>
      </c>
      <c r="W442" s="35"/>
      <c r="X442" s="39">
        <f t="shared" ref="X442:X453" si="133">SUM(R442:W442)</f>
        <v>1</v>
      </c>
      <c r="Y442" s="40">
        <f t="shared" si="118"/>
        <v>0</v>
      </c>
    </row>
    <row r="443" spans="1:25" x14ac:dyDescent="0.25">
      <c r="A443" s="30"/>
      <c r="B443" s="41"/>
      <c r="C443" s="42" t="s">
        <v>32</v>
      </c>
      <c r="D443" s="33">
        <v>15</v>
      </c>
      <c r="E443" s="64">
        <v>0.36944444444444446</v>
      </c>
      <c r="F443" s="65">
        <v>119802</v>
      </c>
      <c r="G443" s="64">
        <v>0.4069444444444445</v>
      </c>
      <c r="H443" s="65">
        <v>119824</v>
      </c>
      <c r="I443" s="37">
        <f t="shared" si="131"/>
        <v>3.7500000000000033E-2</v>
      </c>
      <c r="J443" s="38">
        <f t="shared" si="131"/>
        <v>22</v>
      </c>
      <c r="K443" s="35">
        <v>2</v>
      </c>
      <c r="L443" s="35"/>
      <c r="M443" s="35">
        <v>1</v>
      </c>
      <c r="N443" s="35"/>
      <c r="O443" s="35"/>
      <c r="P443" s="35"/>
      <c r="Q443" s="39">
        <f t="shared" si="132"/>
        <v>3</v>
      </c>
      <c r="R443" s="35"/>
      <c r="S443" s="35">
        <v>2</v>
      </c>
      <c r="T443" s="35"/>
      <c r="U443" s="35"/>
      <c r="V443" s="35">
        <v>1</v>
      </c>
      <c r="W443" s="35"/>
      <c r="X443" s="39">
        <f t="shared" si="133"/>
        <v>3</v>
      </c>
      <c r="Y443" s="40">
        <f t="shared" si="118"/>
        <v>0</v>
      </c>
    </row>
    <row r="444" spans="1:25" x14ac:dyDescent="0.25">
      <c r="A444" s="30"/>
      <c r="B444" s="41"/>
      <c r="C444" s="42" t="s">
        <v>33</v>
      </c>
      <c r="D444" s="33"/>
      <c r="E444" s="64">
        <v>0.41319444444444442</v>
      </c>
      <c r="F444" s="65">
        <v>119824</v>
      </c>
      <c r="G444" s="64">
        <v>0.46666666666666662</v>
      </c>
      <c r="H444" s="65">
        <v>119856</v>
      </c>
      <c r="I444" s="37">
        <f t="shared" si="131"/>
        <v>5.3472222222222199E-2</v>
      </c>
      <c r="J444" s="38">
        <f t="shared" si="131"/>
        <v>32</v>
      </c>
      <c r="K444" s="35"/>
      <c r="L444" s="35">
        <v>2</v>
      </c>
      <c r="M444" s="35"/>
      <c r="N444" s="35"/>
      <c r="O444" s="35"/>
      <c r="P444" s="35"/>
      <c r="Q444" s="39">
        <f t="shared" si="132"/>
        <v>2</v>
      </c>
      <c r="R444" s="35"/>
      <c r="S444" s="35"/>
      <c r="T444" s="35"/>
      <c r="U444" s="35"/>
      <c r="V444" s="35">
        <v>2</v>
      </c>
      <c r="W444" s="35"/>
      <c r="X444" s="39">
        <f t="shared" si="133"/>
        <v>2</v>
      </c>
      <c r="Y444" s="40">
        <f t="shared" si="118"/>
        <v>0</v>
      </c>
    </row>
    <row r="445" spans="1:25" x14ac:dyDescent="0.25">
      <c r="A445" s="30" t="s">
        <v>84</v>
      </c>
      <c r="B445" s="41"/>
      <c r="C445" s="42" t="s">
        <v>34</v>
      </c>
      <c r="D445" s="33">
        <v>15</v>
      </c>
      <c r="E445" s="64">
        <v>0.64583333333333337</v>
      </c>
      <c r="F445" s="182">
        <v>119856</v>
      </c>
      <c r="G445" s="64">
        <v>0.69097222222222221</v>
      </c>
      <c r="H445" s="65">
        <v>119890</v>
      </c>
      <c r="I445" s="37">
        <f t="shared" si="131"/>
        <v>4.513888888888884E-2</v>
      </c>
      <c r="J445" s="38">
        <f t="shared" si="131"/>
        <v>34</v>
      </c>
      <c r="K445" s="35">
        <v>1</v>
      </c>
      <c r="L445" s="35">
        <v>2</v>
      </c>
      <c r="M445" s="35"/>
      <c r="N445" s="35"/>
      <c r="O445" s="35"/>
      <c r="P445" s="35"/>
      <c r="Q445" s="39">
        <f t="shared" si="132"/>
        <v>3</v>
      </c>
      <c r="R445" s="35"/>
      <c r="S445" s="35">
        <v>2</v>
      </c>
      <c r="T445" s="35"/>
      <c r="U445" s="35"/>
      <c r="V445" s="35">
        <v>1</v>
      </c>
      <c r="W445" s="35"/>
      <c r="X445" s="39">
        <f t="shared" si="133"/>
        <v>3</v>
      </c>
      <c r="Y445" s="40">
        <f t="shared" si="118"/>
        <v>0</v>
      </c>
    </row>
    <row r="446" spans="1:25" x14ac:dyDescent="0.25">
      <c r="A446" s="30"/>
      <c r="B446" s="41"/>
      <c r="C446" s="42" t="s">
        <v>35</v>
      </c>
      <c r="D446" s="33"/>
      <c r="E446" s="64">
        <v>0.72777777777777775</v>
      </c>
      <c r="F446" s="65">
        <v>119890</v>
      </c>
      <c r="G446" s="64">
        <v>0.77986111111111101</v>
      </c>
      <c r="H446" s="65">
        <v>119925</v>
      </c>
      <c r="I446" s="37">
        <f t="shared" si="131"/>
        <v>5.2083333333333259E-2</v>
      </c>
      <c r="J446" s="38">
        <f t="shared" si="131"/>
        <v>35</v>
      </c>
      <c r="K446" s="35">
        <v>2</v>
      </c>
      <c r="L446" s="35">
        <v>4</v>
      </c>
      <c r="M446" s="35">
        <v>1</v>
      </c>
      <c r="N446" s="35"/>
      <c r="O446" s="35"/>
      <c r="P446" s="35"/>
      <c r="Q446" s="39">
        <f t="shared" si="132"/>
        <v>7</v>
      </c>
      <c r="R446" s="35">
        <v>1</v>
      </c>
      <c r="S446" s="35">
        <v>2</v>
      </c>
      <c r="T446" s="35"/>
      <c r="U446" s="35"/>
      <c r="V446" s="35">
        <v>4</v>
      </c>
      <c r="W446" s="35"/>
      <c r="X446" s="39">
        <f t="shared" si="133"/>
        <v>7</v>
      </c>
      <c r="Y446" s="40">
        <f t="shared" si="118"/>
        <v>0</v>
      </c>
    </row>
    <row r="447" spans="1:25" x14ac:dyDescent="0.25">
      <c r="A447" s="30"/>
      <c r="B447" s="41"/>
      <c r="C447" s="42"/>
      <c r="D447" s="33"/>
      <c r="E447" s="64"/>
      <c r="F447" s="65"/>
      <c r="G447" s="64"/>
      <c r="H447" s="65"/>
      <c r="I447" s="37">
        <f t="shared" si="131"/>
        <v>0</v>
      </c>
      <c r="J447" s="38">
        <f t="shared" si="131"/>
        <v>0</v>
      </c>
      <c r="K447" s="35"/>
      <c r="L447" s="35"/>
      <c r="M447" s="35"/>
      <c r="N447" s="35"/>
      <c r="O447" s="35"/>
      <c r="P447" s="35"/>
      <c r="Q447" s="39">
        <f t="shared" si="132"/>
        <v>0</v>
      </c>
      <c r="R447" s="35"/>
      <c r="S447" s="35"/>
      <c r="T447" s="35"/>
      <c r="U447" s="35"/>
      <c r="V447" s="35"/>
      <c r="W447" s="35"/>
      <c r="X447" s="39">
        <f t="shared" si="133"/>
        <v>0</v>
      </c>
      <c r="Y447" s="40">
        <f t="shared" si="118"/>
        <v>0</v>
      </c>
    </row>
    <row r="448" spans="1:25" x14ac:dyDescent="0.25">
      <c r="A448" s="30"/>
      <c r="B448" s="41"/>
      <c r="C448" s="42"/>
      <c r="D448" s="33"/>
      <c r="E448" s="64"/>
      <c r="F448" s="65"/>
      <c r="G448" s="64"/>
      <c r="H448" s="65"/>
      <c r="I448" s="37">
        <f t="shared" si="131"/>
        <v>0</v>
      </c>
      <c r="J448" s="38">
        <f t="shared" si="131"/>
        <v>0</v>
      </c>
      <c r="K448" s="35"/>
      <c r="L448" s="35"/>
      <c r="M448" s="35"/>
      <c r="N448" s="35"/>
      <c r="O448" s="35"/>
      <c r="P448" s="35"/>
      <c r="Q448" s="39">
        <f t="shared" si="132"/>
        <v>0</v>
      </c>
      <c r="R448" s="35"/>
      <c r="S448" s="35"/>
      <c r="T448" s="35"/>
      <c r="U448" s="35"/>
      <c r="V448" s="35"/>
      <c r="W448" s="35"/>
      <c r="X448" s="39">
        <f t="shared" si="133"/>
        <v>0</v>
      </c>
      <c r="Y448" s="40">
        <f t="shared" si="118"/>
        <v>0</v>
      </c>
    </row>
    <row r="449" spans="1:25" x14ac:dyDescent="0.25">
      <c r="A449" s="30"/>
      <c r="B449" s="41"/>
      <c r="C449" s="42"/>
      <c r="D449" s="33"/>
      <c r="E449" s="64"/>
      <c r="F449" s="65"/>
      <c r="G449" s="64"/>
      <c r="H449" s="65"/>
      <c r="I449" s="37">
        <f t="shared" si="131"/>
        <v>0</v>
      </c>
      <c r="J449" s="38">
        <f t="shared" si="131"/>
        <v>0</v>
      </c>
      <c r="K449" s="35"/>
      <c r="L449" s="35"/>
      <c r="M449" s="35"/>
      <c r="N449" s="35"/>
      <c r="O449" s="35"/>
      <c r="P449" s="35"/>
      <c r="Q449" s="39">
        <f t="shared" si="132"/>
        <v>0</v>
      </c>
      <c r="R449" s="35"/>
      <c r="S449" s="35"/>
      <c r="T449" s="35"/>
      <c r="U449" s="35"/>
      <c r="V449" s="35"/>
      <c r="W449" s="35"/>
      <c r="X449" s="39">
        <f t="shared" si="133"/>
        <v>0</v>
      </c>
      <c r="Y449" s="40">
        <f t="shared" si="118"/>
        <v>0</v>
      </c>
    </row>
    <row r="450" spans="1:25" x14ac:dyDescent="0.25">
      <c r="A450" s="30"/>
      <c r="B450" s="41"/>
      <c r="C450" s="42"/>
      <c r="D450" s="33"/>
      <c r="E450" s="64"/>
      <c r="F450" s="65"/>
      <c r="G450" s="64"/>
      <c r="H450" s="65"/>
      <c r="I450" s="37">
        <f t="shared" si="131"/>
        <v>0</v>
      </c>
      <c r="J450" s="38">
        <f t="shared" si="131"/>
        <v>0</v>
      </c>
      <c r="K450" s="35"/>
      <c r="L450" s="35"/>
      <c r="M450" s="35"/>
      <c r="N450" s="35"/>
      <c r="O450" s="35"/>
      <c r="P450" s="35"/>
      <c r="Q450" s="39">
        <f t="shared" si="132"/>
        <v>0</v>
      </c>
      <c r="R450" s="35"/>
      <c r="S450" s="35"/>
      <c r="T450" s="35"/>
      <c r="U450" s="35"/>
      <c r="V450" s="35"/>
      <c r="W450" s="35"/>
      <c r="X450" s="39">
        <f t="shared" si="133"/>
        <v>0</v>
      </c>
      <c r="Y450" s="40">
        <f t="shared" si="118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1"/>
        <v>0</v>
      </c>
      <c r="J451" s="38">
        <f t="shared" si="131"/>
        <v>0</v>
      </c>
      <c r="K451" s="35"/>
      <c r="L451" s="35"/>
      <c r="M451" s="35"/>
      <c r="N451" s="35"/>
      <c r="O451" s="35"/>
      <c r="P451" s="35"/>
      <c r="Q451" s="39">
        <f t="shared" si="132"/>
        <v>0</v>
      </c>
      <c r="R451" s="35"/>
      <c r="S451" s="35"/>
      <c r="T451" s="35"/>
      <c r="U451" s="35"/>
      <c r="V451" s="35"/>
      <c r="W451" s="35"/>
      <c r="X451" s="39">
        <f t="shared" si="133"/>
        <v>0</v>
      </c>
      <c r="Y451" s="40">
        <f t="shared" si="118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1"/>
        <v>0</v>
      </c>
      <c r="J452" s="38">
        <f t="shared" si="131"/>
        <v>0</v>
      </c>
      <c r="K452" s="35"/>
      <c r="L452" s="35"/>
      <c r="M452" s="35"/>
      <c r="N452" s="35"/>
      <c r="O452" s="35"/>
      <c r="P452" s="35"/>
      <c r="Q452" s="39">
        <f t="shared" si="132"/>
        <v>0</v>
      </c>
      <c r="R452" s="35"/>
      <c r="S452" s="35"/>
      <c r="T452" s="35"/>
      <c r="U452" s="35"/>
      <c r="V452" s="35"/>
      <c r="W452" s="35"/>
      <c r="X452" s="39">
        <f t="shared" si="133"/>
        <v>0</v>
      </c>
      <c r="Y452" s="40">
        <f t="shared" si="118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1"/>
        <v>0</v>
      </c>
      <c r="J453" s="38">
        <f t="shared" si="131"/>
        <v>0</v>
      </c>
      <c r="K453" s="35"/>
      <c r="L453" s="35"/>
      <c r="M453" s="35"/>
      <c r="N453" s="35"/>
      <c r="O453" s="35"/>
      <c r="P453" s="35"/>
      <c r="Q453" s="39">
        <f t="shared" si="132"/>
        <v>0</v>
      </c>
      <c r="R453" s="35"/>
      <c r="S453" s="35"/>
      <c r="T453" s="35"/>
      <c r="U453" s="35"/>
      <c r="V453" s="35"/>
      <c r="W453" s="35"/>
      <c r="X453" s="39">
        <f t="shared" si="133"/>
        <v>0</v>
      </c>
      <c r="Y453" s="40">
        <f t="shared" si="118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0.25486111111111104</v>
      </c>
      <c r="J455" s="38">
        <f>SUM(J441:J454)</f>
        <v>181</v>
      </c>
      <c r="K455" s="38">
        <f t="shared" ref="K455:X455" si="134">SUM(K441:K454)</f>
        <v>7</v>
      </c>
      <c r="L455" s="38">
        <f t="shared" si="134"/>
        <v>8</v>
      </c>
      <c r="M455" s="38">
        <f t="shared" si="134"/>
        <v>2</v>
      </c>
      <c r="N455" s="38">
        <f t="shared" si="134"/>
        <v>0</v>
      </c>
      <c r="O455" s="38">
        <f t="shared" si="134"/>
        <v>0</v>
      </c>
      <c r="P455" s="38">
        <f t="shared" si="134"/>
        <v>0</v>
      </c>
      <c r="Q455" s="38">
        <f t="shared" si="134"/>
        <v>17</v>
      </c>
      <c r="R455" s="38">
        <f t="shared" si="134"/>
        <v>1</v>
      </c>
      <c r="S455" s="38">
        <f t="shared" si="134"/>
        <v>6</v>
      </c>
      <c r="T455" s="38">
        <f t="shared" si="134"/>
        <v>0</v>
      </c>
      <c r="U455" s="38">
        <f t="shared" si="134"/>
        <v>0</v>
      </c>
      <c r="V455" s="38">
        <f t="shared" si="134"/>
        <v>10</v>
      </c>
      <c r="W455" s="38">
        <f t="shared" si="134"/>
        <v>0</v>
      </c>
      <c r="X455" s="38">
        <f t="shared" si="134"/>
        <v>17</v>
      </c>
      <c r="Y455" s="40">
        <f t="shared" si="118"/>
        <v>0</v>
      </c>
    </row>
    <row r="456" spans="1:25" ht="15.75" thickTop="1" x14ac:dyDescent="0.25">
      <c r="A456" s="74" t="s">
        <v>46</v>
      </c>
      <c r="B456" s="75">
        <v>43616</v>
      </c>
      <c r="C456" s="76" t="s">
        <v>30</v>
      </c>
      <c r="D456" s="77">
        <v>15</v>
      </c>
      <c r="E456" s="78">
        <v>0.27083333333333331</v>
      </c>
      <c r="F456" s="79">
        <v>119925</v>
      </c>
      <c r="G456" s="78">
        <v>0.31041666666666667</v>
      </c>
      <c r="H456" s="79">
        <v>119957</v>
      </c>
      <c r="I456" s="80">
        <f t="shared" ref="I456:J468" si="135">SUM(G456-E456)</f>
        <v>3.9583333333333359E-2</v>
      </c>
      <c r="J456" s="81">
        <f t="shared" si="135"/>
        <v>32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8"/>
        <v>0</v>
      </c>
    </row>
    <row r="457" spans="1:25" x14ac:dyDescent="0.25">
      <c r="A457" s="85" t="s">
        <v>84</v>
      </c>
      <c r="B457" s="41"/>
      <c r="C457" s="42" t="s">
        <v>31</v>
      </c>
      <c r="D457" s="33"/>
      <c r="E457" s="64">
        <v>0.33333333333333331</v>
      </c>
      <c r="F457" s="65">
        <v>119957</v>
      </c>
      <c r="G457" s="64">
        <v>0.3576388888888889</v>
      </c>
      <c r="H457" s="65">
        <v>119986</v>
      </c>
      <c r="I457" s="37">
        <f t="shared" si="135"/>
        <v>2.430555555555558E-2</v>
      </c>
      <c r="J457" s="38">
        <f t="shared" si="135"/>
        <v>29</v>
      </c>
      <c r="K457" s="35">
        <v>1</v>
      </c>
      <c r="L457" s="35"/>
      <c r="M457" s="35"/>
      <c r="N457" s="35"/>
      <c r="O457" s="35"/>
      <c r="P457" s="35"/>
      <c r="Q457" s="39">
        <f t="shared" ref="Q457:Q468" si="136">SUM(K457:P457)</f>
        <v>1</v>
      </c>
      <c r="R457" s="35"/>
      <c r="S457" s="35">
        <v>1</v>
      </c>
      <c r="T457" s="35"/>
      <c r="U457" s="35"/>
      <c r="V457" s="35"/>
      <c r="W457" s="35"/>
      <c r="X457" s="39">
        <f t="shared" ref="X457:X468" si="137">SUM(R457:W457)</f>
        <v>1</v>
      </c>
      <c r="Y457" s="86">
        <f t="shared" si="118"/>
        <v>0</v>
      </c>
    </row>
    <row r="458" spans="1:25" x14ac:dyDescent="0.25">
      <c r="A458" s="85"/>
      <c r="B458" s="41"/>
      <c r="C458" s="42" t="s">
        <v>32</v>
      </c>
      <c r="D458" s="33">
        <v>15</v>
      </c>
      <c r="E458" s="64">
        <v>0.36944444444444446</v>
      </c>
      <c r="F458" s="65">
        <v>119986</v>
      </c>
      <c r="G458" s="64">
        <v>0.40138888888888885</v>
      </c>
      <c r="H458" s="65">
        <v>120005</v>
      </c>
      <c r="I458" s="37">
        <f t="shared" si="135"/>
        <v>3.1944444444444386E-2</v>
      </c>
      <c r="J458" s="38">
        <f t="shared" si="135"/>
        <v>19</v>
      </c>
      <c r="K458" s="35"/>
      <c r="L458" s="35"/>
      <c r="M458" s="35">
        <v>1</v>
      </c>
      <c r="N458" s="35"/>
      <c r="O458" s="35"/>
      <c r="P458" s="35"/>
      <c r="Q458" s="39">
        <f t="shared" si="136"/>
        <v>1</v>
      </c>
      <c r="R458" s="35"/>
      <c r="S458" s="35">
        <v>1</v>
      </c>
      <c r="T458" s="35"/>
      <c r="U458" s="35"/>
      <c r="V458" s="35"/>
      <c r="W458" s="35"/>
      <c r="X458" s="39">
        <f t="shared" si="137"/>
        <v>1</v>
      </c>
      <c r="Y458" s="86">
        <f t="shared" si="118"/>
        <v>0</v>
      </c>
    </row>
    <row r="459" spans="1:25" x14ac:dyDescent="0.25">
      <c r="A459" s="85"/>
      <c r="B459" s="41"/>
      <c r="C459" s="42" t="s">
        <v>33</v>
      </c>
      <c r="D459" s="33"/>
      <c r="E459" s="64">
        <v>0.41319444444444442</v>
      </c>
      <c r="F459" s="65">
        <v>120005</v>
      </c>
      <c r="G459" s="64">
        <v>0.46527777777777773</v>
      </c>
      <c r="H459" s="65">
        <v>120038</v>
      </c>
      <c r="I459" s="37">
        <f t="shared" si="135"/>
        <v>5.2083333333333315E-2</v>
      </c>
      <c r="J459" s="38">
        <f t="shared" si="135"/>
        <v>33</v>
      </c>
      <c r="K459" s="35"/>
      <c r="L459" s="35">
        <v>2</v>
      </c>
      <c r="M459" s="35"/>
      <c r="N459" s="35"/>
      <c r="O459" s="35"/>
      <c r="P459" s="35"/>
      <c r="Q459" s="39">
        <f t="shared" si="136"/>
        <v>2</v>
      </c>
      <c r="R459" s="35"/>
      <c r="S459" s="35"/>
      <c r="T459" s="35"/>
      <c r="U459" s="35"/>
      <c r="V459" s="35">
        <v>2</v>
      </c>
      <c r="W459" s="35"/>
      <c r="X459" s="39">
        <f t="shared" si="137"/>
        <v>2</v>
      </c>
      <c r="Y459" s="86">
        <f t="shared" si="118"/>
        <v>0</v>
      </c>
    </row>
    <row r="460" spans="1:25" x14ac:dyDescent="0.25">
      <c r="A460" s="85" t="s">
        <v>84</v>
      </c>
      <c r="B460" s="41"/>
      <c r="C460" s="42" t="s">
        <v>34</v>
      </c>
      <c r="D460" s="33">
        <v>15</v>
      </c>
      <c r="E460" s="64">
        <v>0.64583333333333337</v>
      </c>
      <c r="F460" s="65">
        <v>120038</v>
      </c>
      <c r="G460" s="64">
        <v>0.69861111111111107</v>
      </c>
      <c r="H460" s="65">
        <v>120072</v>
      </c>
      <c r="I460" s="37">
        <f t="shared" si="135"/>
        <v>5.2777777777777701E-2</v>
      </c>
      <c r="J460" s="38">
        <f t="shared" si="135"/>
        <v>34</v>
      </c>
      <c r="K460" s="35">
        <v>2</v>
      </c>
      <c r="L460" s="35">
        <v>3</v>
      </c>
      <c r="M460" s="35"/>
      <c r="N460" s="35"/>
      <c r="O460" s="35"/>
      <c r="P460" s="35"/>
      <c r="Q460" s="39">
        <f t="shared" si="136"/>
        <v>5</v>
      </c>
      <c r="R460" s="35"/>
      <c r="S460" s="35">
        <v>1</v>
      </c>
      <c r="T460" s="35"/>
      <c r="U460" s="35"/>
      <c r="V460" s="35">
        <v>4</v>
      </c>
      <c r="W460" s="35"/>
      <c r="X460" s="39">
        <f t="shared" si="137"/>
        <v>5</v>
      </c>
      <c r="Y460" s="86">
        <f t="shared" si="118"/>
        <v>0</v>
      </c>
    </row>
    <row r="461" spans="1:25" x14ac:dyDescent="0.25">
      <c r="A461" s="85"/>
      <c r="B461" s="41"/>
      <c r="C461" s="42" t="s">
        <v>35</v>
      </c>
      <c r="D461" s="33"/>
      <c r="E461" s="64">
        <v>0.72777777777777775</v>
      </c>
      <c r="F461" s="65">
        <v>120072</v>
      </c>
      <c r="G461" s="64">
        <v>0.78819444444444453</v>
      </c>
      <c r="H461" s="65">
        <v>120107</v>
      </c>
      <c r="I461" s="37">
        <f t="shared" si="135"/>
        <v>6.0416666666666785E-2</v>
      </c>
      <c r="J461" s="38">
        <f t="shared" si="135"/>
        <v>35</v>
      </c>
      <c r="K461" s="35"/>
      <c r="L461" s="35">
        <v>3</v>
      </c>
      <c r="M461" s="35">
        <v>1</v>
      </c>
      <c r="N461" s="35"/>
      <c r="O461" s="35"/>
      <c r="P461" s="35"/>
      <c r="Q461" s="39">
        <f t="shared" si="136"/>
        <v>4</v>
      </c>
      <c r="R461" s="35"/>
      <c r="S461" s="35">
        <v>1</v>
      </c>
      <c r="T461" s="35"/>
      <c r="U461" s="35"/>
      <c r="V461" s="35">
        <v>3</v>
      </c>
      <c r="W461" s="35"/>
      <c r="X461" s="39">
        <f t="shared" si="137"/>
        <v>4</v>
      </c>
      <c r="Y461" s="86">
        <f t="shared" si="118"/>
        <v>0</v>
      </c>
    </row>
    <row r="462" spans="1:25" x14ac:dyDescent="0.25">
      <c r="A462" s="85"/>
      <c r="B462" s="41"/>
      <c r="C462" s="42"/>
      <c r="D462" s="33"/>
      <c r="E462" s="64"/>
      <c r="F462" s="65"/>
      <c r="G462" s="64"/>
      <c r="H462" s="65"/>
      <c r="I462" s="37">
        <f t="shared" si="135"/>
        <v>0</v>
      </c>
      <c r="J462" s="38">
        <f t="shared" si="135"/>
        <v>0</v>
      </c>
      <c r="K462" s="35"/>
      <c r="L462" s="35"/>
      <c r="M462" s="35"/>
      <c r="N462" s="35"/>
      <c r="O462" s="35"/>
      <c r="P462" s="35"/>
      <c r="Q462" s="39">
        <f t="shared" si="136"/>
        <v>0</v>
      </c>
      <c r="R462" s="35"/>
      <c r="S462" s="35"/>
      <c r="T462" s="35"/>
      <c r="U462" s="35"/>
      <c r="V462" s="35"/>
      <c r="W462" s="35"/>
      <c r="X462" s="39">
        <f t="shared" si="137"/>
        <v>0</v>
      </c>
      <c r="Y462" s="86">
        <f t="shared" si="118"/>
        <v>0</v>
      </c>
    </row>
    <row r="463" spans="1:25" x14ac:dyDescent="0.25">
      <c r="A463" s="85"/>
      <c r="B463" s="41"/>
      <c r="C463" s="42"/>
      <c r="D463" s="33"/>
      <c r="E463" s="64"/>
      <c r="F463" s="65"/>
      <c r="G463" s="64"/>
      <c r="H463" s="65"/>
      <c r="I463" s="37">
        <f t="shared" si="135"/>
        <v>0</v>
      </c>
      <c r="J463" s="38">
        <f t="shared" si="135"/>
        <v>0</v>
      </c>
      <c r="K463" s="35"/>
      <c r="L463" s="35"/>
      <c r="M463" s="35"/>
      <c r="N463" s="35"/>
      <c r="O463" s="35"/>
      <c r="P463" s="35"/>
      <c r="Q463" s="39">
        <f t="shared" si="136"/>
        <v>0</v>
      </c>
      <c r="R463" s="35"/>
      <c r="S463" s="35"/>
      <c r="T463" s="35"/>
      <c r="U463" s="35"/>
      <c r="V463" s="35"/>
      <c r="W463" s="35"/>
      <c r="X463" s="39">
        <f t="shared" si="137"/>
        <v>0</v>
      </c>
      <c r="Y463" s="86">
        <f t="shared" si="118"/>
        <v>0</v>
      </c>
    </row>
    <row r="464" spans="1:25" x14ac:dyDescent="0.25">
      <c r="A464" s="85"/>
      <c r="B464" s="41"/>
      <c r="C464" s="42"/>
      <c r="D464" s="33"/>
      <c r="E464" s="64"/>
      <c r="F464" s="65"/>
      <c r="G464" s="64"/>
      <c r="H464" s="65"/>
      <c r="I464" s="37">
        <f t="shared" si="135"/>
        <v>0</v>
      </c>
      <c r="J464" s="38">
        <f t="shared" si="135"/>
        <v>0</v>
      </c>
      <c r="K464" s="35"/>
      <c r="L464" s="35"/>
      <c r="M464" s="35"/>
      <c r="N464" s="35"/>
      <c r="O464" s="35"/>
      <c r="P464" s="35"/>
      <c r="Q464" s="39">
        <f t="shared" si="136"/>
        <v>0</v>
      </c>
      <c r="R464" s="35"/>
      <c r="S464" s="35"/>
      <c r="T464" s="35"/>
      <c r="U464" s="35"/>
      <c r="V464" s="35"/>
      <c r="W464" s="35"/>
      <c r="X464" s="39">
        <f t="shared" si="137"/>
        <v>0</v>
      </c>
      <c r="Y464" s="86">
        <f t="shared" si="118"/>
        <v>0</v>
      </c>
    </row>
    <row r="465" spans="1:25" x14ac:dyDescent="0.25">
      <c r="A465" s="85"/>
      <c r="B465" s="41"/>
      <c r="C465" s="42"/>
      <c r="D465" s="33"/>
      <c r="E465" s="64"/>
      <c r="F465" s="65"/>
      <c r="G465" s="64"/>
      <c r="H465" s="65"/>
      <c r="I465" s="37">
        <f t="shared" si="135"/>
        <v>0</v>
      </c>
      <c r="J465" s="38">
        <f t="shared" si="135"/>
        <v>0</v>
      </c>
      <c r="K465" s="35"/>
      <c r="L465" s="35"/>
      <c r="M465" s="35"/>
      <c r="N465" s="35"/>
      <c r="O465" s="35"/>
      <c r="P465" s="35"/>
      <c r="Q465" s="39">
        <f t="shared" si="136"/>
        <v>0</v>
      </c>
      <c r="R465" s="35"/>
      <c r="S465" s="35"/>
      <c r="T465" s="35"/>
      <c r="U465" s="35"/>
      <c r="V465" s="35"/>
      <c r="W465" s="35"/>
      <c r="X465" s="39">
        <f t="shared" si="137"/>
        <v>0</v>
      </c>
      <c r="Y465" s="86">
        <f t="shared" si="118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5"/>
        <v>0</v>
      </c>
      <c r="J466" s="38">
        <f t="shared" si="135"/>
        <v>0</v>
      </c>
      <c r="K466" s="35"/>
      <c r="L466" s="35"/>
      <c r="M466" s="35"/>
      <c r="N466" s="35"/>
      <c r="O466" s="35"/>
      <c r="P466" s="35"/>
      <c r="Q466" s="39">
        <f t="shared" si="136"/>
        <v>0</v>
      </c>
      <c r="R466" s="35"/>
      <c r="S466" s="35"/>
      <c r="T466" s="35"/>
      <c r="U466" s="35"/>
      <c r="V466" s="35"/>
      <c r="W466" s="35"/>
      <c r="X466" s="39">
        <f t="shared" si="137"/>
        <v>0</v>
      </c>
      <c r="Y466" s="86">
        <f t="shared" si="118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5"/>
        <v>0</v>
      </c>
      <c r="J467" s="38">
        <f t="shared" si="135"/>
        <v>0</v>
      </c>
      <c r="K467" s="35"/>
      <c r="L467" s="35"/>
      <c r="M467" s="35"/>
      <c r="N467" s="35"/>
      <c r="O467" s="35"/>
      <c r="P467" s="35"/>
      <c r="Q467" s="39">
        <f t="shared" si="136"/>
        <v>0</v>
      </c>
      <c r="R467" s="35"/>
      <c r="S467" s="35"/>
      <c r="T467" s="35"/>
      <c r="U467" s="35"/>
      <c r="V467" s="35"/>
      <c r="W467" s="35"/>
      <c r="X467" s="39">
        <f t="shared" si="137"/>
        <v>0</v>
      </c>
      <c r="Y467" s="86">
        <f t="shared" si="118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5"/>
        <v>0</v>
      </c>
      <c r="J468" s="38">
        <f t="shared" si="135"/>
        <v>0</v>
      </c>
      <c r="K468" s="35"/>
      <c r="L468" s="35"/>
      <c r="M468" s="35"/>
      <c r="N468" s="35"/>
      <c r="O468" s="35"/>
      <c r="P468" s="35"/>
      <c r="Q468" s="39">
        <f t="shared" si="136"/>
        <v>0</v>
      </c>
      <c r="R468" s="35"/>
      <c r="S468" s="35"/>
      <c r="T468" s="35"/>
      <c r="U468" s="35"/>
      <c r="V468" s="35"/>
      <c r="W468" s="35"/>
      <c r="X468" s="39">
        <f t="shared" si="137"/>
        <v>0</v>
      </c>
      <c r="Y468" s="86">
        <f t="shared" si="118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0.26111111111111113</v>
      </c>
      <c r="J470" s="96">
        <f>SUM(J456:J469)</f>
        <v>182</v>
      </c>
      <c r="K470" s="96">
        <f t="shared" ref="K470:X470" si="138">SUM(K456:K469)</f>
        <v>3</v>
      </c>
      <c r="L470" s="96">
        <f t="shared" si="138"/>
        <v>8</v>
      </c>
      <c r="M470" s="96">
        <f t="shared" si="138"/>
        <v>2</v>
      </c>
      <c r="N470" s="96">
        <f t="shared" si="138"/>
        <v>0</v>
      </c>
      <c r="O470" s="96">
        <f t="shared" si="138"/>
        <v>0</v>
      </c>
      <c r="P470" s="96">
        <f t="shared" si="138"/>
        <v>0</v>
      </c>
      <c r="Q470" s="96">
        <f t="shared" si="138"/>
        <v>13</v>
      </c>
      <c r="R470" s="96">
        <f t="shared" si="138"/>
        <v>0</v>
      </c>
      <c r="S470" s="96">
        <f t="shared" si="138"/>
        <v>4</v>
      </c>
      <c r="T470" s="96">
        <f t="shared" si="138"/>
        <v>0</v>
      </c>
      <c r="U470" s="96">
        <f t="shared" si="138"/>
        <v>0</v>
      </c>
      <c r="V470" s="96">
        <f t="shared" si="138"/>
        <v>9</v>
      </c>
      <c r="W470" s="96">
        <f t="shared" si="138"/>
        <v>0</v>
      </c>
      <c r="X470" s="96">
        <f t="shared" si="138"/>
        <v>13</v>
      </c>
      <c r="Y470" s="97">
        <f t="shared" si="118"/>
        <v>0</v>
      </c>
    </row>
    <row r="471" spans="1:25" x14ac:dyDescent="0.25">
      <c r="A471" s="30" t="s">
        <v>47</v>
      </c>
      <c r="B471" s="98"/>
      <c r="C471" s="99"/>
      <c r="D471" s="100"/>
      <c r="E471" s="101"/>
      <c r="F471" s="102"/>
      <c r="G471" s="101"/>
      <c r="H471" s="102"/>
      <c r="I471" s="103">
        <f t="shared" ref="I471:J478" si="139">SUM(G471-E471)</f>
        <v>0</v>
      </c>
      <c r="J471" s="104">
        <f t="shared" si="139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8"/>
        <v>0</v>
      </c>
    </row>
    <row r="472" spans="1:25" x14ac:dyDescent="0.25">
      <c r="A472" s="30"/>
      <c r="B472" s="41"/>
      <c r="C472" s="42"/>
      <c r="D472" s="33"/>
      <c r="E472" s="64"/>
      <c r="F472" s="65"/>
      <c r="G472" s="64"/>
      <c r="H472" s="65"/>
      <c r="I472" s="37">
        <f t="shared" si="139"/>
        <v>0</v>
      </c>
      <c r="J472" s="38">
        <f t="shared" si="139"/>
        <v>0</v>
      </c>
      <c r="K472" s="35"/>
      <c r="L472" s="35"/>
      <c r="M472" s="35"/>
      <c r="N472" s="35"/>
      <c r="O472" s="35"/>
      <c r="P472" s="35"/>
      <c r="Q472" s="39">
        <f t="shared" ref="Q472:Q478" si="140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1">SUM(R472:W472)</f>
        <v>0</v>
      </c>
      <c r="Y472" s="40">
        <f t="shared" si="118"/>
        <v>0</v>
      </c>
    </row>
    <row r="473" spans="1:25" x14ac:dyDescent="0.25">
      <c r="A473" s="30"/>
      <c r="B473" s="41"/>
      <c r="C473" s="42"/>
      <c r="D473" s="33"/>
      <c r="E473" s="64"/>
      <c r="F473" s="65"/>
      <c r="G473" s="64"/>
      <c r="H473" s="65"/>
      <c r="I473" s="37">
        <f t="shared" si="139"/>
        <v>0</v>
      </c>
      <c r="J473" s="38">
        <f t="shared" si="139"/>
        <v>0</v>
      </c>
      <c r="K473" s="35"/>
      <c r="L473" s="35"/>
      <c r="M473" s="35"/>
      <c r="N473" s="35"/>
      <c r="O473" s="35"/>
      <c r="P473" s="35"/>
      <c r="Q473" s="39">
        <f t="shared" si="140"/>
        <v>0</v>
      </c>
      <c r="R473" s="35"/>
      <c r="S473" s="35"/>
      <c r="T473" s="35"/>
      <c r="U473" s="35"/>
      <c r="V473" s="35"/>
      <c r="W473" s="35"/>
      <c r="X473" s="39">
        <f t="shared" si="141"/>
        <v>0</v>
      </c>
      <c r="Y473" s="40">
        <f t="shared" si="118"/>
        <v>0</v>
      </c>
    </row>
    <row r="474" spans="1:25" x14ac:dyDescent="0.25">
      <c r="A474" s="30"/>
      <c r="B474" s="41"/>
      <c r="C474" s="42"/>
      <c r="D474" s="33"/>
      <c r="E474" s="64"/>
      <c r="F474" s="65"/>
      <c r="G474" s="64"/>
      <c r="H474" s="65"/>
      <c r="I474" s="37">
        <f t="shared" si="139"/>
        <v>0</v>
      </c>
      <c r="J474" s="38">
        <f t="shared" si="139"/>
        <v>0</v>
      </c>
      <c r="K474" s="35"/>
      <c r="L474" s="35"/>
      <c r="M474" s="35"/>
      <c r="N474" s="35"/>
      <c r="O474" s="35"/>
      <c r="P474" s="35"/>
      <c r="Q474" s="39">
        <f t="shared" si="140"/>
        <v>0</v>
      </c>
      <c r="R474" s="35"/>
      <c r="S474" s="35"/>
      <c r="T474" s="35"/>
      <c r="U474" s="35"/>
      <c r="V474" s="35"/>
      <c r="W474" s="35"/>
      <c r="X474" s="39">
        <f t="shared" si="141"/>
        <v>0</v>
      </c>
      <c r="Y474" s="40">
        <f t="shared" si="118"/>
        <v>0</v>
      </c>
    </row>
    <row r="475" spans="1:25" x14ac:dyDescent="0.25">
      <c r="A475" s="30"/>
      <c r="B475" s="41"/>
      <c r="C475" s="42"/>
      <c r="D475" s="33"/>
      <c r="E475" s="64"/>
      <c r="F475" s="65"/>
      <c r="G475" s="64"/>
      <c r="H475" s="65"/>
      <c r="I475" s="37">
        <f t="shared" si="139"/>
        <v>0</v>
      </c>
      <c r="J475" s="38">
        <f t="shared" si="139"/>
        <v>0</v>
      </c>
      <c r="K475" s="35"/>
      <c r="L475" s="35"/>
      <c r="M475" s="35"/>
      <c r="N475" s="35"/>
      <c r="O475" s="35"/>
      <c r="P475" s="35"/>
      <c r="Q475" s="39">
        <f t="shared" si="140"/>
        <v>0</v>
      </c>
      <c r="R475" s="35"/>
      <c r="S475" s="35"/>
      <c r="T475" s="35"/>
      <c r="U475" s="35"/>
      <c r="V475" s="35"/>
      <c r="W475" s="35"/>
      <c r="X475" s="39">
        <f t="shared" si="141"/>
        <v>0</v>
      </c>
      <c r="Y475" s="40">
        <f t="shared" si="118"/>
        <v>0</v>
      </c>
    </row>
    <row r="476" spans="1:25" x14ac:dyDescent="0.25">
      <c r="A476" s="30"/>
      <c r="B476" s="41"/>
      <c r="C476" s="42"/>
      <c r="D476" s="33"/>
      <c r="E476" s="64"/>
      <c r="F476" s="65"/>
      <c r="G476" s="64"/>
      <c r="H476" s="65"/>
      <c r="I476" s="37">
        <f t="shared" si="139"/>
        <v>0</v>
      </c>
      <c r="J476" s="38">
        <f t="shared" si="139"/>
        <v>0</v>
      </c>
      <c r="K476" s="35"/>
      <c r="L476" s="35"/>
      <c r="M476" s="35"/>
      <c r="N476" s="35"/>
      <c r="O476" s="35"/>
      <c r="P476" s="35"/>
      <c r="Q476" s="39">
        <f t="shared" si="140"/>
        <v>0</v>
      </c>
      <c r="R476" s="35"/>
      <c r="S476" s="35"/>
      <c r="T476" s="35"/>
      <c r="U476" s="35"/>
      <c r="V476" s="35"/>
      <c r="W476" s="35"/>
      <c r="X476" s="39">
        <f t="shared" si="141"/>
        <v>0</v>
      </c>
      <c r="Y476" s="40">
        <f t="shared" si="118"/>
        <v>0</v>
      </c>
    </row>
    <row r="477" spans="1:25" x14ac:dyDescent="0.25">
      <c r="A477" s="30"/>
      <c r="B477" s="41"/>
      <c r="C477" s="42"/>
      <c r="D477" s="33"/>
      <c r="E477" s="64"/>
      <c r="F477" s="65"/>
      <c r="G477" s="64"/>
      <c r="H477" s="65"/>
      <c r="I477" s="37">
        <f t="shared" si="139"/>
        <v>0</v>
      </c>
      <c r="J477" s="38">
        <f t="shared" si="139"/>
        <v>0</v>
      </c>
      <c r="K477" s="35"/>
      <c r="L477" s="35"/>
      <c r="M477" s="35"/>
      <c r="N477" s="35"/>
      <c r="O477" s="35"/>
      <c r="P477" s="35"/>
      <c r="Q477" s="39">
        <f t="shared" si="140"/>
        <v>0</v>
      </c>
      <c r="R477" s="35"/>
      <c r="S477" s="35"/>
      <c r="T477" s="35"/>
      <c r="U477" s="35"/>
      <c r="V477" s="35"/>
      <c r="W477" s="35"/>
      <c r="X477" s="39">
        <f t="shared" si="141"/>
        <v>0</v>
      </c>
      <c r="Y477" s="40">
        <f t="shared" si="118"/>
        <v>0</v>
      </c>
    </row>
    <row r="478" spans="1:25" x14ac:dyDescent="0.25">
      <c r="A478" s="30"/>
      <c r="B478" s="41"/>
      <c r="C478" s="42"/>
      <c r="D478" s="33"/>
      <c r="E478" s="64"/>
      <c r="F478" s="65"/>
      <c r="G478" s="64"/>
      <c r="H478" s="65"/>
      <c r="I478" s="37">
        <f t="shared" si="139"/>
        <v>0</v>
      </c>
      <c r="J478" s="38">
        <f t="shared" si="139"/>
        <v>0</v>
      </c>
      <c r="K478" s="35"/>
      <c r="L478" s="35"/>
      <c r="M478" s="35"/>
      <c r="N478" s="35"/>
      <c r="O478" s="35"/>
      <c r="P478" s="35"/>
      <c r="Q478" s="39">
        <f t="shared" si="140"/>
        <v>0</v>
      </c>
      <c r="R478" s="35"/>
      <c r="S478" s="35"/>
      <c r="T478" s="35"/>
      <c r="U478" s="35"/>
      <c r="V478" s="35"/>
      <c r="W478" s="35"/>
      <c r="X478" s="39">
        <f t="shared" si="141"/>
        <v>0</v>
      </c>
      <c r="Y478" s="40">
        <f t="shared" si="118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2">SUM(K471:K479)</f>
        <v>0</v>
      </c>
      <c r="L480" s="96">
        <f t="shared" si="142"/>
        <v>0</v>
      </c>
      <c r="M480" s="96">
        <f t="shared" si="142"/>
        <v>0</v>
      </c>
      <c r="N480" s="96">
        <f t="shared" si="142"/>
        <v>0</v>
      </c>
      <c r="O480" s="96">
        <f t="shared" si="142"/>
        <v>0</v>
      </c>
      <c r="P480" s="96">
        <f t="shared" si="142"/>
        <v>0</v>
      </c>
      <c r="Q480" s="96">
        <f t="shared" si="142"/>
        <v>0</v>
      </c>
      <c r="R480" s="96">
        <f t="shared" si="142"/>
        <v>0</v>
      </c>
      <c r="S480" s="96">
        <f t="shared" si="142"/>
        <v>0</v>
      </c>
      <c r="T480" s="96">
        <f t="shared" si="142"/>
        <v>0</v>
      </c>
      <c r="U480" s="96">
        <f t="shared" si="142"/>
        <v>0</v>
      </c>
      <c r="V480" s="96">
        <f t="shared" si="142"/>
        <v>0</v>
      </c>
      <c r="W480" s="96">
        <f t="shared" si="142"/>
        <v>0</v>
      </c>
      <c r="X480" s="96">
        <f t="shared" si="142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:X486" si="143">I15+I30+I45+I60+I75+I90+I100+I110+I125+I140+I155+I170+I185+I195+I205+I220+I235+I250+I265+I280+I290+I300+I315+I330+I345+I360+I375+I385+I395+I410+I425+I440+I455+I470+I480</f>
        <v>5.4326388888888903</v>
      </c>
      <c r="J486" s="121">
        <f t="shared" si="143"/>
        <v>3771</v>
      </c>
      <c r="K486" s="121">
        <f t="shared" si="143"/>
        <v>107</v>
      </c>
      <c r="L486" s="121">
        <f t="shared" si="143"/>
        <v>98</v>
      </c>
      <c r="M486" s="121">
        <f t="shared" si="143"/>
        <v>27</v>
      </c>
      <c r="N486" s="121">
        <f t="shared" si="143"/>
        <v>10</v>
      </c>
      <c r="O486" s="121">
        <f t="shared" si="143"/>
        <v>0</v>
      </c>
      <c r="P486" s="121">
        <f t="shared" si="143"/>
        <v>0</v>
      </c>
      <c r="Q486" s="121">
        <f t="shared" si="143"/>
        <v>242</v>
      </c>
      <c r="R486" s="121">
        <f t="shared" si="143"/>
        <v>8</v>
      </c>
      <c r="S486" s="121">
        <f t="shared" si="143"/>
        <v>122</v>
      </c>
      <c r="T486" s="121">
        <f t="shared" si="143"/>
        <v>33</v>
      </c>
      <c r="U486" s="121">
        <f t="shared" si="143"/>
        <v>0</v>
      </c>
      <c r="V486" s="121">
        <f t="shared" si="143"/>
        <v>75</v>
      </c>
      <c r="W486" s="121">
        <f t="shared" si="143"/>
        <v>4</v>
      </c>
      <c r="X486" s="121">
        <f t="shared" si="143"/>
        <v>242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2" si="144">Q6+Q16+Q31+Q46+Q61+Q76+Q91+Q101+Q111+Q126+Q141+Q156+Q171+Q186+Q196+Q206+Q221+Q236+Q251+Q266+Q281+Q291+Q301+Q316+Q331+Q346+Q361+Q376+Q386+Q396+Q411+Q426+Q441+Q456+Q471</f>
        <v>25</v>
      </c>
      <c r="R487" s="2"/>
      <c r="S487" s="2"/>
      <c r="T487" s="2"/>
      <c r="U487" s="2"/>
      <c r="V487" s="2"/>
      <c r="W487" s="123" t="s">
        <v>30</v>
      </c>
      <c r="X487" s="124">
        <f t="shared" ref="X487:X492" si="145">X6+X16+X31+X46+X61+X76+X91+X101+X111+X126+X141+X156+X171+X186+X196+X206+X221+X236+X251+X266+X281+X291+X301+X316+X331+X346+X361+X376+X386+X396+X411+X426+X441+X456+X471</f>
        <v>25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4"/>
        <v>19</v>
      </c>
      <c r="R488" s="125"/>
      <c r="S488" s="125"/>
      <c r="T488" s="125"/>
      <c r="U488" s="125"/>
      <c r="V488" s="125"/>
      <c r="W488" s="123" t="s">
        <v>31</v>
      </c>
      <c r="X488" s="124">
        <f t="shared" si="145"/>
        <v>19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4"/>
        <v>53</v>
      </c>
      <c r="R489" s="125"/>
      <c r="S489" s="125"/>
      <c r="T489" s="125"/>
      <c r="U489" s="125"/>
      <c r="V489" s="125"/>
      <c r="W489" s="123" t="s">
        <v>32</v>
      </c>
      <c r="X489" s="124">
        <f t="shared" si="145"/>
        <v>53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4"/>
        <v>27</v>
      </c>
      <c r="R490" s="125"/>
      <c r="S490" s="125"/>
      <c r="T490" s="125"/>
      <c r="U490" s="125"/>
      <c r="V490" s="125"/>
      <c r="W490" s="123" t="s">
        <v>33</v>
      </c>
      <c r="X490" s="124">
        <f t="shared" si="145"/>
        <v>27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4"/>
        <v>49</v>
      </c>
      <c r="R491" s="125"/>
      <c r="S491" s="125"/>
      <c r="T491" s="125"/>
      <c r="U491" s="125"/>
      <c r="V491" s="125"/>
      <c r="W491" s="123" t="s">
        <v>34</v>
      </c>
      <c r="X491" s="124">
        <f t="shared" si="145"/>
        <v>49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4"/>
        <v>69</v>
      </c>
      <c r="R492" s="125"/>
      <c r="S492" s="125"/>
      <c r="T492" s="125"/>
      <c r="U492" s="125"/>
      <c r="V492" s="125"/>
      <c r="W492" s="123" t="s">
        <v>35</v>
      </c>
      <c r="X492" s="124">
        <f t="shared" si="145"/>
        <v>69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/>
      <c r="R493" s="125"/>
      <c r="S493" s="125"/>
      <c r="T493" s="125"/>
      <c r="U493" s="125"/>
      <c r="V493" s="125"/>
      <c r="W493" s="123" t="s">
        <v>36</v>
      </c>
      <c r="X493" s="124"/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/>
      <c r="R494" s="125"/>
      <c r="S494" s="125"/>
      <c r="T494" s="125"/>
      <c r="U494" s="125"/>
      <c r="V494" s="125"/>
      <c r="W494" s="123" t="s">
        <v>37</v>
      </c>
      <c r="X494" s="124"/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242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242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25</v>
      </c>
      <c r="K504" s="142">
        <f>Q488</f>
        <v>19</v>
      </c>
      <c r="L504" s="140">
        <f>J504+K504</f>
        <v>44</v>
      </c>
      <c r="M504" s="143">
        <f>Q489</f>
        <v>53</v>
      </c>
      <c r="N504" s="141">
        <f>Q490</f>
        <v>27</v>
      </c>
      <c r="O504" s="141">
        <f>M504+N504</f>
        <v>80</v>
      </c>
      <c r="P504" s="141">
        <f>Q491</f>
        <v>49</v>
      </c>
      <c r="Q504" s="141">
        <f>Q492</f>
        <v>69</v>
      </c>
      <c r="R504" s="141">
        <f>P504+Q504</f>
        <v>118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242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68"/>
  <sheetViews>
    <sheetView workbookViewId="0">
      <pane ySplit="5" topLeftCell="A444" activePane="bottomLeft" state="frozen"/>
      <selection pane="bottomLeft" activeCell="C454" sqref="C454"/>
    </sheetView>
  </sheetViews>
  <sheetFormatPr defaultRowHeight="15" x14ac:dyDescent="0.25"/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62">
        <v>43617</v>
      </c>
      <c r="C3" s="263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119</v>
      </c>
      <c r="B6" s="31">
        <v>43617</v>
      </c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1" si="0">SUM(Q6-X6)</f>
        <v>0</v>
      </c>
    </row>
    <row r="7" spans="1:25" x14ac:dyDescent="0.25">
      <c r="A7" s="30"/>
      <c r="B7" s="41"/>
      <c r="C7" s="42" t="s">
        <v>32</v>
      </c>
      <c r="D7" s="33"/>
      <c r="E7" s="34"/>
      <c r="F7" s="35"/>
      <c r="G7" s="34"/>
      <c r="H7" s="35"/>
      <c r="I7" s="37">
        <f t="shared" ref="I7:J11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1" si="2">SUM(K7:P7)</f>
        <v>0</v>
      </c>
      <c r="R7" s="35"/>
      <c r="S7" s="35"/>
      <c r="T7" s="35"/>
      <c r="U7" s="35"/>
      <c r="V7" s="35"/>
      <c r="W7" s="35"/>
      <c r="X7" s="39">
        <f t="shared" ref="X7:X11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31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/>
      <c r="D12" s="43"/>
      <c r="E12" s="44"/>
      <c r="F12" s="45"/>
      <c r="G12" s="46"/>
      <c r="H12" s="47"/>
      <c r="I12" s="37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0"/>
    </row>
    <row r="13" spans="1:25" ht="15.75" thickBot="1" x14ac:dyDescent="0.3">
      <c r="A13" s="49"/>
      <c r="B13" s="50"/>
      <c r="C13" s="51" t="s">
        <v>38</v>
      </c>
      <c r="D13" s="52"/>
      <c r="E13" s="53"/>
      <c r="F13" s="54"/>
      <c r="G13" s="55"/>
      <c r="H13" s="56" t="s">
        <v>39</v>
      </c>
      <c r="I13" s="37">
        <f t="shared" ref="I13:P13" si="4">SUM(I6:I12)</f>
        <v>0</v>
      </c>
      <c r="J13" s="57">
        <f t="shared" si="4"/>
        <v>0</v>
      </c>
      <c r="K13" s="57">
        <f t="shared" si="4"/>
        <v>0</v>
      </c>
      <c r="L13" s="57">
        <f t="shared" si="4"/>
        <v>0</v>
      </c>
      <c r="M13" s="57">
        <f t="shared" si="4"/>
        <v>0</v>
      </c>
      <c r="N13" s="57">
        <f t="shared" si="4"/>
        <v>0</v>
      </c>
      <c r="O13" s="57">
        <f t="shared" si="4"/>
        <v>0</v>
      </c>
      <c r="P13" s="57">
        <f t="shared" si="4"/>
        <v>0</v>
      </c>
      <c r="Q13" s="57">
        <f>SUM(K13:P13)</f>
        <v>0</v>
      </c>
      <c r="R13" s="57">
        <f t="shared" ref="R13:W13" si="5">SUM(R6:R12)</f>
        <v>0</v>
      </c>
      <c r="S13" s="57">
        <f t="shared" si="5"/>
        <v>0</v>
      </c>
      <c r="T13" s="57">
        <f t="shared" si="5"/>
        <v>0</v>
      </c>
      <c r="U13" s="57">
        <f t="shared" si="5"/>
        <v>0</v>
      </c>
      <c r="V13" s="57">
        <f t="shared" si="5"/>
        <v>0</v>
      </c>
      <c r="W13" s="57">
        <f t="shared" si="5"/>
        <v>0</v>
      </c>
      <c r="X13" s="57">
        <f>SUM(R13:W13)</f>
        <v>0</v>
      </c>
      <c r="Y13" s="40">
        <f t="shared" ref="Y13:Y20" si="6">SUM(Q13-X13)</f>
        <v>0</v>
      </c>
    </row>
    <row r="14" spans="1:25" ht="15.75" thickTop="1" x14ac:dyDescent="0.25">
      <c r="A14" s="30" t="s">
        <v>29</v>
      </c>
      <c r="B14" s="31">
        <v>43618</v>
      </c>
      <c r="C14" s="32" t="s">
        <v>30</v>
      </c>
      <c r="D14" s="33"/>
      <c r="E14" s="34"/>
      <c r="F14" s="35"/>
      <c r="G14" s="34"/>
      <c r="H14" s="35"/>
      <c r="I14" s="37">
        <f>SUM(G14-E14)</f>
        <v>0</v>
      </c>
      <c r="J14" s="38">
        <f>SUM(H14-F14)</f>
        <v>0</v>
      </c>
      <c r="K14" s="35"/>
      <c r="L14" s="35"/>
      <c r="M14" s="35"/>
      <c r="N14" s="35"/>
      <c r="O14" s="35"/>
      <c r="P14" s="35"/>
      <c r="Q14" s="39">
        <f>SUM(K14:P14)</f>
        <v>0</v>
      </c>
      <c r="R14" s="35"/>
      <c r="S14" s="35"/>
      <c r="T14" s="35"/>
      <c r="U14" s="35"/>
      <c r="V14" s="35"/>
      <c r="W14" s="35"/>
      <c r="X14" s="39">
        <f>SUM(R14:W14)</f>
        <v>0</v>
      </c>
      <c r="Y14" s="40">
        <f t="shared" si="6"/>
        <v>0</v>
      </c>
    </row>
    <row r="15" spans="1:25" x14ac:dyDescent="0.25">
      <c r="A15" s="30"/>
      <c r="B15" s="41"/>
      <c r="C15" s="42" t="s">
        <v>32</v>
      </c>
      <c r="D15" s="33"/>
      <c r="E15" s="34"/>
      <c r="F15" s="35"/>
      <c r="G15" s="34"/>
      <c r="H15" s="35"/>
      <c r="I15" s="37">
        <f t="shared" ref="I15:J20" si="7">SUM(G15-E15)</f>
        <v>0</v>
      </c>
      <c r="J15" s="38">
        <f t="shared" si="7"/>
        <v>0</v>
      </c>
      <c r="K15" s="35"/>
      <c r="L15" s="35"/>
      <c r="M15" s="35"/>
      <c r="N15" s="35"/>
      <c r="O15" s="35"/>
      <c r="P15" s="35"/>
      <c r="Q15" s="39">
        <f t="shared" ref="Q15:Q20" si="8">SUM(K15:P15)</f>
        <v>0</v>
      </c>
      <c r="R15" s="35"/>
      <c r="S15" s="35"/>
      <c r="T15" s="35"/>
      <c r="U15" s="35"/>
      <c r="V15" s="35"/>
      <c r="W15" s="35"/>
      <c r="X15" s="39">
        <f t="shared" ref="X15:X20" si="9">SUM(R15:W15)</f>
        <v>0</v>
      </c>
      <c r="Y15" s="40">
        <f t="shared" si="6"/>
        <v>0</v>
      </c>
    </row>
    <row r="16" spans="1:25" x14ac:dyDescent="0.25">
      <c r="A16" s="30"/>
      <c r="B16" s="41"/>
      <c r="C16" s="42" t="s">
        <v>31</v>
      </c>
      <c r="D16" s="33"/>
      <c r="E16" s="34"/>
      <c r="F16" s="35"/>
      <c r="G16" s="34"/>
      <c r="H16" s="35"/>
      <c r="I16" s="37">
        <f t="shared" si="7"/>
        <v>0</v>
      </c>
      <c r="J16" s="38">
        <f t="shared" si="7"/>
        <v>0</v>
      </c>
      <c r="K16" s="35"/>
      <c r="L16" s="35"/>
      <c r="M16" s="35"/>
      <c r="N16" s="35"/>
      <c r="O16" s="35"/>
      <c r="P16" s="35"/>
      <c r="Q16" s="39">
        <f t="shared" si="8"/>
        <v>0</v>
      </c>
      <c r="R16" s="35"/>
      <c r="S16" s="35"/>
      <c r="T16" s="35"/>
      <c r="U16" s="35"/>
      <c r="V16" s="35"/>
      <c r="W16" s="35"/>
      <c r="X16" s="39">
        <f t="shared" si="9"/>
        <v>0</v>
      </c>
      <c r="Y16" s="40">
        <f t="shared" si="6"/>
        <v>0</v>
      </c>
    </row>
    <row r="17" spans="1:25" x14ac:dyDescent="0.25">
      <c r="A17" s="30"/>
      <c r="B17" s="41"/>
      <c r="C17" s="42" t="s">
        <v>33</v>
      </c>
      <c r="D17" s="33"/>
      <c r="E17" s="34"/>
      <c r="F17" s="35"/>
      <c r="G17" s="34"/>
      <c r="H17" s="35"/>
      <c r="I17" s="37">
        <f t="shared" si="7"/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si="8"/>
        <v>0</v>
      </c>
      <c r="R17" s="35"/>
      <c r="S17" s="35"/>
      <c r="T17" s="35"/>
      <c r="U17" s="35"/>
      <c r="V17" s="35"/>
      <c r="W17" s="35"/>
      <c r="X17" s="39">
        <f t="shared" si="9"/>
        <v>0</v>
      </c>
      <c r="Y17" s="40">
        <f t="shared" si="6"/>
        <v>0</v>
      </c>
    </row>
    <row r="18" spans="1:25" x14ac:dyDescent="0.25">
      <c r="A18" s="30"/>
      <c r="B18" s="41"/>
      <c r="C18" s="42" t="s">
        <v>34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35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/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ht="15.75" thickBot="1" x14ac:dyDescent="0.3">
      <c r="A21" s="49"/>
      <c r="B21" s="50"/>
      <c r="C21" s="51" t="s">
        <v>38</v>
      </c>
      <c r="D21" s="52"/>
      <c r="E21" s="53"/>
      <c r="F21" s="54"/>
      <c r="G21" s="55"/>
      <c r="H21" s="56" t="s">
        <v>39</v>
      </c>
      <c r="I21" s="37">
        <f t="shared" ref="I21:W21" si="10">SUM(I14:I20)</f>
        <v>0</v>
      </c>
      <c r="J21" s="57">
        <f t="shared" si="10"/>
        <v>0</v>
      </c>
      <c r="K21" s="57">
        <f t="shared" si="10"/>
        <v>0</v>
      </c>
      <c r="L21" s="57">
        <f t="shared" si="10"/>
        <v>0</v>
      </c>
      <c r="M21" s="57">
        <f t="shared" si="10"/>
        <v>0</v>
      </c>
      <c r="N21" s="57">
        <f t="shared" si="10"/>
        <v>0</v>
      </c>
      <c r="O21" s="57">
        <f t="shared" si="10"/>
        <v>0</v>
      </c>
      <c r="P21" s="57">
        <f t="shared" si="10"/>
        <v>0</v>
      </c>
      <c r="Q21" s="57">
        <f t="shared" si="10"/>
        <v>0</v>
      </c>
      <c r="R21" s="57">
        <f t="shared" si="10"/>
        <v>0</v>
      </c>
      <c r="S21" s="57">
        <f t="shared" si="10"/>
        <v>0</v>
      </c>
      <c r="T21" s="57">
        <f t="shared" si="10"/>
        <v>0</v>
      </c>
      <c r="U21" s="57">
        <f t="shared" si="10"/>
        <v>0</v>
      </c>
      <c r="V21" s="57">
        <f t="shared" si="10"/>
        <v>0</v>
      </c>
      <c r="W21" s="57">
        <f t="shared" si="10"/>
        <v>0</v>
      </c>
      <c r="X21" s="57">
        <f>SUM(R21:W21)</f>
        <v>0</v>
      </c>
      <c r="Y21" s="40">
        <f t="shared" ref="Y21:Y99" si="11">SUM(Q21-X21)</f>
        <v>0</v>
      </c>
    </row>
    <row r="22" spans="1:25" ht="16.5" thickTop="1" thickBot="1" x14ac:dyDescent="0.3">
      <c r="A22" s="214" t="s">
        <v>40</v>
      </c>
      <c r="B22" s="221">
        <v>43619</v>
      </c>
      <c r="C22" s="215" t="s">
        <v>30</v>
      </c>
      <c r="D22" s="216"/>
      <c r="E22" s="209">
        <v>0.27083333333333331</v>
      </c>
      <c r="F22" s="210">
        <v>120107</v>
      </c>
      <c r="G22" s="209">
        <v>0.31041666666666667</v>
      </c>
      <c r="H22" s="210">
        <v>120139</v>
      </c>
      <c r="I22" s="37">
        <f>SUM(G22-E22)</f>
        <v>3.9583333333333359E-2</v>
      </c>
      <c r="J22" s="38">
        <f>SUM(H22-F22)</f>
        <v>32</v>
      </c>
      <c r="K22" s="203"/>
      <c r="L22" s="213">
        <v>2</v>
      </c>
      <c r="M22" s="204"/>
      <c r="N22" s="204"/>
      <c r="O22" s="204"/>
      <c r="P22" s="204"/>
      <c r="Q22" s="39">
        <f>SUM(K22:P22)</f>
        <v>2</v>
      </c>
      <c r="R22" s="203"/>
      <c r="S22" s="204"/>
      <c r="T22" s="204"/>
      <c r="U22" s="204"/>
      <c r="V22" s="213">
        <v>2</v>
      </c>
      <c r="W22" s="204"/>
      <c r="X22" s="39">
        <f>SUM(R22:W22)</f>
        <v>2</v>
      </c>
      <c r="Y22" s="40">
        <f t="shared" si="11"/>
        <v>0</v>
      </c>
    </row>
    <row r="23" spans="1:25" ht="15.75" thickBot="1" x14ac:dyDescent="0.3">
      <c r="A23" s="217" t="s">
        <v>125</v>
      </c>
      <c r="B23" s="218"/>
      <c r="C23" s="219" t="s">
        <v>31</v>
      </c>
      <c r="D23" s="220">
        <v>15</v>
      </c>
      <c r="E23" s="212">
        <v>0.32291666666666669</v>
      </c>
      <c r="F23" s="207">
        <v>120139</v>
      </c>
      <c r="G23" s="212">
        <v>0.36180555555555555</v>
      </c>
      <c r="H23" s="207">
        <v>120163</v>
      </c>
      <c r="I23" s="37">
        <f t="shared" ref="I23:J34" si="12">SUM(G23-E23)</f>
        <v>3.8888888888888862E-2</v>
      </c>
      <c r="J23" s="38">
        <f t="shared" si="12"/>
        <v>24</v>
      </c>
      <c r="K23" s="205">
        <v>1</v>
      </c>
      <c r="L23" s="206"/>
      <c r="M23" s="206"/>
      <c r="N23" s="206"/>
      <c r="O23" s="206"/>
      <c r="P23" s="206"/>
      <c r="Q23" s="39">
        <f t="shared" ref="Q23:Q34" si="13">SUM(K23:P23)</f>
        <v>1</v>
      </c>
      <c r="R23" s="208"/>
      <c r="S23" s="207">
        <v>1</v>
      </c>
      <c r="T23" s="206"/>
      <c r="U23" s="206"/>
      <c r="V23" s="206"/>
      <c r="W23" s="206"/>
      <c r="X23" s="39">
        <f t="shared" ref="X23:X34" si="14">SUM(R23:W23)</f>
        <v>1</v>
      </c>
      <c r="Y23" s="40">
        <f t="shared" si="11"/>
        <v>0</v>
      </c>
    </row>
    <row r="24" spans="1:25" ht="15.75" thickBot="1" x14ac:dyDescent="0.3">
      <c r="A24" s="217" t="s">
        <v>125</v>
      </c>
      <c r="B24" s="218"/>
      <c r="C24" s="219" t="s">
        <v>32</v>
      </c>
      <c r="D24" s="220">
        <v>15</v>
      </c>
      <c r="E24" s="212">
        <v>0.36944444444444446</v>
      </c>
      <c r="F24" s="207">
        <v>120163</v>
      </c>
      <c r="G24" s="212">
        <v>0.40138888888888885</v>
      </c>
      <c r="H24" s="207">
        <v>120188</v>
      </c>
      <c r="I24" s="37">
        <f t="shared" si="12"/>
        <v>3.1944444444444386E-2</v>
      </c>
      <c r="J24" s="38">
        <f t="shared" si="12"/>
        <v>25</v>
      </c>
      <c r="K24" s="205">
        <v>1</v>
      </c>
      <c r="L24" s="207">
        <v>1</v>
      </c>
      <c r="M24" s="206"/>
      <c r="N24" s="206"/>
      <c r="O24" s="206"/>
      <c r="P24" s="206"/>
      <c r="Q24" s="39">
        <f t="shared" si="13"/>
        <v>2</v>
      </c>
      <c r="R24" s="208"/>
      <c r="S24" s="207">
        <v>2</v>
      </c>
      <c r="T24" s="206"/>
      <c r="U24" s="206"/>
      <c r="V24" s="206"/>
      <c r="W24" s="206"/>
      <c r="X24" s="39">
        <f t="shared" si="14"/>
        <v>2</v>
      </c>
      <c r="Y24" s="40">
        <f t="shared" si="11"/>
        <v>0</v>
      </c>
    </row>
    <row r="25" spans="1:25" ht="15.75" thickBot="1" x14ac:dyDescent="0.3">
      <c r="A25" s="217"/>
      <c r="B25" s="218"/>
      <c r="C25" s="219" t="s">
        <v>33</v>
      </c>
      <c r="D25" s="220"/>
      <c r="E25" s="212">
        <v>0.41319444444444442</v>
      </c>
      <c r="F25" s="207">
        <v>120188</v>
      </c>
      <c r="G25" s="212">
        <v>0.46180555555555558</v>
      </c>
      <c r="H25" s="207">
        <v>120219</v>
      </c>
      <c r="I25" s="37">
        <f t="shared" si="12"/>
        <v>4.861111111111116E-2</v>
      </c>
      <c r="J25" s="38">
        <f t="shared" si="12"/>
        <v>31</v>
      </c>
      <c r="K25" s="208"/>
      <c r="L25" s="207">
        <v>1</v>
      </c>
      <c r="M25" s="206"/>
      <c r="N25" s="206"/>
      <c r="O25" s="206"/>
      <c r="P25" s="206"/>
      <c r="Q25" s="39">
        <f t="shared" si="13"/>
        <v>1</v>
      </c>
      <c r="R25" s="208"/>
      <c r="S25" s="207">
        <v>1</v>
      </c>
      <c r="T25" s="206"/>
      <c r="U25" s="206"/>
      <c r="V25" s="206"/>
      <c r="W25" s="206"/>
      <c r="X25" s="39">
        <f t="shared" si="14"/>
        <v>1</v>
      </c>
      <c r="Y25" s="40">
        <f t="shared" si="11"/>
        <v>0</v>
      </c>
    </row>
    <row r="26" spans="1:25" ht="15.75" thickBot="1" x14ac:dyDescent="0.3">
      <c r="A26" s="217" t="s">
        <v>121</v>
      </c>
      <c r="B26" s="218"/>
      <c r="C26" s="219" t="s">
        <v>34</v>
      </c>
      <c r="D26" s="220">
        <v>15</v>
      </c>
      <c r="E26" s="212">
        <v>0.64583333333333337</v>
      </c>
      <c r="F26" s="207">
        <v>120188</v>
      </c>
      <c r="G26" s="212">
        <v>0.71527777777777779</v>
      </c>
      <c r="H26" s="207">
        <v>120258</v>
      </c>
      <c r="I26" s="37">
        <f t="shared" si="12"/>
        <v>6.944444444444442E-2</v>
      </c>
      <c r="J26" s="38">
        <f t="shared" si="12"/>
        <v>70</v>
      </c>
      <c r="K26" s="205">
        <v>3</v>
      </c>
      <c r="L26" s="206"/>
      <c r="M26" s="206"/>
      <c r="N26" s="206"/>
      <c r="O26" s="206"/>
      <c r="P26" s="206"/>
      <c r="Q26" s="39">
        <f t="shared" si="13"/>
        <v>3</v>
      </c>
      <c r="R26" s="208"/>
      <c r="S26" s="207">
        <v>3</v>
      </c>
      <c r="T26" s="206"/>
      <c r="U26" s="206"/>
      <c r="V26" s="206"/>
      <c r="W26" s="206"/>
      <c r="X26" s="39">
        <f t="shared" si="14"/>
        <v>3</v>
      </c>
      <c r="Y26" s="40">
        <f t="shared" si="11"/>
        <v>0</v>
      </c>
    </row>
    <row r="27" spans="1:25" ht="15.75" thickBot="1" x14ac:dyDescent="0.3">
      <c r="A27" s="217"/>
      <c r="B27" s="218"/>
      <c r="C27" s="219" t="s">
        <v>35</v>
      </c>
      <c r="D27" s="220"/>
      <c r="E27" s="212">
        <v>0.72777777777777775</v>
      </c>
      <c r="F27" s="207">
        <v>120258</v>
      </c>
      <c r="G27" s="212">
        <v>0.77777777777777779</v>
      </c>
      <c r="H27" s="207">
        <v>120290</v>
      </c>
      <c r="I27" s="37">
        <f t="shared" si="12"/>
        <v>5.0000000000000044E-2</v>
      </c>
      <c r="J27" s="38">
        <f t="shared" si="12"/>
        <v>32</v>
      </c>
      <c r="K27" s="205">
        <v>3</v>
      </c>
      <c r="L27" s="206"/>
      <c r="M27" s="206"/>
      <c r="N27" s="206"/>
      <c r="O27" s="206"/>
      <c r="P27" s="206"/>
      <c r="Q27" s="39">
        <f t="shared" si="13"/>
        <v>3</v>
      </c>
      <c r="R27" s="208"/>
      <c r="S27" s="207">
        <v>3</v>
      </c>
      <c r="T27" s="206"/>
      <c r="U27" s="206"/>
      <c r="V27" s="206"/>
      <c r="W27" s="206"/>
      <c r="X27" s="39">
        <f t="shared" si="14"/>
        <v>3</v>
      </c>
      <c r="Y27" s="40">
        <f t="shared" si="11"/>
        <v>0</v>
      </c>
    </row>
    <row r="28" spans="1:25" x14ac:dyDescent="0.25">
      <c r="A28" s="30"/>
      <c r="B28" s="41"/>
      <c r="C28" s="42"/>
      <c r="D28" s="33"/>
      <c r="E28" s="34"/>
      <c r="F28" s="35"/>
      <c r="G28" s="34"/>
      <c r="H28" s="35"/>
      <c r="I28" s="37">
        <f t="shared" si="12"/>
        <v>0</v>
      </c>
      <c r="J28" s="38">
        <f t="shared" si="12"/>
        <v>0</v>
      </c>
      <c r="K28" s="35"/>
      <c r="L28" s="35"/>
      <c r="M28" s="35"/>
      <c r="N28" s="35"/>
      <c r="O28" s="35"/>
      <c r="P28" s="35"/>
      <c r="Q28" s="39">
        <f t="shared" si="13"/>
        <v>0</v>
      </c>
      <c r="R28" s="35"/>
      <c r="S28" s="35"/>
      <c r="T28" s="35"/>
      <c r="U28" s="35"/>
      <c r="V28" s="35"/>
      <c r="W28" s="35"/>
      <c r="X28" s="39">
        <f>SUM(R28:W28)</f>
        <v>0</v>
      </c>
      <c r="Y28" s="40">
        <f t="shared" si="11"/>
        <v>0</v>
      </c>
    </row>
    <row r="29" spans="1:25" x14ac:dyDescent="0.25">
      <c r="A29" s="30"/>
      <c r="B29" s="41"/>
      <c r="C29" s="42"/>
      <c r="D29" s="33"/>
      <c r="E29" s="34"/>
      <c r="F29" s="35"/>
      <c r="G29" s="34"/>
      <c r="H29" s="35"/>
      <c r="I29" s="37">
        <f t="shared" si="12"/>
        <v>0</v>
      </c>
      <c r="J29" s="38">
        <f t="shared" si="12"/>
        <v>0</v>
      </c>
      <c r="K29" s="35"/>
      <c r="L29" s="35"/>
      <c r="M29" s="35"/>
      <c r="N29" s="35"/>
      <c r="O29" s="35"/>
      <c r="P29" s="35"/>
      <c r="Q29" s="39">
        <f t="shared" si="13"/>
        <v>0</v>
      </c>
      <c r="R29" s="35"/>
      <c r="S29" s="35"/>
      <c r="T29" s="35"/>
      <c r="U29" s="35"/>
      <c r="V29" s="35"/>
      <c r="W29" s="35"/>
      <c r="X29" s="39">
        <f t="shared" ref="X29:X33" si="15">SUM(R29:W29)</f>
        <v>0</v>
      </c>
      <c r="Y29" s="40">
        <f t="shared" si="11"/>
        <v>0</v>
      </c>
    </row>
    <row r="30" spans="1:25" x14ac:dyDescent="0.25">
      <c r="A30" s="30"/>
      <c r="B30" s="41"/>
      <c r="C30" s="42"/>
      <c r="D30" s="33"/>
      <c r="E30" s="34"/>
      <c r="F30" s="35"/>
      <c r="G30" s="34"/>
      <c r="H30" s="35"/>
      <c r="I30" s="37">
        <f t="shared" si="12"/>
        <v>0</v>
      </c>
      <c r="J30" s="38">
        <f t="shared" si="12"/>
        <v>0</v>
      </c>
      <c r="K30" s="35"/>
      <c r="L30" s="35"/>
      <c r="M30" s="35"/>
      <c r="N30" s="35"/>
      <c r="O30" s="35"/>
      <c r="P30" s="35"/>
      <c r="Q30" s="39">
        <f t="shared" si="13"/>
        <v>0</v>
      </c>
      <c r="R30" s="35"/>
      <c r="S30" s="35"/>
      <c r="T30" s="35"/>
      <c r="U30" s="35"/>
      <c r="V30" s="35"/>
      <c r="W30" s="35"/>
      <c r="X30" s="39">
        <f t="shared" si="15"/>
        <v>0</v>
      </c>
      <c r="Y30" s="40">
        <f t="shared" si="11"/>
        <v>0</v>
      </c>
    </row>
    <row r="31" spans="1:25" x14ac:dyDescent="0.25">
      <c r="A31" s="30"/>
      <c r="B31" s="41"/>
      <c r="C31" s="42"/>
      <c r="D31" s="33"/>
      <c r="E31" s="34"/>
      <c r="F31" s="35"/>
      <c r="G31" s="34"/>
      <c r="H31" s="35"/>
      <c r="I31" s="37">
        <f t="shared" si="12"/>
        <v>0</v>
      </c>
      <c r="J31" s="38">
        <f t="shared" si="12"/>
        <v>0</v>
      </c>
      <c r="K31" s="35"/>
      <c r="L31" s="35"/>
      <c r="M31" s="35"/>
      <c r="N31" s="35"/>
      <c r="O31" s="35"/>
      <c r="P31" s="35"/>
      <c r="Q31" s="39">
        <f t="shared" si="13"/>
        <v>0</v>
      </c>
      <c r="R31" s="35"/>
      <c r="S31" s="35"/>
      <c r="T31" s="35"/>
      <c r="U31" s="35"/>
      <c r="V31" s="35"/>
      <c r="W31" s="35"/>
      <c r="X31" s="39">
        <f t="shared" si="15"/>
        <v>0</v>
      </c>
      <c r="Y31" s="40">
        <f t="shared" si="11"/>
        <v>0</v>
      </c>
    </row>
    <row r="32" spans="1:25" x14ac:dyDescent="0.25">
      <c r="A32" s="30"/>
      <c r="B32" s="41"/>
      <c r="C32" s="58"/>
      <c r="D32" s="59"/>
      <c r="E32" s="60"/>
      <c r="F32" s="61"/>
      <c r="G32" s="60"/>
      <c r="H32" s="61"/>
      <c r="I32" s="37">
        <f t="shared" si="12"/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si="13"/>
        <v>0</v>
      </c>
      <c r="R32" s="35"/>
      <c r="S32" s="35"/>
      <c r="T32" s="35"/>
      <c r="U32" s="35"/>
      <c r="V32" s="35"/>
      <c r="W32" s="35"/>
      <c r="X32" s="39">
        <f t="shared" si="15"/>
        <v>0</v>
      </c>
      <c r="Y32" s="40">
        <f t="shared" si="11"/>
        <v>0</v>
      </c>
    </row>
    <row r="33" spans="1:25" x14ac:dyDescent="0.25">
      <c r="A33" s="30"/>
      <c r="B33" s="41"/>
      <c r="C33" s="58"/>
      <c r="D33" s="59"/>
      <c r="E33" s="60"/>
      <c r="F33" s="61"/>
      <c r="G33" s="60"/>
      <c r="H33" s="61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5"/>
        <v>0</v>
      </c>
      <c r="Y33" s="40">
        <f t="shared" si="11"/>
        <v>0</v>
      </c>
    </row>
    <row r="34" spans="1:25" x14ac:dyDescent="0.25">
      <c r="A34" s="30"/>
      <c r="B34" s="41"/>
      <c r="C34" s="58"/>
      <c r="D34" s="59"/>
      <c r="E34" s="60"/>
      <c r="F34" s="61"/>
      <c r="G34" s="60"/>
      <c r="H34" s="61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/>
      <c r="D35" s="43"/>
      <c r="E35" s="44"/>
      <c r="F35" s="45"/>
      <c r="G35" s="46"/>
      <c r="H35" s="47"/>
      <c r="I35" s="3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0"/>
    </row>
    <row r="36" spans="1:25" ht="15.75" thickBot="1" x14ac:dyDescent="0.3">
      <c r="A36" s="49"/>
      <c r="B36" s="50"/>
      <c r="C36" s="51" t="s">
        <v>38</v>
      </c>
      <c r="D36" s="52"/>
      <c r="E36" s="53"/>
      <c r="F36" s="54"/>
      <c r="G36" s="55"/>
      <c r="H36" s="56" t="s">
        <v>39</v>
      </c>
      <c r="I36" s="37">
        <f t="shared" ref="I36:W36" si="16">SUM(I22:I35)</f>
        <v>0.27847222222222223</v>
      </c>
      <c r="J36" s="57">
        <f t="shared" si="16"/>
        <v>214</v>
      </c>
      <c r="K36" s="57">
        <f t="shared" si="16"/>
        <v>8</v>
      </c>
      <c r="L36" s="57">
        <f t="shared" si="16"/>
        <v>4</v>
      </c>
      <c r="M36" s="57">
        <f t="shared" si="16"/>
        <v>0</v>
      </c>
      <c r="N36" s="57">
        <f t="shared" si="16"/>
        <v>0</v>
      </c>
      <c r="O36" s="57">
        <f t="shared" si="16"/>
        <v>0</v>
      </c>
      <c r="P36" s="57">
        <f t="shared" si="16"/>
        <v>0</v>
      </c>
      <c r="Q36" s="57">
        <f t="shared" si="16"/>
        <v>12</v>
      </c>
      <c r="R36" s="57">
        <f t="shared" si="16"/>
        <v>0</v>
      </c>
      <c r="S36" s="57">
        <f t="shared" si="16"/>
        <v>10</v>
      </c>
      <c r="T36" s="57">
        <f t="shared" si="16"/>
        <v>0</v>
      </c>
      <c r="U36" s="57">
        <f t="shared" si="16"/>
        <v>0</v>
      </c>
      <c r="V36" s="57">
        <f t="shared" si="16"/>
        <v>2</v>
      </c>
      <c r="W36" s="57">
        <f t="shared" si="16"/>
        <v>0</v>
      </c>
      <c r="X36" s="57">
        <f>SUM(R36:W36)</f>
        <v>12</v>
      </c>
      <c r="Y36" s="40">
        <f t="shared" si="11"/>
        <v>0</v>
      </c>
    </row>
    <row r="37" spans="1:25" ht="16.5" thickTop="1" thickBot="1" x14ac:dyDescent="0.3">
      <c r="A37" s="214" t="s">
        <v>43</v>
      </c>
      <c r="B37" s="221">
        <v>43620</v>
      </c>
      <c r="C37" s="215" t="s">
        <v>30</v>
      </c>
      <c r="D37" s="216">
        <v>15</v>
      </c>
      <c r="E37" s="209">
        <v>0.27083333333333331</v>
      </c>
      <c r="F37" s="210">
        <v>120290</v>
      </c>
      <c r="G37" s="209">
        <v>0.31736111111111115</v>
      </c>
      <c r="H37" s="210">
        <v>120323</v>
      </c>
      <c r="I37" s="37">
        <f>SUM(G37-E37)</f>
        <v>4.6527777777777835E-2</v>
      </c>
      <c r="J37" s="38">
        <f>SUM(H37-F37)</f>
        <v>33</v>
      </c>
      <c r="K37" s="234">
        <v>1</v>
      </c>
      <c r="L37" s="213">
        <v>1</v>
      </c>
      <c r="M37" s="241"/>
      <c r="N37" s="213">
        <v>1</v>
      </c>
      <c r="O37" s="241"/>
      <c r="P37" s="241"/>
      <c r="Q37" s="39">
        <f>SUM(K37:P37)</f>
        <v>3</v>
      </c>
      <c r="R37" s="244"/>
      <c r="S37" s="213">
        <v>1</v>
      </c>
      <c r="T37" s="213">
        <v>2</v>
      </c>
      <c r="U37" s="241"/>
      <c r="V37" s="241"/>
      <c r="W37" s="241"/>
      <c r="X37" s="39">
        <f>SUM(R37:W37)</f>
        <v>3</v>
      </c>
      <c r="Y37" s="40">
        <f t="shared" si="11"/>
        <v>0</v>
      </c>
    </row>
    <row r="38" spans="1:25" ht="15.75" thickBot="1" x14ac:dyDescent="0.3">
      <c r="A38" s="217" t="s">
        <v>125</v>
      </c>
      <c r="B38" s="218"/>
      <c r="C38" s="219" t="s">
        <v>31</v>
      </c>
      <c r="D38" s="220"/>
      <c r="E38" s="212">
        <v>0.32291666666666669</v>
      </c>
      <c r="F38" s="207">
        <v>120323</v>
      </c>
      <c r="G38" s="212">
        <v>0.36458333333333331</v>
      </c>
      <c r="H38" s="207">
        <v>120347</v>
      </c>
      <c r="I38" s="37">
        <f t="shared" ref="I38:J49" si="17">SUM(G38-E38)</f>
        <v>4.166666666666663E-2</v>
      </c>
      <c r="J38" s="38">
        <f t="shared" si="17"/>
        <v>24</v>
      </c>
      <c r="K38" s="205">
        <v>2</v>
      </c>
      <c r="L38" s="242"/>
      <c r="M38" s="242"/>
      <c r="N38" s="242"/>
      <c r="O38" s="242"/>
      <c r="P38" s="242"/>
      <c r="Q38" s="39">
        <f t="shared" ref="Q38:Q49" si="18">SUM(K38:P38)</f>
        <v>2</v>
      </c>
      <c r="R38" s="243"/>
      <c r="S38" s="207">
        <v>2</v>
      </c>
      <c r="T38" s="242"/>
      <c r="U38" s="242"/>
      <c r="V38" s="242"/>
      <c r="W38" s="242"/>
      <c r="X38" s="39">
        <f t="shared" ref="X38:X49" si="19">SUM(R38:W38)</f>
        <v>2</v>
      </c>
      <c r="Y38" s="40">
        <f t="shared" si="11"/>
        <v>0</v>
      </c>
    </row>
    <row r="39" spans="1:25" ht="15.75" thickBot="1" x14ac:dyDescent="0.3">
      <c r="A39" s="217" t="s">
        <v>125</v>
      </c>
      <c r="B39" s="218"/>
      <c r="C39" s="219" t="s">
        <v>32</v>
      </c>
      <c r="D39" s="220">
        <v>15</v>
      </c>
      <c r="E39" s="212">
        <v>0.36944444444444446</v>
      </c>
      <c r="F39" s="207">
        <v>120347</v>
      </c>
      <c r="G39" s="212">
        <v>0.40486111111111112</v>
      </c>
      <c r="H39" s="207">
        <v>120370</v>
      </c>
      <c r="I39" s="37">
        <f t="shared" si="17"/>
        <v>3.5416666666666652E-2</v>
      </c>
      <c r="J39" s="38">
        <f t="shared" si="17"/>
        <v>23</v>
      </c>
      <c r="K39" s="205">
        <v>3</v>
      </c>
      <c r="L39" s="207">
        <v>1</v>
      </c>
      <c r="M39" s="207">
        <v>1</v>
      </c>
      <c r="N39" s="207">
        <v>1</v>
      </c>
      <c r="O39" s="242"/>
      <c r="P39" s="242"/>
      <c r="Q39" s="39">
        <f t="shared" si="18"/>
        <v>6</v>
      </c>
      <c r="R39" s="205">
        <v>2</v>
      </c>
      <c r="S39" s="207">
        <v>2</v>
      </c>
      <c r="T39" s="242"/>
      <c r="U39" s="242"/>
      <c r="V39" s="207">
        <v>2</v>
      </c>
      <c r="W39" s="242"/>
      <c r="X39" s="39">
        <f t="shared" si="19"/>
        <v>6</v>
      </c>
      <c r="Y39" s="40">
        <f t="shared" si="11"/>
        <v>0</v>
      </c>
    </row>
    <row r="40" spans="1:25" ht="15.75" thickBot="1" x14ac:dyDescent="0.3">
      <c r="A40" s="217"/>
      <c r="B40" s="218"/>
      <c r="C40" s="219" t="s">
        <v>33</v>
      </c>
      <c r="D40" s="220"/>
      <c r="E40" s="212">
        <v>0.41319444444444442</v>
      </c>
      <c r="F40" s="207">
        <v>120370</v>
      </c>
      <c r="G40" s="212">
        <v>0.47569444444444442</v>
      </c>
      <c r="H40" s="207">
        <v>120403</v>
      </c>
      <c r="I40" s="37">
        <f t="shared" si="17"/>
        <v>6.25E-2</v>
      </c>
      <c r="J40" s="38">
        <f t="shared" si="17"/>
        <v>33</v>
      </c>
      <c r="K40" s="243"/>
      <c r="L40" s="207">
        <v>1</v>
      </c>
      <c r="M40" s="242"/>
      <c r="N40" s="207">
        <v>1</v>
      </c>
      <c r="O40" s="242"/>
      <c r="P40" s="242"/>
      <c r="Q40" s="39">
        <f t="shared" si="18"/>
        <v>2</v>
      </c>
      <c r="R40" s="243"/>
      <c r="S40" s="242"/>
      <c r="T40" s="207">
        <v>2</v>
      </c>
      <c r="U40" s="242"/>
      <c r="V40" s="242"/>
      <c r="W40" s="242"/>
      <c r="X40" s="39">
        <f t="shared" si="19"/>
        <v>2</v>
      </c>
      <c r="Y40" s="40">
        <f t="shared" si="11"/>
        <v>0</v>
      </c>
    </row>
    <row r="41" spans="1:25" ht="15.75" thickBot="1" x14ac:dyDescent="0.3">
      <c r="A41" s="217" t="s">
        <v>132</v>
      </c>
      <c r="B41" s="218"/>
      <c r="C41" s="219" t="s">
        <v>34</v>
      </c>
      <c r="D41" s="220">
        <v>15</v>
      </c>
      <c r="E41" s="212">
        <v>0.64583333333333337</v>
      </c>
      <c r="F41" s="207">
        <v>120403</v>
      </c>
      <c r="G41" s="212">
        <v>0.71527777777777779</v>
      </c>
      <c r="H41" s="207">
        <v>120439</v>
      </c>
      <c r="I41" s="37">
        <f t="shared" si="17"/>
        <v>6.944444444444442E-2</v>
      </c>
      <c r="J41" s="38">
        <f t="shared" si="17"/>
        <v>36</v>
      </c>
      <c r="K41" s="205">
        <v>1</v>
      </c>
      <c r="L41" s="242"/>
      <c r="M41" s="242"/>
      <c r="N41" s="242"/>
      <c r="O41" s="242"/>
      <c r="P41" s="242"/>
      <c r="Q41" s="39">
        <f t="shared" si="18"/>
        <v>1</v>
      </c>
      <c r="R41" s="243"/>
      <c r="S41" s="207">
        <v>1</v>
      </c>
      <c r="T41" s="242"/>
      <c r="U41" s="242"/>
      <c r="V41" s="242"/>
      <c r="W41" s="242"/>
      <c r="X41" s="39">
        <f t="shared" si="19"/>
        <v>1</v>
      </c>
      <c r="Y41" s="40">
        <f t="shared" si="11"/>
        <v>0</v>
      </c>
    </row>
    <row r="42" spans="1:25" ht="15.75" thickBot="1" x14ac:dyDescent="0.3">
      <c r="A42" s="217"/>
      <c r="B42" s="218"/>
      <c r="C42" s="219" t="s">
        <v>35</v>
      </c>
      <c r="D42" s="220"/>
      <c r="E42" s="212">
        <v>0.72777777777777775</v>
      </c>
      <c r="F42" s="207">
        <v>120439</v>
      </c>
      <c r="G42" s="212">
        <v>0.77777777777777779</v>
      </c>
      <c r="H42" s="207">
        <v>120471</v>
      </c>
      <c r="I42" s="37">
        <f t="shared" si="17"/>
        <v>5.0000000000000044E-2</v>
      </c>
      <c r="J42" s="38">
        <f t="shared" si="17"/>
        <v>32</v>
      </c>
      <c r="K42" s="205">
        <v>4</v>
      </c>
      <c r="L42" s="207">
        <v>2</v>
      </c>
      <c r="M42" s="242"/>
      <c r="N42" s="242"/>
      <c r="O42" s="242"/>
      <c r="P42" s="242"/>
      <c r="Q42" s="39">
        <f t="shared" si="18"/>
        <v>6</v>
      </c>
      <c r="R42" s="243"/>
      <c r="S42" s="207">
        <v>6</v>
      </c>
      <c r="T42" s="242"/>
      <c r="U42" s="242"/>
      <c r="V42" s="242"/>
      <c r="W42" s="242"/>
      <c r="X42" s="39">
        <f t="shared" si="19"/>
        <v>6</v>
      </c>
      <c r="Y42" s="40">
        <f t="shared" si="11"/>
        <v>0</v>
      </c>
    </row>
    <row r="43" spans="1:25" x14ac:dyDescent="0.25">
      <c r="A43" s="30"/>
      <c r="B43" s="41"/>
      <c r="C43" s="42"/>
      <c r="D43" s="33"/>
      <c r="E43" s="34"/>
      <c r="F43" s="35"/>
      <c r="G43" s="34"/>
      <c r="H43" s="35"/>
      <c r="I43" s="37">
        <f t="shared" si="17"/>
        <v>0</v>
      </c>
      <c r="J43" s="38">
        <f t="shared" si="17"/>
        <v>0</v>
      </c>
      <c r="K43" s="35"/>
      <c r="L43" s="35"/>
      <c r="M43" s="35"/>
      <c r="N43" s="35"/>
      <c r="O43" s="35"/>
      <c r="P43" s="35"/>
      <c r="Q43" s="39">
        <f t="shared" si="18"/>
        <v>0</v>
      </c>
      <c r="R43" s="35"/>
      <c r="S43" s="35"/>
      <c r="T43" s="35"/>
      <c r="U43" s="35"/>
      <c r="V43" s="35"/>
      <c r="W43" s="35"/>
      <c r="X43" s="39">
        <f t="shared" si="19"/>
        <v>0</v>
      </c>
      <c r="Y43" s="40">
        <f t="shared" si="11"/>
        <v>0</v>
      </c>
    </row>
    <row r="44" spans="1:25" x14ac:dyDescent="0.25">
      <c r="A44" s="30"/>
      <c r="B44" s="41"/>
      <c r="C44" s="42"/>
      <c r="D44" s="33"/>
      <c r="E44" s="34"/>
      <c r="F44" s="35"/>
      <c r="G44" s="34"/>
      <c r="H44" s="35"/>
      <c r="I44" s="37">
        <f t="shared" si="17"/>
        <v>0</v>
      </c>
      <c r="J44" s="38">
        <f t="shared" si="17"/>
        <v>0</v>
      </c>
      <c r="K44" s="35"/>
      <c r="L44" s="35"/>
      <c r="M44" s="35"/>
      <c r="N44" s="35"/>
      <c r="O44" s="35"/>
      <c r="P44" s="35"/>
      <c r="Q44" s="39">
        <f t="shared" si="18"/>
        <v>0</v>
      </c>
      <c r="R44" s="35"/>
      <c r="S44" s="35"/>
      <c r="T44" s="35"/>
      <c r="U44" s="35"/>
      <c r="V44" s="35"/>
      <c r="W44" s="35"/>
      <c r="X44" s="39">
        <f t="shared" si="19"/>
        <v>0</v>
      </c>
      <c r="Y44" s="40">
        <f t="shared" si="11"/>
        <v>0</v>
      </c>
    </row>
    <row r="45" spans="1:25" x14ac:dyDescent="0.25">
      <c r="A45" s="30"/>
      <c r="B45" s="41"/>
      <c r="C45" s="42"/>
      <c r="D45" s="33"/>
      <c r="E45" s="34"/>
      <c r="F45" s="35"/>
      <c r="G45" s="34"/>
      <c r="H45" s="35"/>
      <c r="I45" s="37">
        <f t="shared" si="17"/>
        <v>0</v>
      </c>
      <c r="J45" s="38">
        <f t="shared" si="17"/>
        <v>0</v>
      </c>
      <c r="K45" s="35"/>
      <c r="L45" s="35"/>
      <c r="M45" s="35"/>
      <c r="N45" s="35"/>
      <c r="O45" s="35"/>
      <c r="P45" s="35"/>
      <c r="Q45" s="39">
        <f t="shared" si="18"/>
        <v>0</v>
      </c>
      <c r="R45" s="35"/>
      <c r="S45" s="35"/>
      <c r="T45" s="35"/>
      <c r="U45" s="35"/>
      <c r="V45" s="35"/>
      <c r="W45" s="35"/>
      <c r="X45" s="39">
        <f t="shared" si="19"/>
        <v>0</v>
      </c>
      <c r="Y45" s="40">
        <f t="shared" si="11"/>
        <v>0</v>
      </c>
    </row>
    <row r="46" spans="1:25" x14ac:dyDescent="0.25">
      <c r="A46" s="30"/>
      <c r="B46" s="41"/>
      <c r="C46" s="42"/>
      <c r="D46" s="33"/>
      <c r="E46" s="34"/>
      <c r="F46" s="35"/>
      <c r="G46" s="34"/>
      <c r="H46" s="35"/>
      <c r="I46" s="37">
        <f t="shared" si="17"/>
        <v>0</v>
      </c>
      <c r="J46" s="38">
        <f t="shared" si="17"/>
        <v>0</v>
      </c>
      <c r="K46" s="35"/>
      <c r="L46" s="35"/>
      <c r="M46" s="35"/>
      <c r="N46" s="35"/>
      <c r="O46" s="35"/>
      <c r="P46" s="35"/>
      <c r="Q46" s="39">
        <f t="shared" si="18"/>
        <v>0</v>
      </c>
      <c r="R46" s="35"/>
      <c r="S46" s="35"/>
      <c r="T46" s="35"/>
      <c r="U46" s="35"/>
      <c r="V46" s="35"/>
      <c r="W46" s="35"/>
      <c r="X46" s="39">
        <f t="shared" si="19"/>
        <v>0</v>
      </c>
      <c r="Y46" s="40">
        <f t="shared" si="11"/>
        <v>0</v>
      </c>
    </row>
    <row r="47" spans="1:25" x14ac:dyDescent="0.25">
      <c r="A47" s="30"/>
      <c r="B47" s="41"/>
      <c r="C47" s="58"/>
      <c r="D47" s="59"/>
      <c r="E47" s="60"/>
      <c r="F47" s="61"/>
      <c r="G47" s="60"/>
      <c r="H47" s="61"/>
      <c r="I47" s="37">
        <f t="shared" si="17"/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si="18"/>
        <v>0</v>
      </c>
      <c r="R47" s="35"/>
      <c r="S47" s="35"/>
      <c r="T47" s="35"/>
      <c r="U47" s="35"/>
      <c r="V47" s="35"/>
      <c r="W47" s="35"/>
      <c r="X47" s="39">
        <f t="shared" si="19"/>
        <v>0</v>
      </c>
      <c r="Y47" s="40">
        <f t="shared" si="11"/>
        <v>0</v>
      </c>
    </row>
    <row r="48" spans="1:25" x14ac:dyDescent="0.25">
      <c r="A48" s="30"/>
      <c r="B48" s="41"/>
      <c r="C48" s="58"/>
      <c r="D48" s="59"/>
      <c r="E48" s="60"/>
      <c r="F48" s="61"/>
      <c r="G48" s="60"/>
      <c r="H48" s="61"/>
      <c r="I48" s="37">
        <f t="shared" si="17"/>
        <v>0</v>
      </c>
      <c r="J48" s="38">
        <f t="shared" si="17"/>
        <v>0</v>
      </c>
      <c r="K48" s="35"/>
      <c r="L48" s="35"/>
      <c r="M48" s="35"/>
      <c r="N48" s="35"/>
      <c r="O48" s="35"/>
      <c r="P48" s="35"/>
      <c r="Q48" s="39">
        <f t="shared" si="18"/>
        <v>0</v>
      </c>
      <c r="R48" s="35"/>
      <c r="S48" s="35"/>
      <c r="T48" s="35"/>
      <c r="U48" s="35"/>
      <c r="V48" s="35"/>
      <c r="W48" s="35"/>
      <c r="X48" s="39">
        <f t="shared" si="19"/>
        <v>0</v>
      </c>
      <c r="Y48" s="40">
        <f t="shared" si="11"/>
        <v>0</v>
      </c>
    </row>
    <row r="49" spans="1:25" x14ac:dyDescent="0.25">
      <c r="A49" s="30"/>
      <c r="B49" s="41"/>
      <c r="C49" s="58"/>
      <c r="D49" s="59"/>
      <c r="E49" s="60"/>
      <c r="F49" s="61"/>
      <c r="G49" s="60"/>
      <c r="H49" s="61"/>
      <c r="I49" s="37">
        <f t="shared" si="17"/>
        <v>0</v>
      </c>
      <c r="J49" s="38">
        <f t="shared" si="17"/>
        <v>0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/>
      <c r="D50" s="43"/>
      <c r="E50" s="44"/>
      <c r="F50" s="45"/>
      <c r="G50" s="46"/>
      <c r="H50" s="47"/>
      <c r="I50" s="37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0"/>
    </row>
    <row r="51" spans="1:25" ht="15.75" thickBot="1" x14ac:dyDescent="0.3">
      <c r="A51" s="49"/>
      <c r="B51" s="50"/>
      <c r="C51" s="51" t="s">
        <v>38</v>
      </c>
      <c r="D51" s="52"/>
      <c r="E51" s="53"/>
      <c r="F51" s="54"/>
      <c r="G51" s="55"/>
      <c r="H51" s="56" t="s">
        <v>39</v>
      </c>
      <c r="I51" s="37">
        <f t="shared" ref="I51:W51" si="20">SUM(I37:I50)</f>
        <v>0.30555555555555558</v>
      </c>
      <c r="J51" s="57">
        <f t="shared" si="20"/>
        <v>181</v>
      </c>
      <c r="K51" s="57">
        <f t="shared" si="20"/>
        <v>11</v>
      </c>
      <c r="L51" s="57">
        <f t="shared" si="20"/>
        <v>5</v>
      </c>
      <c r="M51" s="57">
        <f t="shared" si="20"/>
        <v>1</v>
      </c>
      <c r="N51" s="57">
        <f t="shared" si="20"/>
        <v>3</v>
      </c>
      <c r="O51" s="57">
        <f t="shared" si="20"/>
        <v>0</v>
      </c>
      <c r="P51" s="57">
        <f t="shared" si="20"/>
        <v>0</v>
      </c>
      <c r="Q51" s="57">
        <f t="shared" si="20"/>
        <v>20</v>
      </c>
      <c r="R51" s="57">
        <f t="shared" si="20"/>
        <v>2</v>
      </c>
      <c r="S51" s="57">
        <f t="shared" si="20"/>
        <v>12</v>
      </c>
      <c r="T51" s="57">
        <f t="shared" si="20"/>
        <v>4</v>
      </c>
      <c r="U51" s="57">
        <f t="shared" si="20"/>
        <v>0</v>
      </c>
      <c r="V51" s="57">
        <f t="shared" si="20"/>
        <v>2</v>
      </c>
      <c r="W51" s="57">
        <f t="shared" si="20"/>
        <v>0</v>
      </c>
      <c r="X51" s="57">
        <f>SUM(R51:W51)</f>
        <v>20</v>
      </c>
      <c r="Y51" s="40">
        <f t="shared" si="11"/>
        <v>0</v>
      </c>
    </row>
    <row r="52" spans="1:25" ht="15.75" thickTop="1" x14ac:dyDescent="0.25">
      <c r="A52" s="30" t="s">
        <v>108</v>
      </c>
      <c r="B52" s="31">
        <v>43621</v>
      </c>
      <c r="C52" s="32" t="s">
        <v>30</v>
      </c>
      <c r="D52" s="33">
        <v>15</v>
      </c>
      <c r="E52" s="34">
        <v>0.27083333333333331</v>
      </c>
      <c r="F52" s="35">
        <v>120471</v>
      </c>
      <c r="G52" s="34">
        <v>0.3125</v>
      </c>
      <c r="H52" s="35">
        <v>120504</v>
      </c>
      <c r="I52" s="37">
        <f>SUM(G52-E52)</f>
        <v>4.1666666666666685E-2</v>
      </c>
      <c r="J52" s="38">
        <f>SUM(H52-F52)</f>
        <v>33</v>
      </c>
      <c r="K52" s="35">
        <v>1</v>
      </c>
      <c r="L52" s="35"/>
      <c r="M52" s="35"/>
      <c r="N52" s="35"/>
      <c r="O52" s="35"/>
      <c r="P52" s="35"/>
      <c r="Q52" s="39">
        <f>SUM(K52:P52)</f>
        <v>1</v>
      </c>
      <c r="R52" s="35"/>
      <c r="S52" s="35">
        <v>1</v>
      </c>
      <c r="T52" s="35"/>
      <c r="U52" s="35"/>
      <c r="V52" s="35"/>
      <c r="W52" s="35"/>
      <c r="X52" s="39">
        <f>SUM(R52:W52)</f>
        <v>1</v>
      </c>
      <c r="Y52" s="40">
        <f>SUM(Q52-X52)</f>
        <v>0</v>
      </c>
    </row>
    <row r="53" spans="1:25" x14ac:dyDescent="0.25">
      <c r="A53" s="30" t="s">
        <v>89</v>
      </c>
      <c r="B53" s="41"/>
      <c r="C53" s="42" t="s">
        <v>31</v>
      </c>
      <c r="D53" s="33"/>
      <c r="E53" s="34">
        <v>0.32291666666666669</v>
      </c>
      <c r="F53" s="35">
        <v>120504</v>
      </c>
      <c r="G53" s="34">
        <v>0.36458333333333331</v>
      </c>
      <c r="H53" s="35">
        <v>120528</v>
      </c>
      <c r="I53" s="37">
        <f t="shared" ref="I53:J64" si="21">SUM(G53-E53)</f>
        <v>4.166666666666663E-2</v>
      </c>
      <c r="J53" s="38">
        <f t="shared" si="21"/>
        <v>24</v>
      </c>
      <c r="K53" s="35">
        <v>3</v>
      </c>
      <c r="L53" s="35">
        <v>1</v>
      </c>
      <c r="M53" s="35"/>
      <c r="N53" s="35"/>
      <c r="O53" s="35"/>
      <c r="P53" s="35"/>
      <c r="Q53" s="39">
        <f t="shared" ref="Q53:Q64" si="22">SUM(K53:P53)</f>
        <v>4</v>
      </c>
      <c r="R53" s="35"/>
      <c r="S53" s="35">
        <v>3</v>
      </c>
      <c r="T53" s="35"/>
      <c r="U53" s="35"/>
      <c r="V53" s="35">
        <v>1</v>
      </c>
      <c r="W53" s="35"/>
      <c r="X53" s="39">
        <f t="shared" ref="X53:X64" si="23">SUM(R53:W53)</f>
        <v>4</v>
      </c>
      <c r="Y53" s="40">
        <f t="shared" si="11"/>
        <v>0</v>
      </c>
    </row>
    <row r="54" spans="1:25" x14ac:dyDescent="0.25">
      <c r="A54" s="30"/>
      <c r="B54" s="41"/>
      <c r="C54" s="42" t="s">
        <v>32</v>
      </c>
      <c r="D54" s="33">
        <v>15</v>
      </c>
      <c r="E54" s="34">
        <v>0.36944444444444446</v>
      </c>
      <c r="F54" s="35">
        <v>120528</v>
      </c>
      <c r="G54" s="34">
        <v>0.40625</v>
      </c>
      <c r="H54" s="35">
        <v>120556</v>
      </c>
      <c r="I54" s="37">
        <f t="shared" si="21"/>
        <v>3.6805555555555536E-2</v>
      </c>
      <c r="J54" s="38">
        <f t="shared" si="21"/>
        <v>28</v>
      </c>
      <c r="K54" s="35">
        <v>1</v>
      </c>
      <c r="L54" s="35">
        <v>1</v>
      </c>
      <c r="M54" s="35">
        <v>2</v>
      </c>
      <c r="N54" s="35"/>
      <c r="O54" s="35"/>
      <c r="P54" s="35"/>
      <c r="Q54" s="39">
        <f t="shared" si="22"/>
        <v>4</v>
      </c>
      <c r="R54" s="35">
        <v>1</v>
      </c>
      <c r="S54" s="35">
        <v>1</v>
      </c>
      <c r="T54" s="35"/>
      <c r="U54" s="35"/>
      <c r="V54" s="35">
        <v>2</v>
      </c>
      <c r="W54" s="35"/>
      <c r="X54" s="39">
        <f t="shared" si="23"/>
        <v>4</v>
      </c>
      <c r="Y54" s="40">
        <f t="shared" si="11"/>
        <v>0</v>
      </c>
    </row>
    <row r="55" spans="1:25" x14ac:dyDescent="0.25">
      <c r="A55" s="30"/>
      <c r="B55" s="41"/>
      <c r="C55" s="42" t="s">
        <v>33</v>
      </c>
      <c r="D55" s="33"/>
      <c r="E55" s="34">
        <v>0.41319444444444442</v>
      </c>
      <c r="F55" s="35">
        <v>120556</v>
      </c>
      <c r="G55" s="34">
        <v>0.46180555555555558</v>
      </c>
      <c r="H55" s="35">
        <v>120589</v>
      </c>
      <c r="I55" s="37">
        <f t="shared" si="21"/>
        <v>4.861111111111116E-2</v>
      </c>
      <c r="J55" s="38">
        <f t="shared" si="21"/>
        <v>33</v>
      </c>
      <c r="K55" s="35"/>
      <c r="L55" s="35"/>
      <c r="M55" s="35"/>
      <c r="N55" s="35"/>
      <c r="O55" s="35"/>
      <c r="P55" s="35"/>
      <c r="Q55" s="39">
        <f t="shared" si="22"/>
        <v>0</v>
      </c>
      <c r="R55" s="35"/>
      <c r="S55" s="35"/>
      <c r="T55" s="35"/>
      <c r="U55" s="35"/>
      <c r="V55" s="35"/>
      <c r="W55" s="35"/>
      <c r="X55" s="39">
        <f t="shared" si="23"/>
        <v>0</v>
      </c>
      <c r="Y55" s="40">
        <f t="shared" si="11"/>
        <v>0</v>
      </c>
    </row>
    <row r="56" spans="1:25" x14ac:dyDescent="0.25">
      <c r="A56" s="30" t="s">
        <v>84</v>
      </c>
      <c r="B56" s="41"/>
      <c r="C56" s="42" t="s">
        <v>34</v>
      </c>
      <c r="D56" s="33">
        <v>15</v>
      </c>
      <c r="E56" s="34">
        <v>0.64583333333333337</v>
      </c>
      <c r="F56" s="35">
        <v>120589</v>
      </c>
      <c r="G56" s="34">
        <v>0.69097222222222221</v>
      </c>
      <c r="H56" s="35">
        <v>120622</v>
      </c>
      <c r="I56" s="37">
        <f t="shared" si="21"/>
        <v>4.513888888888884E-2</v>
      </c>
      <c r="J56" s="38">
        <f t="shared" si="21"/>
        <v>33</v>
      </c>
      <c r="K56" s="35">
        <v>1</v>
      </c>
      <c r="L56" s="35">
        <v>2</v>
      </c>
      <c r="M56" s="35"/>
      <c r="N56" s="35"/>
      <c r="O56" s="35"/>
      <c r="P56" s="35"/>
      <c r="Q56" s="39">
        <f t="shared" si="22"/>
        <v>3</v>
      </c>
      <c r="R56" s="35"/>
      <c r="S56" s="35"/>
      <c r="T56" s="35"/>
      <c r="U56" s="35"/>
      <c r="V56" s="35">
        <v>3</v>
      </c>
      <c r="W56" s="35"/>
      <c r="X56" s="39">
        <f t="shared" si="23"/>
        <v>3</v>
      </c>
      <c r="Y56" s="40">
        <f t="shared" si="11"/>
        <v>0</v>
      </c>
    </row>
    <row r="57" spans="1:25" x14ac:dyDescent="0.25">
      <c r="A57" s="30"/>
      <c r="B57" s="41"/>
      <c r="C57" s="42" t="s">
        <v>35</v>
      </c>
      <c r="D57" s="33"/>
      <c r="E57" s="34">
        <v>0.72777777777777775</v>
      </c>
      <c r="F57" s="35">
        <v>120622</v>
      </c>
      <c r="G57" s="34">
        <v>0.78125</v>
      </c>
      <c r="H57" s="35">
        <v>120659</v>
      </c>
      <c r="I57" s="37">
        <f t="shared" si="21"/>
        <v>5.3472222222222254E-2</v>
      </c>
      <c r="J57" s="38">
        <f t="shared" si="21"/>
        <v>37</v>
      </c>
      <c r="K57" s="35"/>
      <c r="L57" s="35">
        <v>4</v>
      </c>
      <c r="M57" s="35">
        <v>1</v>
      </c>
      <c r="N57" s="35"/>
      <c r="O57" s="35"/>
      <c r="P57" s="35"/>
      <c r="Q57" s="39">
        <f t="shared" si="22"/>
        <v>5</v>
      </c>
      <c r="R57" s="35"/>
      <c r="S57" s="35">
        <v>1</v>
      </c>
      <c r="T57" s="35"/>
      <c r="U57" s="35"/>
      <c r="V57" s="35">
        <v>4</v>
      </c>
      <c r="W57" s="35"/>
      <c r="X57" s="39">
        <f t="shared" si="23"/>
        <v>5</v>
      </c>
      <c r="Y57" s="40">
        <f t="shared" si="11"/>
        <v>0</v>
      </c>
    </row>
    <row r="58" spans="1:25" x14ac:dyDescent="0.25">
      <c r="A58" s="30"/>
      <c r="B58" s="41"/>
      <c r="C58" s="42"/>
      <c r="D58" s="33"/>
      <c r="E58" s="34"/>
      <c r="F58" s="35"/>
      <c r="G58" s="34"/>
      <c r="H58" s="35"/>
      <c r="I58" s="37">
        <f t="shared" si="21"/>
        <v>0</v>
      </c>
      <c r="J58" s="38">
        <f t="shared" si="21"/>
        <v>0</v>
      </c>
      <c r="K58" s="35"/>
      <c r="L58" s="35"/>
      <c r="M58" s="35"/>
      <c r="N58" s="35"/>
      <c r="O58" s="35"/>
      <c r="P58" s="35"/>
      <c r="Q58" s="39">
        <f t="shared" si="22"/>
        <v>0</v>
      </c>
      <c r="R58" s="35"/>
      <c r="S58" s="35"/>
      <c r="T58" s="35"/>
      <c r="U58" s="35"/>
      <c r="V58" s="35"/>
      <c r="W58" s="35"/>
      <c r="X58" s="39">
        <f t="shared" si="23"/>
        <v>0</v>
      </c>
      <c r="Y58" s="40">
        <f t="shared" si="11"/>
        <v>0</v>
      </c>
    </row>
    <row r="59" spans="1:25" x14ac:dyDescent="0.25">
      <c r="A59" s="30"/>
      <c r="B59" s="41"/>
      <c r="C59" s="42"/>
      <c r="D59" s="33"/>
      <c r="E59" s="34"/>
      <c r="F59" s="35"/>
      <c r="G59" s="34"/>
      <c r="H59" s="35"/>
      <c r="I59" s="37">
        <f t="shared" si="21"/>
        <v>0</v>
      </c>
      <c r="J59" s="38">
        <f t="shared" si="21"/>
        <v>0</v>
      </c>
      <c r="K59" s="35"/>
      <c r="L59" s="35"/>
      <c r="M59" s="35"/>
      <c r="N59" s="35"/>
      <c r="O59" s="35"/>
      <c r="P59" s="35"/>
      <c r="Q59" s="39">
        <f t="shared" si="22"/>
        <v>0</v>
      </c>
      <c r="R59" s="35"/>
      <c r="S59" s="35"/>
      <c r="T59" s="35"/>
      <c r="U59" s="35"/>
      <c r="V59" s="35"/>
      <c r="W59" s="35"/>
      <c r="X59" s="39">
        <f t="shared" si="23"/>
        <v>0</v>
      </c>
      <c r="Y59" s="40">
        <f t="shared" si="11"/>
        <v>0</v>
      </c>
    </row>
    <row r="60" spans="1:25" x14ac:dyDescent="0.25">
      <c r="A60" s="30"/>
      <c r="B60" s="41"/>
      <c r="C60" s="42"/>
      <c r="D60" s="33"/>
      <c r="E60" s="34"/>
      <c r="F60" s="35"/>
      <c r="G60" s="34"/>
      <c r="H60" s="35"/>
      <c r="I60" s="37">
        <f t="shared" si="21"/>
        <v>0</v>
      </c>
      <c r="J60" s="38">
        <f t="shared" si="21"/>
        <v>0</v>
      </c>
      <c r="K60" s="35"/>
      <c r="L60" s="35"/>
      <c r="M60" s="35"/>
      <c r="N60" s="35"/>
      <c r="O60" s="35"/>
      <c r="P60" s="35"/>
      <c r="Q60" s="39">
        <f t="shared" si="22"/>
        <v>0</v>
      </c>
      <c r="R60" s="35"/>
      <c r="S60" s="35"/>
      <c r="T60" s="35"/>
      <c r="U60" s="35"/>
      <c r="V60" s="35"/>
      <c r="W60" s="35"/>
      <c r="X60" s="39">
        <f t="shared" si="23"/>
        <v>0</v>
      </c>
      <c r="Y60" s="40">
        <f t="shared" si="11"/>
        <v>0</v>
      </c>
    </row>
    <row r="61" spans="1:25" x14ac:dyDescent="0.25">
      <c r="A61" s="30"/>
      <c r="B61" s="41"/>
      <c r="C61" s="42"/>
      <c r="D61" s="33"/>
      <c r="E61" s="34"/>
      <c r="F61" s="35"/>
      <c r="G61" s="34"/>
      <c r="H61" s="35"/>
      <c r="I61" s="37">
        <f t="shared" si="21"/>
        <v>0</v>
      </c>
      <c r="J61" s="38">
        <f t="shared" si="21"/>
        <v>0</v>
      </c>
      <c r="K61" s="35"/>
      <c r="L61" s="35"/>
      <c r="M61" s="35"/>
      <c r="N61" s="35"/>
      <c r="O61" s="35"/>
      <c r="P61" s="35"/>
      <c r="Q61" s="39">
        <f t="shared" si="22"/>
        <v>0</v>
      </c>
      <c r="R61" s="35"/>
      <c r="S61" s="35"/>
      <c r="T61" s="35"/>
      <c r="U61" s="35"/>
      <c r="V61" s="35"/>
      <c r="W61" s="35"/>
      <c r="X61" s="39">
        <f t="shared" si="23"/>
        <v>0</v>
      </c>
      <c r="Y61" s="40">
        <f t="shared" si="11"/>
        <v>0</v>
      </c>
    </row>
    <row r="62" spans="1:25" x14ac:dyDescent="0.25">
      <c r="A62" s="30"/>
      <c r="B62" s="41"/>
      <c r="C62" s="58"/>
      <c r="D62" s="59"/>
      <c r="E62" s="60"/>
      <c r="F62" s="61"/>
      <c r="G62" s="60"/>
      <c r="H62" s="61"/>
      <c r="I62" s="37">
        <f t="shared" si="21"/>
        <v>0</v>
      </c>
      <c r="J62" s="38">
        <f t="shared" si="21"/>
        <v>0</v>
      </c>
      <c r="K62" s="35"/>
      <c r="L62" s="35"/>
      <c r="M62" s="35"/>
      <c r="N62" s="35"/>
      <c r="O62" s="35"/>
      <c r="P62" s="35"/>
      <c r="Q62" s="39">
        <f t="shared" si="22"/>
        <v>0</v>
      </c>
      <c r="R62" s="35"/>
      <c r="S62" s="35"/>
      <c r="T62" s="35"/>
      <c r="U62" s="35"/>
      <c r="V62" s="35"/>
      <c r="W62" s="35"/>
      <c r="X62" s="39">
        <f t="shared" si="23"/>
        <v>0</v>
      </c>
      <c r="Y62" s="40">
        <f t="shared" si="11"/>
        <v>0</v>
      </c>
    </row>
    <row r="63" spans="1:25" x14ac:dyDescent="0.25">
      <c r="A63" s="30"/>
      <c r="B63" s="41"/>
      <c r="C63" s="58"/>
      <c r="D63" s="59"/>
      <c r="E63" s="60"/>
      <c r="F63" s="61"/>
      <c r="G63" s="60"/>
      <c r="H63" s="61"/>
      <c r="I63" s="37">
        <f t="shared" si="21"/>
        <v>0</v>
      </c>
      <c r="J63" s="38">
        <f t="shared" si="21"/>
        <v>0</v>
      </c>
      <c r="K63" s="35"/>
      <c r="L63" s="35"/>
      <c r="M63" s="35"/>
      <c r="N63" s="35"/>
      <c r="O63" s="35"/>
      <c r="P63" s="35"/>
      <c r="Q63" s="39">
        <f t="shared" si="22"/>
        <v>0</v>
      </c>
      <c r="R63" s="35"/>
      <c r="S63" s="35"/>
      <c r="T63" s="35"/>
      <c r="U63" s="35"/>
      <c r="V63" s="35"/>
      <c r="W63" s="35"/>
      <c r="X63" s="39">
        <f t="shared" si="23"/>
        <v>0</v>
      </c>
      <c r="Y63" s="40">
        <f t="shared" si="11"/>
        <v>0</v>
      </c>
    </row>
    <row r="64" spans="1:25" x14ac:dyDescent="0.25">
      <c r="A64" s="30"/>
      <c r="B64" s="41"/>
      <c r="C64" s="58"/>
      <c r="D64" s="59"/>
      <c r="E64" s="60"/>
      <c r="F64" s="61"/>
      <c r="G64" s="60"/>
      <c r="H64" s="61"/>
      <c r="I64" s="37">
        <f t="shared" si="21"/>
        <v>0</v>
      </c>
      <c r="J64" s="38">
        <f t="shared" si="21"/>
        <v>0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/>
      <c r="D65" s="43"/>
      <c r="E65" s="44"/>
      <c r="F65" s="45"/>
      <c r="G65" s="46"/>
      <c r="H65" s="47"/>
      <c r="I65" s="37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0"/>
    </row>
    <row r="66" spans="1:25" ht="15.75" thickBot="1" x14ac:dyDescent="0.3">
      <c r="A66" s="49"/>
      <c r="B66" s="50"/>
      <c r="C66" s="51" t="s">
        <v>38</v>
      </c>
      <c r="D66" s="52"/>
      <c r="E66" s="53"/>
      <c r="F66" s="54"/>
      <c r="G66" s="55"/>
      <c r="H66" s="56" t="s">
        <v>39</v>
      </c>
      <c r="I66" s="37">
        <f t="shared" ref="I66:W66" si="24">SUM(I52:I65)</f>
        <v>0.2673611111111111</v>
      </c>
      <c r="J66" s="57">
        <f t="shared" si="24"/>
        <v>188</v>
      </c>
      <c r="K66" s="57">
        <f t="shared" si="24"/>
        <v>6</v>
      </c>
      <c r="L66" s="57">
        <f t="shared" si="24"/>
        <v>8</v>
      </c>
      <c r="M66" s="57">
        <f t="shared" si="24"/>
        <v>3</v>
      </c>
      <c r="N66" s="57">
        <f t="shared" si="24"/>
        <v>0</v>
      </c>
      <c r="O66" s="57">
        <f t="shared" si="24"/>
        <v>0</v>
      </c>
      <c r="P66" s="57">
        <f t="shared" si="24"/>
        <v>0</v>
      </c>
      <c r="Q66" s="57">
        <f t="shared" si="24"/>
        <v>17</v>
      </c>
      <c r="R66" s="57">
        <f t="shared" si="24"/>
        <v>1</v>
      </c>
      <c r="S66" s="57">
        <f t="shared" si="24"/>
        <v>6</v>
      </c>
      <c r="T66" s="57">
        <f t="shared" si="24"/>
        <v>0</v>
      </c>
      <c r="U66" s="57">
        <f t="shared" si="24"/>
        <v>0</v>
      </c>
      <c r="V66" s="57">
        <f t="shared" si="24"/>
        <v>10</v>
      </c>
      <c r="W66" s="57">
        <f t="shared" si="24"/>
        <v>0</v>
      </c>
      <c r="X66" s="57">
        <f>SUM(R66:W66)</f>
        <v>17</v>
      </c>
      <c r="Y66" s="40">
        <f t="shared" si="11"/>
        <v>0</v>
      </c>
    </row>
    <row r="67" spans="1:25" ht="15.75" thickTop="1" x14ac:dyDescent="0.25">
      <c r="A67" s="30" t="s">
        <v>45</v>
      </c>
      <c r="B67" s="31">
        <v>43622</v>
      </c>
      <c r="C67" s="32" t="s">
        <v>30</v>
      </c>
      <c r="D67" s="33">
        <v>15</v>
      </c>
      <c r="E67" s="34">
        <v>0.27083333333333331</v>
      </c>
      <c r="F67" s="35">
        <v>120659</v>
      </c>
      <c r="G67" s="34">
        <v>0.31180555555555556</v>
      </c>
      <c r="H67" s="35">
        <v>120691</v>
      </c>
      <c r="I67" s="37">
        <f>SUM(G67-E67)</f>
        <v>4.0972222222222243E-2</v>
      </c>
      <c r="J67" s="38">
        <f>SUM(H67-F67)</f>
        <v>32</v>
      </c>
      <c r="K67" s="35"/>
      <c r="L67" s="35">
        <v>1</v>
      </c>
      <c r="M67" s="35"/>
      <c r="N67" s="35"/>
      <c r="O67" s="35"/>
      <c r="P67" s="35"/>
      <c r="Q67" s="39">
        <f>SUM(K67:P67)</f>
        <v>1</v>
      </c>
      <c r="R67" s="35"/>
      <c r="S67" s="35">
        <v>1</v>
      </c>
      <c r="T67" s="35"/>
      <c r="U67" s="35"/>
      <c r="V67" s="35"/>
      <c r="W67" s="35"/>
      <c r="X67" s="39">
        <f>SUM(R67:W67)</f>
        <v>1</v>
      </c>
      <c r="Y67" s="40">
        <f>SUM(Q67-X67)</f>
        <v>0</v>
      </c>
    </row>
    <row r="68" spans="1:25" x14ac:dyDescent="0.25">
      <c r="A68" s="30" t="s">
        <v>84</v>
      </c>
      <c r="B68" s="62"/>
      <c r="C68" s="42" t="s">
        <v>31</v>
      </c>
      <c r="D68" s="33"/>
      <c r="E68" s="34">
        <v>0.33333333333333331</v>
      </c>
      <c r="F68" s="35">
        <v>120691</v>
      </c>
      <c r="G68" s="34">
        <v>0.3576388888888889</v>
      </c>
      <c r="H68" s="35">
        <v>120717</v>
      </c>
      <c r="I68" s="37">
        <f t="shared" ref="I68:J79" si="25">SUM(G68-E68)</f>
        <v>2.430555555555558E-2</v>
      </c>
      <c r="J68" s="38">
        <f t="shared" si="25"/>
        <v>26</v>
      </c>
      <c r="K68" s="35">
        <v>2</v>
      </c>
      <c r="L68" s="35"/>
      <c r="M68" s="35"/>
      <c r="N68" s="35"/>
      <c r="O68" s="35"/>
      <c r="P68" s="35"/>
      <c r="Q68" s="39">
        <f t="shared" ref="Q68:Q79" si="26">SUM(K68:P68)</f>
        <v>2</v>
      </c>
      <c r="R68" s="35"/>
      <c r="S68" s="35">
        <v>2</v>
      </c>
      <c r="T68" s="35"/>
      <c r="U68" s="35"/>
      <c r="V68" s="35"/>
      <c r="W68" s="35"/>
      <c r="X68" s="39">
        <f t="shared" ref="X68:X79" si="27">SUM(R68:W68)</f>
        <v>2</v>
      </c>
      <c r="Y68" s="40">
        <f t="shared" si="11"/>
        <v>0</v>
      </c>
    </row>
    <row r="69" spans="1:25" x14ac:dyDescent="0.25">
      <c r="A69" s="30"/>
      <c r="B69" s="63"/>
      <c r="C69" s="42" t="s">
        <v>32</v>
      </c>
      <c r="D69" s="33">
        <v>15</v>
      </c>
      <c r="E69" s="34">
        <v>0.36944444444444446</v>
      </c>
      <c r="F69" s="35">
        <v>120717</v>
      </c>
      <c r="G69" s="34">
        <v>0.40277777777777773</v>
      </c>
      <c r="H69" s="35">
        <v>120740</v>
      </c>
      <c r="I69" s="37">
        <f t="shared" si="25"/>
        <v>3.333333333333327E-2</v>
      </c>
      <c r="J69" s="38">
        <f t="shared" si="25"/>
        <v>23</v>
      </c>
      <c r="K69" s="35"/>
      <c r="L69" s="35">
        <v>1</v>
      </c>
      <c r="M69" s="35">
        <v>1</v>
      </c>
      <c r="N69" s="35"/>
      <c r="O69" s="35"/>
      <c r="P69" s="35"/>
      <c r="Q69" s="39">
        <f t="shared" si="26"/>
        <v>2</v>
      </c>
      <c r="R69" s="35"/>
      <c r="S69" s="35">
        <v>1</v>
      </c>
      <c r="T69" s="35"/>
      <c r="U69" s="35"/>
      <c r="V69" s="35">
        <v>1</v>
      </c>
      <c r="W69" s="35"/>
      <c r="X69" s="39">
        <f t="shared" si="27"/>
        <v>2</v>
      </c>
      <c r="Y69" s="40">
        <f t="shared" si="11"/>
        <v>0</v>
      </c>
    </row>
    <row r="70" spans="1:25" x14ac:dyDescent="0.25">
      <c r="A70" s="30"/>
      <c r="B70" s="63"/>
      <c r="C70" s="42" t="s">
        <v>33</v>
      </c>
      <c r="D70" s="33"/>
      <c r="E70" s="34">
        <v>0.41319444444444442</v>
      </c>
      <c r="F70" s="35">
        <v>120740</v>
      </c>
      <c r="G70" s="34">
        <v>0.4604166666666667</v>
      </c>
      <c r="H70" s="35">
        <v>120773</v>
      </c>
      <c r="I70" s="37">
        <f t="shared" si="25"/>
        <v>4.7222222222222276E-2</v>
      </c>
      <c r="J70" s="38">
        <f t="shared" si="25"/>
        <v>33</v>
      </c>
      <c r="K70" s="35">
        <v>1</v>
      </c>
      <c r="L70" s="35">
        <v>1</v>
      </c>
      <c r="M70" s="35"/>
      <c r="N70" s="35"/>
      <c r="O70" s="35"/>
      <c r="P70" s="35"/>
      <c r="Q70" s="39">
        <f t="shared" si="26"/>
        <v>2</v>
      </c>
      <c r="R70" s="35"/>
      <c r="S70" s="35"/>
      <c r="T70" s="35"/>
      <c r="U70" s="35"/>
      <c r="V70" s="35">
        <v>2</v>
      </c>
      <c r="W70" s="35"/>
      <c r="X70" s="39">
        <f t="shared" si="27"/>
        <v>2</v>
      </c>
      <c r="Y70" s="40">
        <f t="shared" si="11"/>
        <v>0</v>
      </c>
    </row>
    <row r="71" spans="1:25" x14ac:dyDescent="0.25">
      <c r="A71" s="30" t="s">
        <v>84</v>
      </c>
      <c r="B71" s="62"/>
      <c r="C71" s="42" t="s">
        <v>34</v>
      </c>
      <c r="D71" s="33">
        <v>16</v>
      </c>
      <c r="E71" s="34">
        <v>0.64583333333333337</v>
      </c>
      <c r="F71" s="35">
        <v>132449</v>
      </c>
      <c r="G71" s="34">
        <v>0.69236111111111109</v>
      </c>
      <c r="H71" s="35">
        <v>132483</v>
      </c>
      <c r="I71" s="37">
        <f t="shared" si="25"/>
        <v>4.6527777777777724E-2</v>
      </c>
      <c r="J71" s="38">
        <f t="shared" si="25"/>
        <v>34</v>
      </c>
      <c r="K71" s="35"/>
      <c r="L71" s="35">
        <v>4</v>
      </c>
      <c r="M71" s="35"/>
      <c r="N71" s="35"/>
      <c r="O71" s="35"/>
      <c r="P71" s="35"/>
      <c r="Q71" s="39">
        <f t="shared" si="26"/>
        <v>4</v>
      </c>
      <c r="R71" s="35"/>
      <c r="S71" s="35">
        <v>1</v>
      </c>
      <c r="T71" s="35"/>
      <c r="U71" s="35"/>
      <c r="V71" s="35">
        <v>3</v>
      </c>
      <c r="W71" s="35"/>
      <c r="X71" s="39">
        <f t="shared" si="27"/>
        <v>4</v>
      </c>
      <c r="Y71" s="40">
        <f t="shared" si="11"/>
        <v>0</v>
      </c>
    </row>
    <row r="72" spans="1:25" x14ac:dyDescent="0.25">
      <c r="A72" s="30"/>
      <c r="B72" s="62"/>
      <c r="C72" s="42" t="s">
        <v>35</v>
      </c>
      <c r="D72" s="33"/>
      <c r="E72" s="34">
        <v>0.72777777777777775</v>
      </c>
      <c r="F72" s="35">
        <v>132483</v>
      </c>
      <c r="G72" s="34">
        <v>0.77916666666666667</v>
      </c>
      <c r="H72" s="35">
        <v>132520</v>
      </c>
      <c r="I72" s="37">
        <f t="shared" si="25"/>
        <v>5.1388888888888928E-2</v>
      </c>
      <c r="J72" s="38">
        <f t="shared" si="25"/>
        <v>37</v>
      </c>
      <c r="K72" s="35"/>
      <c r="L72" s="35">
        <v>3</v>
      </c>
      <c r="M72" s="35">
        <v>1</v>
      </c>
      <c r="N72" s="35"/>
      <c r="O72" s="35"/>
      <c r="P72" s="35"/>
      <c r="Q72" s="39">
        <f t="shared" si="26"/>
        <v>4</v>
      </c>
      <c r="R72" s="35"/>
      <c r="S72" s="35">
        <v>2</v>
      </c>
      <c r="T72" s="35"/>
      <c r="U72" s="35"/>
      <c r="V72" s="35">
        <v>2</v>
      </c>
      <c r="W72" s="35"/>
      <c r="X72" s="39">
        <f t="shared" si="27"/>
        <v>4</v>
      </c>
      <c r="Y72" s="40">
        <f t="shared" si="11"/>
        <v>0</v>
      </c>
    </row>
    <row r="73" spans="1:25" x14ac:dyDescent="0.25">
      <c r="A73" s="30"/>
      <c r="B73" s="62"/>
      <c r="C73" s="42"/>
      <c r="D73" s="33"/>
      <c r="E73" s="34"/>
      <c r="F73" s="35"/>
      <c r="G73" s="34"/>
      <c r="H73" s="35"/>
      <c r="I73" s="37">
        <f t="shared" si="25"/>
        <v>0</v>
      </c>
      <c r="J73" s="38">
        <f t="shared" si="25"/>
        <v>0</v>
      </c>
      <c r="K73" s="35"/>
      <c r="L73" s="35"/>
      <c r="M73" s="35"/>
      <c r="N73" s="35"/>
      <c r="O73" s="35"/>
      <c r="P73" s="35"/>
      <c r="Q73" s="39">
        <f t="shared" si="26"/>
        <v>0</v>
      </c>
      <c r="R73" s="35"/>
      <c r="S73" s="35"/>
      <c r="T73" s="35"/>
      <c r="U73" s="35"/>
      <c r="V73" s="35"/>
      <c r="W73" s="35"/>
      <c r="X73" s="39">
        <f t="shared" si="27"/>
        <v>0</v>
      </c>
      <c r="Y73" s="40">
        <f t="shared" si="11"/>
        <v>0</v>
      </c>
    </row>
    <row r="74" spans="1:25" x14ac:dyDescent="0.25">
      <c r="A74" s="30"/>
      <c r="B74" s="62"/>
      <c r="C74" s="42"/>
      <c r="D74" s="33"/>
      <c r="E74" s="34"/>
      <c r="F74" s="35"/>
      <c r="G74" s="34"/>
      <c r="H74" s="35"/>
      <c r="I74" s="37">
        <f t="shared" si="25"/>
        <v>0</v>
      </c>
      <c r="J74" s="38">
        <f t="shared" si="25"/>
        <v>0</v>
      </c>
      <c r="K74" s="35"/>
      <c r="L74" s="35"/>
      <c r="M74" s="35"/>
      <c r="N74" s="35"/>
      <c r="O74" s="35"/>
      <c r="P74" s="35"/>
      <c r="Q74" s="39">
        <f t="shared" si="26"/>
        <v>0</v>
      </c>
      <c r="R74" s="35"/>
      <c r="S74" s="35"/>
      <c r="T74" s="35"/>
      <c r="U74" s="35"/>
      <c r="V74" s="35"/>
      <c r="W74" s="35"/>
      <c r="X74" s="39">
        <f t="shared" si="27"/>
        <v>0</v>
      </c>
      <c r="Y74" s="40">
        <f t="shared" si="11"/>
        <v>0</v>
      </c>
    </row>
    <row r="75" spans="1:25" x14ac:dyDescent="0.25">
      <c r="A75" s="30"/>
      <c r="B75" s="62"/>
      <c r="C75" s="42"/>
      <c r="D75" s="33"/>
      <c r="E75" s="34"/>
      <c r="F75" s="35"/>
      <c r="G75" s="34"/>
      <c r="H75" s="35"/>
      <c r="I75" s="37">
        <f t="shared" si="25"/>
        <v>0</v>
      </c>
      <c r="J75" s="38">
        <f t="shared" si="25"/>
        <v>0</v>
      </c>
      <c r="K75" s="35"/>
      <c r="L75" s="35"/>
      <c r="M75" s="35"/>
      <c r="N75" s="35"/>
      <c r="O75" s="35"/>
      <c r="P75" s="35"/>
      <c r="Q75" s="39">
        <f t="shared" si="26"/>
        <v>0</v>
      </c>
      <c r="R75" s="35"/>
      <c r="S75" s="35"/>
      <c r="T75" s="35"/>
      <c r="U75" s="35"/>
      <c r="V75" s="35"/>
      <c r="W75" s="35"/>
      <c r="X75" s="39">
        <f t="shared" si="27"/>
        <v>0</v>
      </c>
      <c r="Y75" s="40">
        <f t="shared" si="11"/>
        <v>0</v>
      </c>
    </row>
    <row r="76" spans="1:25" x14ac:dyDescent="0.25">
      <c r="A76" s="30"/>
      <c r="B76" s="62"/>
      <c r="C76" s="42"/>
      <c r="D76" s="33"/>
      <c r="E76" s="34"/>
      <c r="F76" s="35"/>
      <c r="G76" s="34"/>
      <c r="H76" s="35"/>
      <c r="I76" s="37">
        <f t="shared" si="25"/>
        <v>0</v>
      </c>
      <c r="J76" s="38">
        <f t="shared" si="25"/>
        <v>0</v>
      </c>
      <c r="K76" s="35"/>
      <c r="L76" s="35"/>
      <c r="M76" s="35"/>
      <c r="N76" s="35"/>
      <c r="O76" s="35"/>
      <c r="P76" s="35"/>
      <c r="Q76" s="39">
        <f t="shared" si="26"/>
        <v>0</v>
      </c>
      <c r="R76" s="35"/>
      <c r="S76" s="35"/>
      <c r="T76" s="35"/>
      <c r="U76" s="35"/>
      <c r="V76" s="35"/>
      <c r="W76" s="35"/>
      <c r="X76" s="39">
        <f t="shared" si="27"/>
        <v>0</v>
      </c>
      <c r="Y76" s="40">
        <f t="shared" si="11"/>
        <v>0</v>
      </c>
    </row>
    <row r="77" spans="1:25" x14ac:dyDescent="0.25">
      <c r="A77" s="30"/>
      <c r="B77" s="62"/>
      <c r="C77" s="58"/>
      <c r="D77" s="59"/>
      <c r="E77" s="60"/>
      <c r="F77" s="61"/>
      <c r="G77" s="60"/>
      <c r="H77" s="61"/>
      <c r="I77" s="37">
        <f t="shared" si="25"/>
        <v>0</v>
      </c>
      <c r="J77" s="38">
        <f t="shared" si="25"/>
        <v>0</v>
      </c>
      <c r="K77" s="35"/>
      <c r="L77" s="35"/>
      <c r="M77" s="35"/>
      <c r="N77" s="35"/>
      <c r="O77" s="35"/>
      <c r="P77" s="35"/>
      <c r="Q77" s="39">
        <f t="shared" si="26"/>
        <v>0</v>
      </c>
      <c r="R77" s="35"/>
      <c r="S77" s="35"/>
      <c r="T77" s="35"/>
      <c r="U77" s="35"/>
      <c r="V77" s="35"/>
      <c r="W77" s="35"/>
      <c r="X77" s="39">
        <f t="shared" si="27"/>
        <v>0</v>
      </c>
      <c r="Y77" s="40">
        <f t="shared" si="11"/>
        <v>0</v>
      </c>
    </row>
    <row r="78" spans="1:25" x14ac:dyDescent="0.25">
      <c r="A78" s="30"/>
      <c r="B78" s="62"/>
      <c r="C78" s="58"/>
      <c r="D78" s="59"/>
      <c r="E78" s="60"/>
      <c r="F78" s="61"/>
      <c r="G78" s="60"/>
      <c r="H78" s="61"/>
      <c r="I78" s="37">
        <f t="shared" si="25"/>
        <v>0</v>
      </c>
      <c r="J78" s="38">
        <f t="shared" si="25"/>
        <v>0</v>
      </c>
      <c r="K78" s="35"/>
      <c r="L78" s="35"/>
      <c r="M78" s="35"/>
      <c r="N78" s="35"/>
      <c r="O78" s="35"/>
      <c r="P78" s="35"/>
      <c r="Q78" s="39">
        <f t="shared" si="26"/>
        <v>0</v>
      </c>
      <c r="R78" s="35"/>
      <c r="S78" s="35"/>
      <c r="T78" s="35"/>
      <c r="U78" s="35"/>
      <c r="V78" s="35"/>
      <c r="W78" s="35"/>
      <c r="X78" s="39">
        <f t="shared" si="27"/>
        <v>0</v>
      </c>
      <c r="Y78" s="40">
        <f t="shared" si="11"/>
        <v>0</v>
      </c>
    </row>
    <row r="79" spans="1:25" x14ac:dyDescent="0.25">
      <c r="A79" s="30"/>
      <c r="B79" s="62"/>
      <c r="C79" s="58"/>
      <c r="D79" s="59"/>
      <c r="E79" s="60"/>
      <c r="F79" s="61"/>
      <c r="G79" s="60"/>
      <c r="H79" s="61"/>
      <c r="I79" s="37">
        <f t="shared" si="25"/>
        <v>0</v>
      </c>
      <c r="J79" s="38">
        <f t="shared" si="25"/>
        <v>0</v>
      </c>
      <c r="K79" s="35"/>
      <c r="L79" s="35"/>
      <c r="M79" s="35"/>
      <c r="N79" s="35"/>
      <c r="O79" s="35"/>
      <c r="P79" s="35"/>
      <c r="Q79" s="39">
        <f t="shared" si="26"/>
        <v>0</v>
      </c>
      <c r="R79" s="35"/>
      <c r="S79" s="35"/>
      <c r="T79" s="35"/>
      <c r="U79" s="35"/>
      <c r="V79" s="35"/>
      <c r="W79" s="35"/>
      <c r="X79" s="39">
        <f t="shared" si="27"/>
        <v>0</v>
      </c>
      <c r="Y79" s="40">
        <f t="shared" si="11"/>
        <v>0</v>
      </c>
    </row>
    <row r="80" spans="1:25" x14ac:dyDescent="0.25">
      <c r="A80" s="30"/>
      <c r="B80" s="62"/>
      <c r="C80" s="42"/>
      <c r="D80" s="43"/>
      <c r="E80" s="44"/>
      <c r="F80" s="45"/>
      <c r="G80" s="46"/>
      <c r="H80" s="47"/>
      <c r="I80" s="37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0"/>
    </row>
    <row r="81" spans="1:25" ht="15.75" thickBot="1" x14ac:dyDescent="0.3">
      <c r="A81" s="49"/>
      <c r="B81" s="50"/>
      <c r="C81" s="51" t="s">
        <v>38</v>
      </c>
      <c r="D81" s="52"/>
      <c r="E81" s="53"/>
      <c r="F81" s="54"/>
      <c r="G81" s="55"/>
      <c r="H81" s="56" t="s">
        <v>39</v>
      </c>
      <c r="I81" s="37">
        <f t="shared" ref="I81:W81" si="28">SUM(I67:I80)</f>
        <v>0.24375000000000002</v>
      </c>
      <c r="J81" s="57">
        <f t="shared" si="28"/>
        <v>185</v>
      </c>
      <c r="K81" s="57">
        <f t="shared" si="28"/>
        <v>3</v>
      </c>
      <c r="L81" s="57">
        <f t="shared" si="28"/>
        <v>10</v>
      </c>
      <c r="M81" s="57">
        <f t="shared" si="28"/>
        <v>2</v>
      </c>
      <c r="N81" s="57">
        <f t="shared" si="28"/>
        <v>0</v>
      </c>
      <c r="O81" s="57">
        <f t="shared" si="28"/>
        <v>0</v>
      </c>
      <c r="P81" s="57">
        <f t="shared" si="28"/>
        <v>0</v>
      </c>
      <c r="Q81" s="57">
        <f t="shared" si="28"/>
        <v>15</v>
      </c>
      <c r="R81" s="57">
        <f t="shared" si="28"/>
        <v>0</v>
      </c>
      <c r="S81" s="57">
        <f t="shared" si="28"/>
        <v>7</v>
      </c>
      <c r="T81" s="57">
        <f t="shared" si="28"/>
        <v>0</v>
      </c>
      <c r="U81" s="57">
        <f t="shared" si="28"/>
        <v>0</v>
      </c>
      <c r="V81" s="57">
        <f t="shared" si="28"/>
        <v>8</v>
      </c>
      <c r="W81" s="57">
        <f t="shared" si="28"/>
        <v>0</v>
      </c>
      <c r="X81" s="57">
        <f>SUM(R81:W81)</f>
        <v>15</v>
      </c>
      <c r="Y81" s="40">
        <f t="shared" si="11"/>
        <v>0</v>
      </c>
    </row>
    <row r="82" spans="1:25" ht="15.75" thickTop="1" x14ac:dyDescent="0.25">
      <c r="A82" s="30" t="s">
        <v>131</v>
      </c>
      <c r="B82" s="31">
        <v>43623</v>
      </c>
      <c r="C82" s="32" t="s">
        <v>30</v>
      </c>
      <c r="D82" s="33">
        <v>15</v>
      </c>
      <c r="E82" s="34">
        <v>0.27083333333333331</v>
      </c>
      <c r="F82" s="35">
        <v>120793</v>
      </c>
      <c r="G82" s="34">
        <v>0.31111111111111112</v>
      </c>
      <c r="H82" s="35">
        <v>120826</v>
      </c>
      <c r="I82" s="37">
        <f>SUM(G82-E82)</f>
        <v>4.0277777777777801E-2</v>
      </c>
      <c r="J82" s="38">
        <f>SUM(H82-F82)</f>
        <v>33</v>
      </c>
      <c r="K82" s="35"/>
      <c r="L82" s="35">
        <v>1</v>
      </c>
      <c r="M82" s="35"/>
      <c r="N82" s="35"/>
      <c r="O82" s="35"/>
      <c r="P82" s="35"/>
      <c r="Q82" s="39">
        <f>SUM(K82:P82)</f>
        <v>1</v>
      </c>
      <c r="R82" s="35"/>
      <c r="S82" s="35">
        <v>1</v>
      </c>
      <c r="T82" s="35"/>
      <c r="U82" s="35"/>
      <c r="V82" s="35"/>
      <c r="W82" s="35"/>
      <c r="X82" s="39">
        <f>SUM(R82:W82)</f>
        <v>1</v>
      </c>
      <c r="Y82" s="40">
        <f t="shared" si="11"/>
        <v>0</v>
      </c>
    </row>
    <row r="83" spans="1:25" x14ac:dyDescent="0.25">
      <c r="A83" s="30" t="s">
        <v>84</v>
      </c>
      <c r="B83" s="41"/>
      <c r="C83" s="42" t="s">
        <v>31</v>
      </c>
      <c r="D83" s="33"/>
      <c r="E83" s="34">
        <v>0.33333333333333331</v>
      </c>
      <c r="F83" s="35">
        <v>120826</v>
      </c>
      <c r="G83" s="34">
        <v>0.35833333333333334</v>
      </c>
      <c r="H83" s="35">
        <v>120852</v>
      </c>
      <c r="I83" s="37">
        <f t="shared" ref="I83:J91" si="29">SUM(G83-E83)</f>
        <v>2.5000000000000022E-2</v>
      </c>
      <c r="J83" s="38">
        <f t="shared" si="29"/>
        <v>26</v>
      </c>
      <c r="K83" s="35"/>
      <c r="L83" s="35">
        <v>2</v>
      </c>
      <c r="M83" s="35"/>
      <c r="N83" s="35"/>
      <c r="O83" s="35"/>
      <c r="P83" s="35"/>
      <c r="Q83" s="39">
        <f t="shared" ref="Q83:Q91" si="30">SUM(K83:P83)</f>
        <v>2</v>
      </c>
      <c r="R83" s="35"/>
      <c r="S83" s="35">
        <v>2</v>
      </c>
      <c r="T83" s="35"/>
      <c r="U83" s="35"/>
      <c r="V83" s="35"/>
      <c r="W83" s="35"/>
      <c r="X83" s="39">
        <f t="shared" ref="X83:X91" si="31">SUM(R83:W83)</f>
        <v>2</v>
      </c>
      <c r="Y83" s="40">
        <f>SUM(Q83-X83)</f>
        <v>0</v>
      </c>
    </row>
    <row r="84" spans="1:25" x14ac:dyDescent="0.25">
      <c r="A84" s="30"/>
      <c r="B84" s="41"/>
      <c r="C84" s="42" t="s">
        <v>32</v>
      </c>
      <c r="D84" s="33">
        <v>15</v>
      </c>
      <c r="E84" s="34">
        <v>0.36944444444444446</v>
      </c>
      <c r="F84" s="35">
        <v>120853</v>
      </c>
      <c r="G84" s="34">
        <v>0.40277777777777773</v>
      </c>
      <c r="H84" s="35">
        <v>120875</v>
      </c>
      <c r="I84" s="37">
        <f t="shared" si="29"/>
        <v>3.333333333333327E-2</v>
      </c>
      <c r="J84" s="38">
        <f t="shared" si="29"/>
        <v>22</v>
      </c>
      <c r="K84" s="35"/>
      <c r="L84" s="35"/>
      <c r="M84" s="35">
        <v>1</v>
      </c>
      <c r="N84" s="35"/>
      <c r="O84" s="35"/>
      <c r="P84" s="35"/>
      <c r="Q84" s="39">
        <f t="shared" si="30"/>
        <v>1</v>
      </c>
      <c r="R84" s="35"/>
      <c r="S84" s="35">
        <v>1</v>
      </c>
      <c r="T84" s="35"/>
      <c r="U84" s="35"/>
      <c r="V84" s="35"/>
      <c r="W84" s="35"/>
      <c r="X84" s="39">
        <f t="shared" si="31"/>
        <v>1</v>
      </c>
      <c r="Y84" s="40">
        <f t="shared" si="11"/>
        <v>0</v>
      </c>
    </row>
    <row r="85" spans="1:25" x14ac:dyDescent="0.25">
      <c r="A85" s="30"/>
      <c r="B85" s="41"/>
      <c r="C85" s="42" t="s">
        <v>33</v>
      </c>
      <c r="D85" s="33"/>
      <c r="E85" s="34">
        <v>0.41319444444444442</v>
      </c>
      <c r="F85" s="35">
        <v>120875</v>
      </c>
      <c r="G85" s="34">
        <v>0.46180555555555558</v>
      </c>
      <c r="H85" s="35">
        <v>120908</v>
      </c>
      <c r="I85" s="37">
        <f t="shared" si="29"/>
        <v>4.861111111111116E-2</v>
      </c>
      <c r="J85" s="38">
        <f t="shared" si="29"/>
        <v>33</v>
      </c>
      <c r="K85" s="35">
        <v>1</v>
      </c>
      <c r="L85" s="35">
        <v>2</v>
      </c>
      <c r="M85" s="35"/>
      <c r="N85" s="35"/>
      <c r="O85" s="35"/>
      <c r="P85" s="35"/>
      <c r="Q85" s="39">
        <f t="shared" si="30"/>
        <v>3</v>
      </c>
      <c r="R85" s="35"/>
      <c r="S85" s="35">
        <v>1</v>
      </c>
      <c r="T85" s="35"/>
      <c r="U85" s="35"/>
      <c r="V85" s="35">
        <v>2</v>
      </c>
      <c r="W85" s="35"/>
      <c r="X85" s="39">
        <f t="shared" si="31"/>
        <v>3</v>
      </c>
      <c r="Y85" s="40">
        <f t="shared" si="11"/>
        <v>0</v>
      </c>
    </row>
    <row r="86" spans="1:25" x14ac:dyDescent="0.25">
      <c r="A86" s="30"/>
      <c r="B86" s="41"/>
      <c r="C86" s="42" t="s">
        <v>34</v>
      </c>
      <c r="D86" s="33">
        <v>15</v>
      </c>
      <c r="E86" s="34">
        <v>0.64583333333333337</v>
      </c>
      <c r="F86" s="35">
        <v>120908</v>
      </c>
      <c r="G86" s="34">
        <v>0.69166666666666676</v>
      </c>
      <c r="H86" s="35">
        <v>120941</v>
      </c>
      <c r="I86" s="37">
        <f t="shared" si="29"/>
        <v>4.5833333333333393E-2</v>
      </c>
      <c r="J86" s="38">
        <f t="shared" si="29"/>
        <v>33</v>
      </c>
      <c r="K86" s="35"/>
      <c r="L86" s="35">
        <v>3</v>
      </c>
      <c r="M86" s="35"/>
      <c r="N86" s="35"/>
      <c r="O86" s="35"/>
      <c r="P86" s="35"/>
      <c r="Q86" s="39">
        <f t="shared" si="30"/>
        <v>3</v>
      </c>
      <c r="R86" s="35"/>
      <c r="S86" s="35"/>
      <c r="T86" s="35"/>
      <c r="U86" s="35"/>
      <c r="V86" s="35">
        <v>3</v>
      </c>
      <c r="W86" s="35"/>
      <c r="X86" s="39">
        <f t="shared" si="31"/>
        <v>3</v>
      </c>
      <c r="Y86" s="40">
        <f t="shared" si="11"/>
        <v>0</v>
      </c>
    </row>
    <row r="87" spans="1:25" x14ac:dyDescent="0.25">
      <c r="A87" s="30"/>
      <c r="B87" s="41"/>
      <c r="C87" s="42" t="s">
        <v>35</v>
      </c>
      <c r="D87" s="33"/>
      <c r="E87" s="34">
        <v>0.72777777777777775</v>
      </c>
      <c r="F87" s="35">
        <v>120941</v>
      </c>
      <c r="G87" s="34">
        <v>0.78263888888888899</v>
      </c>
      <c r="H87" s="35">
        <v>120976</v>
      </c>
      <c r="I87" s="37">
        <f t="shared" si="29"/>
        <v>5.4861111111111249E-2</v>
      </c>
      <c r="J87" s="38">
        <f t="shared" si="29"/>
        <v>35</v>
      </c>
      <c r="K87" s="35">
        <v>1</v>
      </c>
      <c r="L87" s="35">
        <v>1</v>
      </c>
      <c r="M87" s="35"/>
      <c r="N87" s="35"/>
      <c r="O87" s="35"/>
      <c r="P87" s="35"/>
      <c r="Q87" s="39">
        <f t="shared" si="30"/>
        <v>2</v>
      </c>
      <c r="R87" s="35"/>
      <c r="S87" s="35">
        <v>2</v>
      </c>
      <c r="T87" s="35"/>
      <c r="U87" s="35"/>
      <c r="V87" s="35"/>
      <c r="W87" s="35"/>
      <c r="X87" s="39">
        <f t="shared" si="31"/>
        <v>2</v>
      </c>
      <c r="Y87" s="40">
        <f t="shared" si="11"/>
        <v>0</v>
      </c>
    </row>
    <row r="88" spans="1:25" x14ac:dyDescent="0.25">
      <c r="A88" s="30"/>
      <c r="B88" s="41"/>
      <c r="C88" s="42"/>
      <c r="D88" s="33"/>
      <c r="E88" s="34"/>
      <c r="F88" s="35"/>
      <c r="G88" s="34"/>
      <c r="H88" s="35"/>
      <c r="I88" s="37"/>
      <c r="J88" s="38"/>
      <c r="K88" s="35"/>
      <c r="L88" s="35"/>
      <c r="M88" s="35"/>
      <c r="N88" s="35"/>
      <c r="O88" s="35"/>
      <c r="P88" s="35"/>
      <c r="Q88" s="39"/>
      <c r="R88" s="35"/>
      <c r="S88" s="35"/>
      <c r="T88" s="35"/>
      <c r="U88" s="35"/>
      <c r="V88" s="35"/>
      <c r="W88" s="35"/>
      <c r="X88" s="39"/>
      <c r="Y88" s="40"/>
    </row>
    <row r="89" spans="1:25" x14ac:dyDescent="0.25">
      <c r="A89" s="30"/>
      <c r="B89" s="41"/>
      <c r="C89" s="42"/>
      <c r="D89" s="33"/>
      <c r="E89" s="34"/>
      <c r="F89" s="35"/>
      <c r="G89" s="34"/>
      <c r="H89" s="35"/>
      <c r="I89" s="37"/>
      <c r="J89" s="38"/>
      <c r="K89" s="35"/>
      <c r="L89" s="35"/>
      <c r="M89" s="35"/>
      <c r="N89" s="35"/>
      <c r="O89" s="35"/>
      <c r="P89" s="35"/>
      <c r="Q89" s="39"/>
      <c r="R89" s="35"/>
      <c r="S89" s="35"/>
      <c r="T89" s="35"/>
      <c r="U89" s="35"/>
      <c r="V89" s="35"/>
      <c r="W89" s="35"/>
      <c r="X89" s="39"/>
      <c r="Y89" s="40"/>
    </row>
    <row r="90" spans="1:25" x14ac:dyDescent="0.25">
      <c r="A90" s="30"/>
      <c r="B90" s="41"/>
      <c r="C90" s="42"/>
      <c r="D90" s="33"/>
      <c r="E90" s="34"/>
      <c r="F90" s="35"/>
      <c r="G90" s="34"/>
      <c r="H90" s="35"/>
      <c r="I90" s="37">
        <f t="shared" si="29"/>
        <v>0</v>
      </c>
      <c r="J90" s="38">
        <f t="shared" si="29"/>
        <v>0</v>
      </c>
      <c r="K90" s="35"/>
      <c r="L90" s="35"/>
      <c r="M90" s="35"/>
      <c r="N90" s="35"/>
      <c r="O90" s="35"/>
      <c r="P90" s="35"/>
      <c r="Q90" s="39">
        <f t="shared" si="30"/>
        <v>0</v>
      </c>
      <c r="R90" s="35"/>
      <c r="S90" s="35"/>
      <c r="T90" s="35"/>
      <c r="U90" s="35"/>
      <c r="V90" s="35"/>
      <c r="W90" s="35"/>
      <c r="X90" s="39">
        <f t="shared" si="31"/>
        <v>0</v>
      </c>
      <c r="Y90" s="40">
        <f t="shared" si="11"/>
        <v>0</v>
      </c>
    </row>
    <row r="91" spans="1:25" x14ac:dyDescent="0.25">
      <c r="A91" s="30"/>
      <c r="B91" s="41"/>
      <c r="C91" s="42"/>
      <c r="D91" s="33"/>
      <c r="E91" s="34"/>
      <c r="F91" s="35"/>
      <c r="G91" s="34"/>
      <c r="H91" s="35"/>
      <c r="I91" s="37">
        <f t="shared" si="29"/>
        <v>0</v>
      </c>
      <c r="J91" s="38">
        <f t="shared" si="29"/>
        <v>0</v>
      </c>
      <c r="K91" s="35"/>
      <c r="L91" s="35"/>
      <c r="M91" s="35"/>
      <c r="N91" s="35"/>
      <c r="O91" s="35"/>
      <c r="P91" s="35"/>
      <c r="Q91" s="39">
        <f t="shared" si="30"/>
        <v>0</v>
      </c>
      <c r="R91" s="35"/>
      <c r="S91" s="35"/>
      <c r="T91" s="35"/>
      <c r="U91" s="35"/>
      <c r="V91" s="35"/>
      <c r="W91" s="35"/>
      <c r="X91" s="39">
        <f t="shared" si="31"/>
        <v>0</v>
      </c>
      <c r="Y91" s="40">
        <f t="shared" si="11"/>
        <v>0</v>
      </c>
    </row>
    <row r="92" spans="1:25" x14ac:dyDescent="0.25">
      <c r="A92" s="30"/>
      <c r="B92" s="41"/>
      <c r="C92" s="42"/>
      <c r="D92" s="43"/>
      <c r="E92" s="44"/>
      <c r="F92" s="45"/>
      <c r="G92" s="46"/>
      <c r="H92" s="47"/>
      <c r="I92" s="37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0"/>
    </row>
    <row r="93" spans="1:25" ht="15.75" thickBot="1" x14ac:dyDescent="0.3">
      <c r="A93" s="49"/>
      <c r="B93" s="50"/>
      <c r="C93" s="51" t="s">
        <v>38</v>
      </c>
      <c r="D93" s="52"/>
      <c r="E93" s="53"/>
      <c r="F93" s="54"/>
      <c r="G93" s="55"/>
      <c r="H93" s="56" t="s">
        <v>39</v>
      </c>
      <c r="I93" s="37">
        <f>SUM(I82:I92)</f>
        <v>0.2479166666666669</v>
      </c>
      <c r="J93" s="57">
        <f>SUM(J82:J92)</f>
        <v>182</v>
      </c>
      <c r="K93" s="57">
        <f t="shared" ref="K93:X93" si="32">SUM(K82:K92)</f>
        <v>2</v>
      </c>
      <c r="L93" s="57">
        <f t="shared" si="32"/>
        <v>9</v>
      </c>
      <c r="M93" s="57">
        <f t="shared" si="32"/>
        <v>1</v>
      </c>
      <c r="N93" s="57">
        <f t="shared" si="32"/>
        <v>0</v>
      </c>
      <c r="O93" s="57">
        <f t="shared" si="32"/>
        <v>0</v>
      </c>
      <c r="P93" s="57">
        <f t="shared" si="32"/>
        <v>0</v>
      </c>
      <c r="Q93" s="57">
        <f t="shared" si="32"/>
        <v>12</v>
      </c>
      <c r="R93" s="57">
        <f t="shared" si="32"/>
        <v>0</v>
      </c>
      <c r="S93" s="57">
        <f t="shared" si="32"/>
        <v>7</v>
      </c>
      <c r="T93" s="57">
        <f t="shared" si="32"/>
        <v>0</v>
      </c>
      <c r="U93" s="57">
        <f t="shared" si="32"/>
        <v>0</v>
      </c>
      <c r="V93" s="57">
        <f t="shared" si="32"/>
        <v>5</v>
      </c>
      <c r="W93" s="57">
        <f t="shared" si="32"/>
        <v>0</v>
      </c>
      <c r="X93" s="57">
        <f t="shared" si="32"/>
        <v>12</v>
      </c>
      <c r="Y93" s="40">
        <f t="shared" si="11"/>
        <v>0</v>
      </c>
    </row>
    <row r="94" spans="1:25" ht="15.75" thickTop="1" x14ac:dyDescent="0.25">
      <c r="A94" s="30" t="s">
        <v>119</v>
      </c>
      <c r="B94" s="31">
        <v>43624</v>
      </c>
      <c r="C94" s="32" t="s">
        <v>30</v>
      </c>
      <c r="D94" s="33"/>
      <c r="E94" s="34"/>
      <c r="F94" s="35"/>
      <c r="G94" s="36"/>
      <c r="H94" s="35"/>
      <c r="I94" s="37">
        <f>SUM(G94-E94)</f>
        <v>0</v>
      </c>
      <c r="J94" s="38">
        <f>SUM(H94-F94)</f>
        <v>0</v>
      </c>
      <c r="K94" s="35"/>
      <c r="L94" s="35"/>
      <c r="M94" s="35"/>
      <c r="N94" s="35"/>
      <c r="O94" s="35"/>
      <c r="P94" s="35"/>
      <c r="Q94" s="39">
        <f>SUM(K94:P94)</f>
        <v>0</v>
      </c>
      <c r="R94" s="35"/>
      <c r="S94" s="35"/>
      <c r="T94" s="35"/>
      <c r="U94" s="35"/>
      <c r="V94" s="35"/>
      <c r="W94" s="35"/>
      <c r="X94" s="39">
        <f>SUM(R94:W94)</f>
        <v>0</v>
      </c>
      <c r="Y94" s="40">
        <f t="shared" si="11"/>
        <v>0</v>
      </c>
    </row>
    <row r="95" spans="1:25" x14ac:dyDescent="0.25">
      <c r="A95" s="30"/>
      <c r="B95" s="41"/>
      <c r="C95" s="42" t="s">
        <v>32</v>
      </c>
      <c r="D95" s="33"/>
      <c r="E95" s="34"/>
      <c r="F95" s="35"/>
      <c r="G95" s="34"/>
      <c r="H95" s="35"/>
      <c r="I95" s="37">
        <f t="shared" ref="I95:I99" si="33">SUM(G95-E95)</f>
        <v>0</v>
      </c>
      <c r="J95" s="38">
        <f t="shared" ref="J95:J99" si="34">SUM(H95-F95)</f>
        <v>0</v>
      </c>
      <c r="K95" s="35"/>
      <c r="L95" s="35"/>
      <c r="M95" s="35"/>
      <c r="N95" s="35"/>
      <c r="O95" s="35"/>
      <c r="P95" s="35"/>
      <c r="Q95" s="39">
        <f t="shared" ref="Q95:Q99" si="35">SUM(K95:P95)</f>
        <v>0</v>
      </c>
      <c r="R95" s="35"/>
      <c r="S95" s="35"/>
      <c r="T95" s="35"/>
      <c r="U95" s="35"/>
      <c r="V95" s="35"/>
      <c r="W95" s="35"/>
      <c r="X95" s="39">
        <f t="shared" ref="X95:X99" si="36">SUM(R95:W95)</f>
        <v>0</v>
      </c>
      <c r="Y95" s="40">
        <f t="shared" si="11"/>
        <v>0</v>
      </c>
    </row>
    <row r="96" spans="1:25" x14ac:dyDescent="0.25">
      <c r="A96" s="30"/>
      <c r="B96" s="41"/>
      <c r="C96" s="42" t="s">
        <v>31</v>
      </c>
      <c r="D96" s="33"/>
      <c r="E96" s="34"/>
      <c r="F96" s="35"/>
      <c r="G96" s="34"/>
      <c r="H96" s="35"/>
      <c r="I96" s="37">
        <f t="shared" si="33"/>
        <v>0</v>
      </c>
      <c r="J96" s="38">
        <f t="shared" si="34"/>
        <v>0</v>
      </c>
      <c r="K96" s="35"/>
      <c r="L96" s="35"/>
      <c r="M96" s="35"/>
      <c r="N96" s="35"/>
      <c r="O96" s="35"/>
      <c r="P96" s="35"/>
      <c r="Q96" s="39">
        <f t="shared" si="35"/>
        <v>0</v>
      </c>
      <c r="R96" s="35"/>
      <c r="S96" s="35"/>
      <c r="T96" s="35"/>
      <c r="U96" s="35"/>
      <c r="V96" s="35"/>
      <c r="W96" s="35"/>
      <c r="X96" s="39">
        <f t="shared" si="36"/>
        <v>0</v>
      </c>
      <c r="Y96" s="40">
        <f t="shared" si="11"/>
        <v>0</v>
      </c>
    </row>
    <row r="97" spans="1:25" x14ac:dyDescent="0.25">
      <c r="A97" s="30"/>
      <c r="B97" s="41"/>
      <c r="C97" s="42" t="s">
        <v>33</v>
      </c>
      <c r="D97" s="33"/>
      <c r="E97" s="34"/>
      <c r="F97" s="35"/>
      <c r="G97" s="34"/>
      <c r="H97" s="35"/>
      <c r="I97" s="37">
        <f t="shared" si="33"/>
        <v>0</v>
      </c>
      <c r="J97" s="38">
        <f t="shared" si="34"/>
        <v>0</v>
      </c>
      <c r="K97" s="35"/>
      <c r="L97" s="35"/>
      <c r="M97" s="35"/>
      <c r="N97" s="35"/>
      <c r="O97" s="35"/>
      <c r="P97" s="35"/>
      <c r="Q97" s="39">
        <f t="shared" si="35"/>
        <v>0</v>
      </c>
      <c r="R97" s="35"/>
      <c r="S97" s="35"/>
      <c r="T97" s="35"/>
      <c r="U97" s="35"/>
      <c r="V97" s="35"/>
      <c r="W97" s="35"/>
      <c r="X97" s="39">
        <f t="shared" si="36"/>
        <v>0</v>
      </c>
      <c r="Y97" s="40">
        <f t="shared" si="11"/>
        <v>0</v>
      </c>
    </row>
    <row r="98" spans="1:25" x14ac:dyDescent="0.25">
      <c r="A98" s="30"/>
      <c r="B98" s="41"/>
      <c r="C98" s="42" t="s">
        <v>34</v>
      </c>
      <c r="D98" s="33"/>
      <c r="E98" s="34"/>
      <c r="F98" s="35"/>
      <c r="G98" s="34"/>
      <c r="H98" s="35"/>
      <c r="I98" s="37">
        <f t="shared" si="33"/>
        <v>0</v>
      </c>
      <c r="J98" s="38">
        <f t="shared" si="34"/>
        <v>0</v>
      </c>
      <c r="K98" s="35"/>
      <c r="L98" s="35"/>
      <c r="M98" s="35"/>
      <c r="N98" s="35"/>
      <c r="O98" s="35"/>
      <c r="P98" s="35"/>
      <c r="Q98" s="39">
        <f t="shared" si="35"/>
        <v>0</v>
      </c>
      <c r="R98" s="35"/>
      <c r="S98" s="35"/>
      <c r="T98" s="35"/>
      <c r="U98" s="35"/>
      <c r="V98" s="35"/>
      <c r="W98" s="35"/>
      <c r="X98" s="39">
        <f t="shared" si="36"/>
        <v>0</v>
      </c>
      <c r="Y98" s="40">
        <f t="shared" si="11"/>
        <v>0</v>
      </c>
    </row>
    <row r="99" spans="1:25" x14ac:dyDescent="0.25">
      <c r="A99" s="30"/>
      <c r="B99" s="41"/>
      <c r="C99" s="42" t="s">
        <v>35</v>
      </c>
      <c r="D99" s="33"/>
      <c r="E99" s="34"/>
      <c r="F99" s="35"/>
      <c r="G99" s="34"/>
      <c r="H99" s="35"/>
      <c r="I99" s="37">
        <f t="shared" si="33"/>
        <v>0</v>
      </c>
      <c r="J99" s="38">
        <f t="shared" si="34"/>
        <v>0</v>
      </c>
      <c r="K99" s="35"/>
      <c r="L99" s="35"/>
      <c r="M99" s="35"/>
      <c r="N99" s="35"/>
      <c r="O99" s="35"/>
      <c r="P99" s="35"/>
      <c r="Q99" s="39">
        <f t="shared" si="35"/>
        <v>0</v>
      </c>
      <c r="R99" s="35"/>
      <c r="S99" s="35"/>
      <c r="T99" s="35"/>
      <c r="U99" s="35"/>
      <c r="V99" s="35"/>
      <c r="W99" s="35"/>
      <c r="X99" s="39">
        <f t="shared" si="36"/>
        <v>0</v>
      </c>
      <c r="Y99" s="40">
        <f t="shared" si="11"/>
        <v>0</v>
      </c>
    </row>
    <row r="100" spans="1:25" x14ac:dyDescent="0.25">
      <c r="A100" s="30"/>
      <c r="B100" s="41"/>
      <c r="C100" s="42"/>
      <c r="D100" s="43"/>
      <c r="E100" s="44"/>
      <c r="F100" s="45"/>
      <c r="G100" s="46"/>
      <c r="H100" s="47"/>
      <c r="I100" s="37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0"/>
    </row>
    <row r="101" spans="1:25" ht="15.75" thickBot="1" x14ac:dyDescent="0.3">
      <c r="A101" s="49"/>
      <c r="B101" s="50"/>
      <c r="C101" s="51" t="s">
        <v>38</v>
      </c>
      <c r="D101" s="52"/>
      <c r="E101" s="53"/>
      <c r="F101" s="54"/>
      <c r="G101" s="55"/>
      <c r="H101" s="56" t="s">
        <v>39</v>
      </c>
      <c r="I101" s="37">
        <f t="shared" ref="I101:P101" si="37">SUM(I94:I100)</f>
        <v>0</v>
      </c>
      <c r="J101" s="57">
        <f t="shared" si="37"/>
        <v>0</v>
      </c>
      <c r="K101" s="57">
        <f t="shared" si="37"/>
        <v>0</v>
      </c>
      <c r="L101" s="57">
        <f t="shared" si="37"/>
        <v>0</v>
      </c>
      <c r="M101" s="57">
        <f t="shared" si="37"/>
        <v>0</v>
      </c>
      <c r="N101" s="57">
        <f t="shared" si="37"/>
        <v>0</v>
      </c>
      <c r="O101" s="57">
        <f t="shared" si="37"/>
        <v>0</v>
      </c>
      <c r="P101" s="57">
        <f t="shared" si="37"/>
        <v>0</v>
      </c>
      <c r="Q101" s="57">
        <f>SUM(K101:P101)</f>
        <v>0</v>
      </c>
      <c r="R101" s="57">
        <f t="shared" ref="R101:W101" si="38">SUM(R94:R100)</f>
        <v>0</v>
      </c>
      <c r="S101" s="57">
        <f t="shared" si="38"/>
        <v>0</v>
      </c>
      <c r="T101" s="57">
        <f t="shared" si="38"/>
        <v>0</v>
      </c>
      <c r="U101" s="57">
        <f t="shared" si="38"/>
        <v>0</v>
      </c>
      <c r="V101" s="57">
        <f t="shared" si="38"/>
        <v>0</v>
      </c>
      <c r="W101" s="57">
        <f t="shared" si="38"/>
        <v>0</v>
      </c>
      <c r="X101" s="57">
        <f>SUM(R101:W101)</f>
        <v>0</v>
      </c>
      <c r="Y101" s="40">
        <f t="shared" ref="Y101:Y122" si="39">SUM(Q101-X101)</f>
        <v>0</v>
      </c>
    </row>
    <row r="102" spans="1:25" ht="15.75" thickTop="1" x14ac:dyDescent="0.25">
      <c r="A102" s="30" t="s">
        <v>29</v>
      </c>
      <c r="B102" s="31">
        <v>43625</v>
      </c>
      <c r="C102" s="32" t="s">
        <v>30</v>
      </c>
      <c r="D102" s="33"/>
      <c r="E102" s="34"/>
      <c r="F102" s="35"/>
      <c r="G102" s="34"/>
      <c r="H102" s="35"/>
      <c r="I102" s="37">
        <f>SUM(G102-E102)</f>
        <v>0</v>
      </c>
      <c r="J102" s="38">
        <f>SUM(H102-F102)</f>
        <v>0</v>
      </c>
      <c r="K102" s="35"/>
      <c r="L102" s="35"/>
      <c r="M102" s="35"/>
      <c r="N102" s="35"/>
      <c r="O102" s="35"/>
      <c r="P102" s="35"/>
      <c r="Q102" s="39">
        <f>SUM(K102:P102)</f>
        <v>0</v>
      </c>
      <c r="R102" s="35"/>
      <c r="S102" s="35"/>
      <c r="T102" s="35"/>
      <c r="U102" s="35"/>
      <c r="V102" s="35"/>
      <c r="W102" s="35"/>
      <c r="X102" s="39">
        <f>SUM(R102:W102)</f>
        <v>0</v>
      </c>
      <c r="Y102" s="40">
        <f t="shared" si="39"/>
        <v>0</v>
      </c>
    </row>
    <row r="103" spans="1:25" x14ac:dyDescent="0.25">
      <c r="A103" s="30"/>
      <c r="B103" s="41"/>
      <c r="C103" s="42" t="s">
        <v>32</v>
      </c>
      <c r="D103" s="33"/>
      <c r="E103" s="34"/>
      <c r="F103" s="35"/>
      <c r="G103" s="34"/>
      <c r="H103" s="35"/>
      <c r="I103" s="37">
        <f t="shared" ref="I103:I108" si="40">SUM(G103-E103)</f>
        <v>0</v>
      </c>
      <c r="J103" s="38">
        <f t="shared" ref="J103:J108" si="41">SUM(H103-F103)</f>
        <v>0</v>
      </c>
      <c r="K103" s="35"/>
      <c r="L103" s="35"/>
      <c r="M103" s="35"/>
      <c r="N103" s="35"/>
      <c r="O103" s="35"/>
      <c r="P103" s="35"/>
      <c r="Q103" s="39">
        <f t="shared" ref="Q103:Q108" si="42">SUM(K103:P103)</f>
        <v>0</v>
      </c>
      <c r="R103" s="35"/>
      <c r="S103" s="35"/>
      <c r="T103" s="35"/>
      <c r="U103" s="35"/>
      <c r="V103" s="35"/>
      <c r="W103" s="35"/>
      <c r="X103" s="39">
        <f t="shared" ref="X103:X108" si="43">SUM(R103:W103)</f>
        <v>0</v>
      </c>
      <c r="Y103" s="40">
        <f t="shared" si="39"/>
        <v>0</v>
      </c>
    </row>
    <row r="104" spans="1:25" x14ac:dyDescent="0.25">
      <c r="A104" s="30"/>
      <c r="B104" s="41"/>
      <c r="C104" s="42" t="s">
        <v>31</v>
      </c>
      <c r="D104" s="33"/>
      <c r="E104" s="34"/>
      <c r="F104" s="35"/>
      <c r="G104" s="34"/>
      <c r="H104" s="35"/>
      <c r="I104" s="37">
        <f t="shared" si="40"/>
        <v>0</v>
      </c>
      <c r="J104" s="38">
        <f t="shared" si="41"/>
        <v>0</v>
      </c>
      <c r="K104" s="35"/>
      <c r="L104" s="35"/>
      <c r="M104" s="35"/>
      <c r="N104" s="35"/>
      <c r="O104" s="35"/>
      <c r="P104" s="35"/>
      <c r="Q104" s="39">
        <f t="shared" si="42"/>
        <v>0</v>
      </c>
      <c r="R104" s="35"/>
      <c r="S104" s="35"/>
      <c r="T104" s="35"/>
      <c r="U104" s="35"/>
      <c r="V104" s="35"/>
      <c r="W104" s="35"/>
      <c r="X104" s="39">
        <f t="shared" si="43"/>
        <v>0</v>
      </c>
      <c r="Y104" s="40">
        <f t="shared" si="39"/>
        <v>0</v>
      </c>
    </row>
    <row r="105" spans="1:25" x14ac:dyDescent="0.25">
      <c r="A105" s="30"/>
      <c r="B105" s="41"/>
      <c r="C105" s="42" t="s">
        <v>33</v>
      </c>
      <c r="D105" s="33"/>
      <c r="E105" s="34"/>
      <c r="F105" s="35"/>
      <c r="G105" s="34"/>
      <c r="H105" s="35"/>
      <c r="I105" s="37">
        <f t="shared" si="40"/>
        <v>0</v>
      </c>
      <c r="J105" s="38">
        <f t="shared" si="41"/>
        <v>0</v>
      </c>
      <c r="K105" s="35"/>
      <c r="L105" s="35"/>
      <c r="M105" s="35"/>
      <c r="N105" s="35"/>
      <c r="O105" s="35"/>
      <c r="P105" s="35"/>
      <c r="Q105" s="39">
        <f t="shared" si="42"/>
        <v>0</v>
      </c>
      <c r="R105" s="35"/>
      <c r="S105" s="35"/>
      <c r="T105" s="35"/>
      <c r="U105" s="35"/>
      <c r="V105" s="35"/>
      <c r="W105" s="35"/>
      <c r="X105" s="39">
        <f t="shared" si="43"/>
        <v>0</v>
      </c>
      <c r="Y105" s="40">
        <f t="shared" si="39"/>
        <v>0</v>
      </c>
    </row>
    <row r="106" spans="1:25" x14ac:dyDescent="0.25">
      <c r="A106" s="30"/>
      <c r="B106" s="41"/>
      <c r="C106" s="42" t="s">
        <v>34</v>
      </c>
      <c r="D106" s="33"/>
      <c r="E106" s="34"/>
      <c r="F106" s="35"/>
      <c r="G106" s="34"/>
      <c r="H106" s="35"/>
      <c r="I106" s="37">
        <f t="shared" si="40"/>
        <v>0</v>
      </c>
      <c r="J106" s="38">
        <f t="shared" si="41"/>
        <v>0</v>
      </c>
      <c r="K106" s="35"/>
      <c r="L106" s="35"/>
      <c r="M106" s="35"/>
      <c r="N106" s="35"/>
      <c r="O106" s="35"/>
      <c r="P106" s="35"/>
      <c r="Q106" s="39">
        <f t="shared" si="42"/>
        <v>0</v>
      </c>
      <c r="R106" s="35"/>
      <c r="S106" s="35"/>
      <c r="T106" s="35"/>
      <c r="U106" s="35"/>
      <c r="V106" s="35"/>
      <c r="W106" s="35"/>
      <c r="X106" s="39">
        <f t="shared" si="43"/>
        <v>0</v>
      </c>
      <c r="Y106" s="40">
        <f t="shared" si="39"/>
        <v>0</v>
      </c>
    </row>
    <row r="107" spans="1:25" x14ac:dyDescent="0.25">
      <c r="A107" s="30"/>
      <c r="B107" s="41"/>
      <c r="C107" s="42" t="s">
        <v>35</v>
      </c>
      <c r="D107" s="33"/>
      <c r="E107" s="34"/>
      <c r="F107" s="35"/>
      <c r="G107" s="34"/>
      <c r="H107" s="35"/>
      <c r="I107" s="37">
        <f t="shared" si="40"/>
        <v>0</v>
      </c>
      <c r="J107" s="38">
        <f t="shared" si="41"/>
        <v>0</v>
      </c>
      <c r="K107" s="35"/>
      <c r="L107" s="35"/>
      <c r="M107" s="35"/>
      <c r="N107" s="35"/>
      <c r="O107" s="35"/>
      <c r="P107" s="35"/>
      <c r="Q107" s="39">
        <f t="shared" si="42"/>
        <v>0</v>
      </c>
      <c r="R107" s="35"/>
      <c r="S107" s="35"/>
      <c r="T107" s="35"/>
      <c r="U107" s="35"/>
      <c r="V107" s="35"/>
      <c r="W107" s="35"/>
      <c r="X107" s="39">
        <f t="shared" si="43"/>
        <v>0</v>
      </c>
      <c r="Y107" s="40">
        <f t="shared" si="39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40"/>
        <v>0</v>
      </c>
      <c r="J108" s="38">
        <f t="shared" si="41"/>
        <v>0</v>
      </c>
      <c r="K108" s="35"/>
      <c r="L108" s="35"/>
      <c r="M108" s="35"/>
      <c r="N108" s="35"/>
      <c r="O108" s="35"/>
      <c r="P108" s="35"/>
      <c r="Q108" s="39">
        <f t="shared" si="42"/>
        <v>0</v>
      </c>
      <c r="R108" s="35"/>
      <c r="S108" s="35"/>
      <c r="T108" s="35"/>
      <c r="U108" s="35"/>
      <c r="V108" s="35"/>
      <c r="W108" s="35"/>
      <c r="X108" s="39">
        <f t="shared" si="43"/>
        <v>0</v>
      </c>
      <c r="Y108" s="40">
        <f t="shared" si="39"/>
        <v>0</v>
      </c>
    </row>
    <row r="109" spans="1:25" ht="15.75" thickBot="1" x14ac:dyDescent="0.3">
      <c r="A109" s="49"/>
      <c r="B109" s="50"/>
      <c r="C109" s="51" t="s">
        <v>38</v>
      </c>
      <c r="D109" s="52"/>
      <c r="E109" s="53"/>
      <c r="F109" s="54"/>
      <c r="G109" s="55"/>
      <c r="H109" s="56" t="s">
        <v>39</v>
      </c>
      <c r="I109" s="37">
        <f t="shared" ref="I109:W109" si="44">SUM(I102:I108)</f>
        <v>0</v>
      </c>
      <c r="J109" s="57">
        <f t="shared" si="44"/>
        <v>0</v>
      </c>
      <c r="K109" s="57">
        <f t="shared" si="44"/>
        <v>0</v>
      </c>
      <c r="L109" s="57">
        <f t="shared" si="44"/>
        <v>0</v>
      </c>
      <c r="M109" s="57">
        <f t="shared" si="44"/>
        <v>0</v>
      </c>
      <c r="N109" s="57">
        <f t="shared" si="44"/>
        <v>0</v>
      </c>
      <c r="O109" s="57">
        <f t="shared" si="44"/>
        <v>0</v>
      </c>
      <c r="P109" s="57">
        <f t="shared" si="44"/>
        <v>0</v>
      </c>
      <c r="Q109" s="57">
        <f t="shared" si="44"/>
        <v>0</v>
      </c>
      <c r="R109" s="57">
        <f t="shared" si="44"/>
        <v>0</v>
      </c>
      <c r="S109" s="57">
        <f t="shared" si="44"/>
        <v>0</v>
      </c>
      <c r="T109" s="57">
        <f t="shared" si="44"/>
        <v>0</v>
      </c>
      <c r="U109" s="57">
        <f t="shared" si="44"/>
        <v>0</v>
      </c>
      <c r="V109" s="57">
        <f t="shared" si="44"/>
        <v>0</v>
      </c>
      <c r="W109" s="57">
        <f t="shared" si="44"/>
        <v>0</v>
      </c>
      <c r="X109" s="57">
        <f>SUM(R109:W109)</f>
        <v>0</v>
      </c>
      <c r="Y109" s="40">
        <f t="shared" si="39"/>
        <v>0</v>
      </c>
    </row>
    <row r="110" spans="1:25" ht="15.75" thickTop="1" x14ac:dyDescent="0.25">
      <c r="A110" s="30" t="s">
        <v>40</v>
      </c>
      <c r="B110" s="31">
        <v>43626</v>
      </c>
      <c r="C110" s="32" t="s">
        <v>30</v>
      </c>
      <c r="D110" s="33">
        <v>15</v>
      </c>
      <c r="E110" s="34">
        <v>0.27083333333333331</v>
      </c>
      <c r="F110" s="35">
        <v>120976</v>
      </c>
      <c r="G110" s="34">
        <v>0.30972222222222223</v>
      </c>
      <c r="H110" s="35">
        <v>121008</v>
      </c>
      <c r="I110" s="37">
        <f>SUM(G110-E110)</f>
        <v>3.8888888888888917E-2</v>
      </c>
      <c r="J110" s="38">
        <f>SUM(H110-F110)</f>
        <v>32</v>
      </c>
      <c r="K110" s="35"/>
      <c r="L110" s="35"/>
      <c r="M110" s="35"/>
      <c r="N110" s="35"/>
      <c r="O110" s="35"/>
      <c r="P110" s="35"/>
      <c r="Q110" s="39">
        <f>SUM(K110:P110)</f>
        <v>0</v>
      </c>
      <c r="R110" s="35"/>
      <c r="S110" s="35"/>
      <c r="T110" s="35"/>
      <c r="U110" s="35"/>
      <c r="V110" s="35"/>
      <c r="W110" s="35"/>
      <c r="X110" s="39">
        <f>SUM(R110:W110)</f>
        <v>0</v>
      </c>
      <c r="Y110" s="40">
        <f t="shared" si="39"/>
        <v>0</v>
      </c>
    </row>
    <row r="111" spans="1:25" x14ac:dyDescent="0.25">
      <c r="A111" s="30" t="s">
        <v>97</v>
      </c>
      <c r="B111" s="41"/>
      <c r="C111" s="42" t="s">
        <v>31</v>
      </c>
      <c r="D111" s="33"/>
      <c r="E111" s="34">
        <v>0.32291666666666669</v>
      </c>
      <c r="F111" s="35">
        <v>121008</v>
      </c>
      <c r="G111" s="34">
        <v>0.36388888888888887</v>
      </c>
      <c r="H111" s="35">
        <v>121033</v>
      </c>
      <c r="I111" s="37">
        <f t="shared" ref="I111:I122" si="45">SUM(G111-E111)</f>
        <v>4.0972222222222188E-2</v>
      </c>
      <c r="J111" s="38">
        <f t="shared" ref="J111:J122" si="46">SUM(H111-F111)</f>
        <v>25</v>
      </c>
      <c r="K111" s="35"/>
      <c r="L111" s="35">
        <v>2</v>
      </c>
      <c r="M111" s="35"/>
      <c r="N111" s="35"/>
      <c r="O111" s="35"/>
      <c r="P111" s="35"/>
      <c r="Q111" s="39">
        <f t="shared" ref="Q111:Q122" si="47">SUM(K111:P111)</f>
        <v>2</v>
      </c>
      <c r="R111" s="35"/>
      <c r="S111" s="35">
        <v>2</v>
      </c>
      <c r="T111" s="35"/>
      <c r="U111" s="35"/>
      <c r="V111" s="35"/>
      <c r="W111" s="35"/>
      <c r="X111" s="39">
        <f t="shared" ref="X111:X115" si="48">SUM(R111:W111)</f>
        <v>2</v>
      </c>
      <c r="Y111" s="40">
        <f t="shared" si="39"/>
        <v>0</v>
      </c>
    </row>
    <row r="112" spans="1:25" x14ac:dyDescent="0.25">
      <c r="A112" s="30"/>
      <c r="B112" s="41"/>
      <c r="C112" s="42" t="s">
        <v>32</v>
      </c>
      <c r="D112" s="33">
        <v>15</v>
      </c>
      <c r="E112" s="34">
        <v>0.36944444444444446</v>
      </c>
      <c r="F112" s="35">
        <v>121033</v>
      </c>
      <c r="G112" s="34">
        <v>0.40277777777777773</v>
      </c>
      <c r="H112" s="35">
        <v>121057</v>
      </c>
      <c r="I112" s="37">
        <f t="shared" si="45"/>
        <v>3.333333333333327E-2</v>
      </c>
      <c r="J112" s="38">
        <f t="shared" si="46"/>
        <v>24</v>
      </c>
      <c r="K112" s="35">
        <v>3</v>
      </c>
      <c r="L112" s="35">
        <v>2</v>
      </c>
      <c r="M112" s="35">
        <v>1</v>
      </c>
      <c r="N112" s="35"/>
      <c r="O112" s="35"/>
      <c r="P112" s="35"/>
      <c r="Q112" s="39">
        <f t="shared" si="47"/>
        <v>6</v>
      </c>
      <c r="R112" s="35">
        <v>3</v>
      </c>
      <c r="S112" s="35">
        <v>2</v>
      </c>
      <c r="T112" s="35">
        <v>1</v>
      </c>
      <c r="U112" s="35"/>
      <c r="V112" s="35"/>
      <c r="W112" s="35"/>
      <c r="X112" s="39">
        <f t="shared" si="48"/>
        <v>6</v>
      </c>
      <c r="Y112" s="40">
        <f t="shared" si="39"/>
        <v>0</v>
      </c>
    </row>
    <row r="113" spans="1:25" x14ac:dyDescent="0.25">
      <c r="A113" s="30"/>
      <c r="B113" s="41"/>
      <c r="C113" s="42" t="s">
        <v>33</v>
      </c>
      <c r="D113" s="33"/>
      <c r="E113" s="34">
        <v>0.41319444444444442</v>
      </c>
      <c r="F113" s="35">
        <v>121057</v>
      </c>
      <c r="G113" s="34">
        <v>0.4548611111111111</v>
      </c>
      <c r="H113" s="35">
        <v>121089</v>
      </c>
      <c r="I113" s="37">
        <f t="shared" si="45"/>
        <v>4.1666666666666685E-2</v>
      </c>
      <c r="J113" s="38">
        <f t="shared" si="46"/>
        <v>32</v>
      </c>
      <c r="K113" s="35">
        <v>2</v>
      </c>
      <c r="L113" s="35"/>
      <c r="M113" s="35"/>
      <c r="N113" s="35"/>
      <c r="O113" s="35"/>
      <c r="P113" s="35"/>
      <c r="Q113" s="39">
        <f t="shared" si="47"/>
        <v>2</v>
      </c>
      <c r="R113" s="35"/>
      <c r="S113" s="35">
        <v>1</v>
      </c>
      <c r="T113" s="35">
        <v>1</v>
      </c>
      <c r="U113" s="35"/>
      <c r="V113" s="35"/>
      <c r="W113" s="35"/>
      <c r="X113" s="39">
        <f t="shared" si="48"/>
        <v>2</v>
      </c>
      <c r="Y113" s="40">
        <f t="shared" si="39"/>
        <v>0</v>
      </c>
    </row>
    <row r="114" spans="1:25" x14ac:dyDescent="0.25">
      <c r="A114" s="30" t="s">
        <v>82</v>
      </c>
      <c r="B114" s="41"/>
      <c r="C114" s="42" t="s">
        <v>34</v>
      </c>
      <c r="D114" s="33">
        <v>15</v>
      </c>
      <c r="E114" s="34">
        <v>0.64583333333333337</v>
      </c>
      <c r="F114" s="35">
        <v>121089</v>
      </c>
      <c r="G114" s="34">
        <v>0.71180555555555547</v>
      </c>
      <c r="H114" s="35">
        <v>121125</v>
      </c>
      <c r="I114" s="37">
        <f t="shared" si="45"/>
        <v>6.5972222222222099E-2</v>
      </c>
      <c r="J114" s="38">
        <f t="shared" si="46"/>
        <v>36</v>
      </c>
      <c r="K114" s="35">
        <v>1</v>
      </c>
      <c r="L114" s="35">
        <v>1</v>
      </c>
      <c r="M114" s="35"/>
      <c r="N114" s="35"/>
      <c r="O114" s="35"/>
      <c r="P114" s="35"/>
      <c r="Q114" s="39">
        <f t="shared" si="47"/>
        <v>2</v>
      </c>
      <c r="R114" s="35"/>
      <c r="S114" s="35">
        <v>2</v>
      </c>
      <c r="T114" s="35"/>
      <c r="U114" s="35"/>
      <c r="V114" s="35"/>
      <c r="W114" s="35"/>
      <c r="X114" s="39">
        <f t="shared" si="48"/>
        <v>2</v>
      </c>
      <c r="Y114" s="40">
        <f t="shared" si="39"/>
        <v>0</v>
      </c>
    </row>
    <row r="115" spans="1:25" x14ac:dyDescent="0.25">
      <c r="A115" s="30"/>
      <c r="B115" s="41"/>
      <c r="C115" s="42" t="s">
        <v>35</v>
      </c>
      <c r="D115" s="33"/>
      <c r="E115" s="34">
        <v>0.72777777777777775</v>
      </c>
      <c r="F115" s="35">
        <v>121125</v>
      </c>
      <c r="G115" s="34">
        <v>0.77777777777777779</v>
      </c>
      <c r="H115" s="35">
        <v>121158</v>
      </c>
      <c r="I115" s="37">
        <f t="shared" si="45"/>
        <v>5.0000000000000044E-2</v>
      </c>
      <c r="J115" s="38">
        <f t="shared" si="46"/>
        <v>33</v>
      </c>
      <c r="K115" s="35">
        <v>2</v>
      </c>
      <c r="L115" s="35">
        <v>2</v>
      </c>
      <c r="M115" s="35"/>
      <c r="N115" s="35"/>
      <c r="O115" s="35"/>
      <c r="P115" s="35"/>
      <c r="Q115" s="39">
        <f t="shared" si="47"/>
        <v>4</v>
      </c>
      <c r="R115" s="35"/>
      <c r="S115" s="35">
        <v>4</v>
      </c>
      <c r="T115" s="35"/>
      <c r="U115" s="35"/>
      <c r="V115" s="35"/>
      <c r="W115" s="35"/>
      <c r="X115" s="39">
        <f t="shared" si="48"/>
        <v>4</v>
      </c>
      <c r="Y115" s="40">
        <f t="shared" si="39"/>
        <v>0</v>
      </c>
    </row>
    <row r="116" spans="1:25" x14ac:dyDescent="0.25">
      <c r="A116" s="30"/>
      <c r="B116" s="41"/>
      <c r="C116" s="42"/>
      <c r="D116" s="33"/>
      <c r="E116" s="34"/>
      <c r="F116" s="35"/>
      <c r="G116" s="34"/>
      <c r="H116" s="35"/>
      <c r="I116" s="37">
        <f t="shared" si="45"/>
        <v>0</v>
      </c>
      <c r="J116" s="38">
        <f t="shared" si="46"/>
        <v>0</v>
      </c>
      <c r="K116" s="35"/>
      <c r="L116" s="35"/>
      <c r="M116" s="35"/>
      <c r="N116" s="35"/>
      <c r="O116" s="35"/>
      <c r="P116" s="35"/>
      <c r="Q116" s="39">
        <f t="shared" si="47"/>
        <v>0</v>
      </c>
      <c r="R116" s="35"/>
      <c r="S116" s="35"/>
      <c r="T116" s="35"/>
      <c r="U116" s="35"/>
      <c r="V116" s="35"/>
      <c r="W116" s="35"/>
      <c r="X116" s="39">
        <f>SUM(R116:W116)</f>
        <v>0</v>
      </c>
      <c r="Y116" s="40">
        <f t="shared" si="39"/>
        <v>0</v>
      </c>
    </row>
    <row r="117" spans="1:25" x14ac:dyDescent="0.25">
      <c r="A117" s="30"/>
      <c r="B117" s="41"/>
      <c r="C117" s="42"/>
      <c r="D117" s="33"/>
      <c r="E117" s="34"/>
      <c r="F117" s="35"/>
      <c r="G117" s="34"/>
      <c r="H117" s="35"/>
      <c r="I117" s="37">
        <f t="shared" si="45"/>
        <v>0</v>
      </c>
      <c r="J117" s="38">
        <f t="shared" si="46"/>
        <v>0</v>
      </c>
      <c r="K117" s="35"/>
      <c r="L117" s="35"/>
      <c r="M117" s="35"/>
      <c r="N117" s="35"/>
      <c r="O117" s="35"/>
      <c r="P117" s="35"/>
      <c r="Q117" s="39">
        <f t="shared" si="47"/>
        <v>0</v>
      </c>
      <c r="R117" s="35"/>
      <c r="S117" s="35"/>
      <c r="T117" s="35"/>
      <c r="U117" s="35"/>
      <c r="V117" s="35"/>
      <c r="W117" s="35"/>
      <c r="X117" s="39">
        <f t="shared" ref="X117:X122" si="49">SUM(R117:W117)</f>
        <v>0</v>
      </c>
      <c r="Y117" s="40">
        <f t="shared" si="39"/>
        <v>0</v>
      </c>
    </row>
    <row r="118" spans="1:25" x14ac:dyDescent="0.25">
      <c r="A118" s="30"/>
      <c r="B118" s="41"/>
      <c r="C118" s="42"/>
      <c r="D118" s="33"/>
      <c r="E118" s="34"/>
      <c r="F118" s="35"/>
      <c r="G118" s="34"/>
      <c r="H118" s="35"/>
      <c r="I118" s="37">
        <f t="shared" si="45"/>
        <v>0</v>
      </c>
      <c r="J118" s="38">
        <f t="shared" si="46"/>
        <v>0</v>
      </c>
      <c r="K118" s="35"/>
      <c r="L118" s="35"/>
      <c r="M118" s="35"/>
      <c r="N118" s="35"/>
      <c r="O118" s="35"/>
      <c r="P118" s="35"/>
      <c r="Q118" s="39">
        <f t="shared" si="47"/>
        <v>0</v>
      </c>
      <c r="R118" s="35"/>
      <c r="S118" s="35"/>
      <c r="T118" s="35"/>
      <c r="U118" s="35"/>
      <c r="V118" s="35"/>
      <c r="W118" s="35"/>
      <c r="X118" s="39">
        <f t="shared" si="49"/>
        <v>0</v>
      </c>
      <c r="Y118" s="40">
        <f t="shared" si="39"/>
        <v>0</v>
      </c>
    </row>
    <row r="119" spans="1:25" x14ac:dyDescent="0.25">
      <c r="A119" s="30"/>
      <c r="B119" s="41"/>
      <c r="C119" s="42"/>
      <c r="D119" s="33"/>
      <c r="E119" s="34"/>
      <c r="F119" s="35"/>
      <c r="G119" s="34"/>
      <c r="H119" s="35"/>
      <c r="I119" s="37">
        <f t="shared" si="45"/>
        <v>0</v>
      </c>
      <c r="J119" s="38">
        <f t="shared" si="46"/>
        <v>0</v>
      </c>
      <c r="K119" s="35"/>
      <c r="L119" s="35"/>
      <c r="M119" s="35"/>
      <c r="N119" s="35"/>
      <c r="O119" s="35"/>
      <c r="P119" s="35"/>
      <c r="Q119" s="39">
        <f t="shared" si="47"/>
        <v>0</v>
      </c>
      <c r="R119" s="35"/>
      <c r="S119" s="35"/>
      <c r="T119" s="35"/>
      <c r="U119" s="35"/>
      <c r="V119" s="35"/>
      <c r="W119" s="35"/>
      <c r="X119" s="39">
        <f t="shared" si="49"/>
        <v>0</v>
      </c>
      <c r="Y119" s="40">
        <f t="shared" si="39"/>
        <v>0</v>
      </c>
    </row>
    <row r="120" spans="1:25" x14ac:dyDescent="0.25">
      <c r="A120" s="30"/>
      <c r="B120" s="41"/>
      <c r="C120" s="58"/>
      <c r="D120" s="59"/>
      <c r="E120" s="60"/>
      <c r="F120" s="61"/>
      <c r="G120" s="60"/>
      <c r="H120" s="61"/>
      <c r="I120" s="37">
        <f t="shared" si="45"/>
        <v>0</v>
      </c>
      <c r="J120" s="38">
        <f t="shared" si="46"/>
        <v>0</v>
      </c>
      <c r="K120" s="35"/>
      <c r="L120" s="35"/>
      <c r="M120" s="35"/>
      <c r="N120" s="35"/>
      <c r="O120" s="35"/>
      <c r="P120" s="35"/>
      <c r="Q120" s="39">
        <f t="shared" si="47"/>
        <v>0</v>
      </c>
      <c r="R120" s="35"/>
      <c r="S120" s="35"/>
      <c r="T120" s="35"/>
      <c r="U120" s="35"/>
      <c r="V120" s="35"/>
      <c r="W120" s="35"/>
      <c r="X120" s="39">
        <f t="shared" si="49"/>
        <v>0</v>
      </c>
      <c r="Y120" s="40">
        <f t="shared" si="39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45"/>
        <v>0</v>
      </c>
      <c r="J121" s="38">
        <f t="shared" si="46"/>
        <v>0</v>
      </c>
      <c r="K121" s="35"/>
      <c r="L121" s="35"/>
      <c r="M121" s="35"/>
      <c r="N121" s="35"/>
      <c r="O121" s="35"/>
      <c r="P121" s="35"/>
      <c r="Q121" s="39">
        <f t="shared" si="47"/>
        <v>0</v>
      </c>
      <c r="R121" s="35"/>
      <c r="S121" s="35"/>
      <c r="T121" s="35"/>
      <c r="U121" s="35"/>
      <c r="V121" s="35"/>
      <c r="W121" s="35"/>
      <c r="X121" s="39">
        <f t="shared" si="49"/>
        <v>0</v>
      </c>
      <c r="Y121" s="40">
        <f t="shared" si="39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45"/>
        <v>0</v>
      </c>
      <c r="J122" s="38">
        <f t="shared" si="46"/>
        <v>0</v>
      </c>
      <c r="K122" s="35"/>
      <c r="L122" s="35"/>
      <c r="M122" s="35"/>
      <c r="N122" s="35"/>
      <c r="O122" s="35"/>
      <c r="P122" s="35"/>
      <c r="Q122" s="39">
        <f t="shared" si="47"/>
        <v>0</v>
      </c>
      <c r="R122" s="35"/>
      <c r="S122" s="35"/>
      <c r="T122" s="35"/>
      <c r="U122" s="35"/>
      <c r="V122" s="35"/>
      <c r="W122" s="35"/>
      <c r="X122" s="39">
        <f t="shared" si="49"/>
        <v>0</v>
      </c>
      <c r="Y122" s="40">
        <f t="shared" si="39"/>
        <v>0</v>
      </c>
    </row>
    <row r="123" spans="1:25" x14ac:dyDescent="0.25">
      <c r="A123" s="30"/>
      <c r="B123" s="41"/>
      <c r="C123" s="42"/>
      <c r="D123" s="43"/>
      <c r="E123" s="44"/>
      <c r="F123" s="45"/>
      <c r="G123" s="46"/>
      <c r="H123" s="47"/>
      <c r="I123" s="37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0"/>
    </row>
    <row r="124" spans="1:25" ht="15.75" thickBot="1" x14ac:dyDescent="0.3">
      <c r="A124" s="49"/>
      <c r="B124" s="50"/>
      <c r="C124" s="51" t="s">
        <v>38</v>
      </c>
      <c r="D124" s="52"/>
      <c r="E124" s="53"/>
      <c r="F124" s="54"/>
      <c r="G124" s="55"/>
      <c r="H124" s="56" t="s">
        <v>39</v>
      </c>
      <c r="I124" s="37">
        <f t="shared" ref="I124:W124" si="50">SUM(I110:I123)</f>
        <v>0.2708333333333332</v>
      </c>
      <c r="J124" s="57">
        <f t="shared" si="50"/>
        <v>182</v>
      </c>
      <c r="K124" s="57">
        <f t="shared" si="50"/>
        <v>8</v>
      </c>
      <c r="L124" s="57">
        <f t="shared" si="50"/>
        <v>7</v>
      </c>
      <c r="M124" s="57">
        <f t="shared" si="50"/>
        <v>1</v>
      </c>
      <c r="N124" s="57">
        <f t="shared" si="50"/>
        <v>0</v>
      </c>
      <c r="O124" s="57">
        <f t="shared" si="50"/>
        <v>0</v>
      </c>
      <c r="P124" s="57">
        <f t="shared" si="50"/>
        <v>0</v>
      </c>
      <c r="Q124" s="57">
        <f t="shared" si="50"/>
        <v>16</v>
      </c>
      <c r="R124" s="57">
        <f t="shared" si="50"/>
        <v>3</v>
      </c>
      <c r="S124" s="57">
        <f t="shared" si="50"/>
        <v>11</v>
      </c>
      <c r="T124" s="57">
        <f t="shared" si="50"/>
        <v>2</v>
      </c>
      <c r="U124" s="57">
        <f t="shared" si="50"/>
        <v>0</v>
      </c>
      <c r="V124" s="57">
        <f t="shared" si="50"/>
        <v>0</v>
      </c>
      <c r="W124" s="57">
        <f t="shared" si="50"/>
        <v>0</v>
      </c>
      <c r="X124" s="57">
        <f>SUM(R124:W124)</f>
        <v>16</v>
      </c>
      <c r="Y124" s="40">
        <f t="shared" ref="Y124:Y137" si="51">SUM(Q124-X124)</f>
        <v>0</v>
      </c>
    </row>
    <row r="125" spans="1:25" ht="15.75" thickTop="1" x14ac:dyDescent="0.25">
      <c r="A125" s="30" t="s">
        <v>43</v>
      </c>
      <c r="B125" s="31">
        <v>43627</v>
      </c>
      <c r="C125" s="32" t="s">
        <v>30</v>
      </c>
      <c r="D125" s="33">
        <v>15</v>
      </c>
      <c r="E125" s="34">
        <v>0.27083333333333331</v>
      </c>
      <c r="F125" s="35">
        <v>121158</v>
      </c>
      <c r="G125" s="34">
        <v>0.31388888888888888</v>
      </c>
      <c r="H125" s="35">
        <v>121191</v>
      </c>
      <c r="I125" s="37">
        <f>SUM(G125-E125)</f>
        <v>4.3055555555555569E-2</v>
      </c>
      <c r="J125" s="38">
        <f>SUM(H125-F125)</f>
        <v>33</v>
      </c>
      <c r="K125" s="35">
        <v>1</v>
      </c>
      <c r="L125" s="35">
        <v>1</v>
      </c>
      <c r="M125" s="35"/>
      <c r="N125" s="35"/>
      <c r="O125" s="35"/>
      <c r="P125" s="35"/>
      <c r="Q125" s="39">
        <f>SUM(K125:P125)</f>
        <v>2</v>
      </c>
      <c r="R125" s="35"/>
      <c r="S125" s="35">
        <v>1</v>
      </c>
      <c r="T125" s="35">
        <v>1</v>
      </c>
      <c r="U125" s="35"/>
      <c r="V125" s="35"/>
      <c r="W125" s="35"/>
      <c r="X125" s="39">
        <f>SUM(R125:W125)</f>
        <v>2</v>
      </c>
      <c r="Y125" s="40">
        <f t="shared" si="51"/>
        <v>0</v>
      </c>
    </row>
    <row r="126" spans="1:25" x14ac:dyDescent="0.25">
      <c r="A126" s="30" t="s">
        <v>97</v>
      </c>
      <c r="B126" s="41"/>
      <c r="C126" s="42" t="s">
        <v>31</v>
      </c>
      <c r="D126" s="33"/>
      <c r="E126" s="34">
        <v>0.32291666666666669</v>
      </c>
      <c r="F126" s="35">
        <v>121191</v>
      </c>
      <c r="G126" s="34">
        <v>0.3611111111111111</v>
      </c>
      <c r="H126" s="35">
        <v>121214</v>
      </c>
      <c r="I126" s="37">
        <f t="shared" ref="I126:I137" si="52">SUM(G126-E126)</f>
        <v>3.819444444444442E-2</v>
      </c>
      <c r="J126" s="38">
        <f t="shared" ref="J126:J137" si="53">SUM(H126-F126)</f>
        <v>23</v>
      </c>
      <c r="K126" s="35"/>
      <c r="L126" s="35">
        <v>1</v>
      </c>
      <c r="M126" s="35"/>
      <c r="N126" s="35"/>
      <c r="O126" s="35"/>
      <c r="P126" s="35"/>
      <c r="Q126" s="39">
        <f t="shared" ref="Q126:Q137" si="54">SUM(K126:P126)</f>
        <v>1</v>
      </c>
      <c r="R126" s="35"/>
      <c r="S126" s="35">
        <v>1</v>
      </c>
      <c r="T126" s="35"/>
      <c r="U126" s="35"/>
      <c r="V126" s="35"/>
      <c r="W126" s="35"/>
      <c r="X126" s="39">
        <f t="shared" ref="X126:X137" si="55">SUM(R126:W126)</f>
        <v>1</v>
      </c>
      <c r="Y126" s="40">
        <f t="shared" si="51"/>
        <v>0</v>
      </c>
    </row>
    <row r="127" spans="1:25" x14ac:dyDescent="0.25">
      <c r="A127" s="30"/>
      <c r="B127" s="41"/>
      <c r="C127" s="42" t="s">
        <v>32</v>
      </c>
      <c r="D127" s="33">
        <v>15</v>
      </c>
      <c r="E127" s="34">
        <v>0.36944444444444446</v>
      </c>
      <c r="F127" s="35">
        <v>121214</v>
      </c>
      <c r="G127" s="34">
        <v>0.40208333333333335</v>
      </c>
      <c r="H127" s="35">
        <v>121237</v>
      </c>
      <c r="I127" s="37">
        <f t="shared" si="52"/>
        <v>3.2638888888888884E-2</v>
      </c>
      <c r="J127" s="38">
        <f t="shared" si="53"/>
        <v>23</v>
      </c>
      <c r="K127" s="35"/>
      <c r="L127" s="35">
        <v>1</v>
      </c>
      <c r="M127" s="35">
        <v>1</v>
      </c>
      <c r="N127" s="35"/>
      <c r="O127" s="35"/>
      <c r="P127" s="35"/>
      <c r="Q127" s="39">
        <f t="shared" si="54"/>
        <v>2</v>
      </c>
      <c r="R127" s="35"/>
      <c r="S127" s="35">
        <v>1</v>
      </c>
      <c r="T127" s="35">
        <v>1</v>
      </c>
      <c r="U127" s="35"/>
      <c r="V127" s="35"/>
      <c r="W127" s="35"/>
      <c r="X127" s="39">
        <f t="shared" si="55"/>
        <v>2</v>
      </c>
      <c r="Y127" s="40">
        <f t="shared" si="51"/>
        <v>0</v>
      </c>
    </row>
    <row r="128" spans="1:25" x14ac:dyDescent="0.25">
      <c r="A128" s="30"/>
      <c r="B128" s="41"/>
      <c r="C128" s="42" t="s">
        <v>33</v>
      </c>
      <c r="D128" s="33"/>
      <c r="E128" s="34">
        <v>0.41319444444444442</v>
      </c>
      <c r="F128" s="35">
        <v>121237</v>
      </c>
      <c r="G128" s="34">
        <v>0.46180555555555558</v>
      </c>
      <c r="H128" s="35">
        <v>121269</v>
      </c>
      <c r="I128" s="37">
        <f t="shared" si="52"/>
        <v>4.861111111111116E-2</v>
      </c>
      <c r="J128" s="38">
        <f t="shared" si="53"/>
        <v>32</v>
      </c>
      <c r="K128" s="35"/>
      <c r="L128" s="35">
        <v>1</v>
      </c>
      <c r="M128" s="35"/>
      <c r="N128" s="35"/>
      <c r="O128" s="35"/>
      <c r="P128" s="35"/>
      <c r="Q128" s="39">
        <f t="shared" si="54"/>
        <v>1</v>
      </c>
      <c r="R128" s="35"/>
      <c r="S128" s="35"/>
      <c r="T128" s="35"/>
      <c r="U128" s="35">
        <v>1</v>
      </c>
      <c r="V128" s="35"/>
      <c r="W128" s="35"/>
      <c r="X128" s="39">
        <f t="shared" si="55"/>
        <v>1</v>
      </c>
      <c r="Y128" s="40">
        <f t="shared" si="51"/>
        <v>0</v>
      </c>
    </row>
    <row r="129" spans="1:25" x14ac:dyDescent="0.25">
      <c r="A129" s="30" t="s">
        <v>82</v>
      </c>
      <c r="B129" s="41"/>
      <c r="C129" s="42" t="s">
        <v>34</v>
      </c>
      <c r="D129" s="33">
        <v>15</v>
      </c>
      <c r="E129" s="34">
        <v>0.64583333333333337</v>
      </c>
      <c r="F129" s="35">
        <v>121269</v>
      </c>
      <c r="G129" s="34">
        <v>0.71180555555555547</v>
      </c>
      <c r="H129" s="35">
        <v>121305</v>
      </c>
      <c r="I129" s="37">
        <f t="shared" si="52"/>
        <v>6.5972222222222099E-2</v>
      </c>
      <c r="J129" s="38">
        <f t="shared" si="53"/>
        <v>36</v>
      </c>
      <c r="K129" s="35"/>
      <c r="L129" s="35">
        <v>1</v>
      </c>
      <c r="M129" s="35"/>
      <c r="N129" s="35"/>
      <c r="O129" s="35"/>
      <c r="P129" s="35"/>
      <c r="Q129" s="39">
        <f t="shared" si="54"/>
        <v>1</v>
      </c>
      <c r="R129" s="35"/>
      <c r="S129" s="35">
        <v>1</v>
      </c>
      <c r="T129" s="35"/>
      <c r="U129" s="35"/>
      <c r="V129" s="35"/>
      <c r="W129" s="35"/>
      <c r="X129" s="39">
        <f t="shared" si="55"/>
        <v>1</v>
      </c>
      <c r="Y129" s="40">
        <f t="shared" si="51"/>
        <v>0</v>
      </c>
    </row>
    <row r="130" spans="1:25" x14ac:dyDescent="0.25">
      <c r="A130" s="30"/>
      <c r="B130" s="41"/>
      <c r="C130" s="42" t="s">
        <v>35</v>
      </c>
      <c r="D130" s="33"/>
      <c r="E130" s="34">
        <v>0.72777777777777775</v>
      </c>
      <c r="F130" s="35">
        <v>121305</v>
      </c>
      <c r="G130" s="34">
        <v>0.77777777777777779</v>
      </c>
      <c r="H130" s="35">
        <v>121337</v>
      </c>
      <c r="I130" s="37">
        <f t="shared" si="52"/>
        <v>5.0000000000000044E-2</v>
      </c>
      <c r="J130" s="38">
        <f t="shared" si="53"/>
        <v>32</v>
      </c>
      <c r="K130" s="35">
        <v>1</v>
      </c>
      <c r="L130" s="35">
        <v>2</v>
      </c>
      <c r="M130" s="35"/>
      <c r="N130" s="35"/>
      <c r="O130" s="35"/>
      <c r="P130" s="35"/>
      <c r="Q130" s="39">
        <f t="shared" si="54"/>
        <v>3</v>
      </c>
      <c r="R130" s="35"/>
      <c r="S130" s="35">
        <v>3</v>
      </c>
      <c r="T130" s="35"/>
      <c r="U130" s="35"/>
      <c r="V130" s="35"/>
      <c r="W130" s="35"/>
      <c r="X130" s="39">
        <f t="shared" si="55"/>
        <v>3</v>
      </c>
      <c r="Y130" s="40">
        <f t="shared" si="51"/>
        <v>0</v>
      </c>
    </row>
    <row r="131" spans="1:25" x14ac:dyDescent="0.25">
      <c r="A131" s="30"/>
      <c r="B131" s="41"/>
      <c r="C131" s="42"/>
      <c r="D131" s="33"/>
      <c r="E131" s="34"/>
      <c r="F131" s="35"/>
      <c r="G131" s="34"/>
      <c r="H131" s="35"/>
      <c r="I131" s="37">
        <f t="shared" si="52"/>
        <v>0</v>
      </c>
      <c r="J131" s="38">
        <f t="shared" si="53"/>
        <v>0</v>
      </c>
      <c r="K131" s="35"/>
      <c r="L131" s="35"/>
      <c r="M131" s="35"/>
      <c r="N131" s="35"/>
      <c r="O131" s="35"/>
      <c r="P131" s="35"/>
      <c r="Q131" s="39">
        <f t="shared" si="54"/>
        <v>0</v>
      </c>
      <c r="R131" s="35"/>
      <c r="S131" s="35"/>
      <c r="T131" s="35"/>
      <c r="U131" s="35"/>
      <c r="V131" s="35"/>
      <c r="W131" s="35"/>
      <c r="X131" s="39">
        <f t="shared" si="55"/>
        <v>0</v>
      </c>
      <c r="Y131" s="40">
        <f t="shared" si="51"/>
        <v>0</v>
      </c>
    </row>
    <row r="132" spans="1:25" x14ac:dyDescent="0.25">
      <c r="A132" s="30"/>
      <c r="B132" s="41"/>
      <c r="C132" s="42"/>
      <c r="D132" s="33"/>
      <c r="E132" s="34"/>
      <c r="F132" s="35"/>
      <c r="G132" s="34"/>
      <c r="H132" s="35"/>
      <c r="I132" s="37">
        <f t="shared" si="52"/>
        <v>0</v>
      </c>
      <c r="J132" s="38">
        <f t="shared" si="53"/>
        <v>0</v>
      </c>
      <c r="K132" s="35"/>
      <c r="L132" s="35"/>
      <c r="M132" s="35"/>
      <c r="N132" s="35"/>
      <c r="O132" s="35"/>
      <c r="P132" s="35"/>
      <c r="Q132" s="39">
        <f t="shared" si="54"/>
        <v>0</v>
      </c>
      <c r="R132" s="35"/>
      <c r="S132" s="35"/>
      <c r="T132" s="35"/>
      <c r="U132" s="35"/>
      <c r="V132" s="35"/>
      <c r="W132" s="35"/>
      <c r="X132" s="39">
        <f t="shared" si="55"/>
        <v>0</v>
      </c>
      <c r="Y132" s="40">
        <f t="shared" si="51"/>
        <v>0</v>
      </c>
    </row>
    <row r="133" spans="1:25" x14ac:dyDescent="0.25">
      <c r="A133" s="30"/>
      <c r="B133" s="41"/>
      <c r="C133" s="42"/>
      <c r="D133" s="33"/>
      <c r="E133" s="34"/>
      <c r="F133" s="35"/>
      <c r="G133" s="34"/>
      <c r="H133" s="35"/>
      <c r="I133" s="37">
        <f t="shared" si="52"/>
        <v>0</v>
      </c>
      <c r="J133" s="38">
        <f t="shared" si="53"/>
        <v>0</v>
      </c>
      <c r="K133" s="35"/>
      <c r="L133" s="35"/>
      <c r="M133" s="35"/>
      <c r="N133" s="35"/>
      <c r="O133" s="35"/>
      <c r="P133" s="35"/>
      <c r="Q133" s="39">
        <f t="shared" si="54"/>
        <v>0</v>
      </c>
      <c r="R133" s="35"/>
      <c r="S133" s="35"/>
      <c r="T133" s="35"/>
      <c r="U133" s="35"/>
      <c r="V133" s="35"/>
      <c r="W133" s="35"/>
      <c r="X133" s="39">
        <f t="shared" si="55"/>
        <v>0</v>
      </c>
      <c r="Y133" s="40">
        <f t="shared" si="51"/>
        <v>0</v>
      </c>
    </row>
    <row r="134" spans="1:25" x14ac:dyDescent="0.25">
      <c r="A134" s="30"/>
      <c r="B134" s="41"/>
      <c r="C134" s="42"/>
      <c r="D134" s="33"/>
      <c r="E134" s="34"/>
      <c r="F134" s="35"/>
      <c r="G134" s="34"/>
      <c r="H134" s="35"/>
      <c r="I134" s="37">
        <f t="shared" si="52"/>
        <v>0</v>
      </c>
      <c r="J134" s="38">
        <f t="shared" si="53"/>
        <v>0</v>
      </c>
      <c r="K134" s="35"/>
      <c r="L134" s="35"/>
      <c r="M134" s="35"/>
      <c r="N134" s="35"/>
      <c r="O134" s="35"/>
      <c r="P134" s="35"/>
      <c r="Q134" s="39">
        <f t="shared" si="54"/>
        <v>0</v>
      </c>
      <c r="R134" s="35"/>
      <c r="S134" s="35"/>
      <c r="T134" s="35"/>
      <c r="U134" s="35"/>
      <c r="V134" s="35"/>
      <c r="W134" s="35"/>
      <c r="X134" s="39">
        <f t="shared" si="55"/>
        <v>0</v>
      </c>
      <c r="Y134" s="40">
        <f t="shared" si="51"/>
        <v>0</v>
      </c>
    </row>
    <row r="135" spans="1:25" x14ac:dyDescent="0.25">
      <c r="A135" s="30"/>
      <c r="B135" s="41"/>
      <c r="C135" s="58"/>
      <c r="D135" s="59"/>
      <c r="E135" s="60"/>
      <c r="F135" s="61"/>
      <c r="G135" s="60"/>
      <c r="H135" s="61"/>
      <c r="I135" s="37">
        <f t="shared" si="52"/>
        <v>0</v>
      </c>
      <c r="J135" s="38">
        <f t="shared" si="53"/>
        <v>0</v>
      </c>
      <c r="K135" s="35"/>
      <c r="L135" s="35"/>
      <c r="M135" s="35"/>
      <c r="N135" s="35"/>
      <c r="O135" s="35"/>
      <c r="P135" s="35"/>
      <c r="Q135" s="39">
        <f t="shared" si="54"/>
        <v>0</v>
      </c>
      <c r="R135" s="35"/>
      <c r="S135" s="35"/>
      <c r="T135" s="35"/>
      <c r="U135" s="35"/>
      <c r="V135" s="35"/>
      <c r="W135" s="35"/>
      <c r="X135" s="39">
        <f t="shared" si="55"/>
        <v>0</v>
      </c>
      <c r="Y135" s="40">
        <f t="shared" si="51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52"/>
        <v>0</v>
      </c>
      <c r="J136" s="38">
        <f t="shared" si="53"/>
        <v>0</v>
      </c>
      <c r="K136" s="35"/>
      <c r="L136" s="35"/>
      <c r="M136" s="35"/>
      <c r="N136" s="35"/>
      <c r="O136" s="35"/>
      <c r="P136" s="35"/>
      <c r="Q136" s="39">
        <f t="shared" si="54"/>
        <v>0</v>
      </c>
      <c r="R136" s="35"/>
      <c r="S136" s="35"/>
      <c r="T136" s="35"/>
      <c r="U136" s="35"/>
      <c r="V136" s="35"/>
      <c r="W136" s="35"/>
      <c r="X136" s="39">
        <f t="shared" si="55"/>
        <v>0</v>
      </c>
      <c r="Y136" s="40">
        <f t="shared" si="51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52"/>
        <v>0</v>
      </c>
      <c r="J137" s="38">
        <f t="shared" si="53"/>
        <v>0</v>
      </c>
      <c r="K137" s="35"/>
      <c r="L137" s="35"/>
      <c r="M137" s="35"/>
      <c r="N137" s="35"/>
      <c r="O137" s="35"/>
      <c r="P137" s="35"/>
      <c r="Q137" s="39">
        <f t="shared" si="54"/>
        <v>0</v>
      </c>
      <c r="R137" s="35"/>
      <c r="S137" s="35"/>
      <c r="T137" s="35"/>
      <c r="U137" s="35"/>
      <c r="V137" s="35"/>
      <c r="W137" s="35"/>
      <c r="X137" s="39">
        <f t="shared" si="55"/>
        <v>0</v>
      </c>
      <c r="Y137" s="40">
        <f t="shared" si="51"/>
        <v>0</v>
      </c>
    </row>
    <row r="138" spans="1:25" x14ac:dyDescent="0.25">
      <c r="A138" s="30"/>
      <c r="B138" s="41"/>
      <c r="C138" s="42"/>
      <c r="D138" s="43"/>
      <c r="E138" s="44"/>
      <c r="F138" s="45"/>
      <c r="G138" s="46"/>
      <c r="H138" s="47"/>
      <c r="I138" s="37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0"/>
    </row>
    <row r="139" spans="1:25" ht="15.75" thickBot="1" x14ac:dyDescent="0.3">
      <c r="A139" s="49"/>
      <c r="B139" s="50"/>
      <c r="C139" s="51" t="s">
        <v>38</v>
      </c>
      <c r="D139" s="52"/>
      <c r="E139" s="53"/>
      <c r="F139" s="54"/>
      <c r="G139" s="55"/>
      <c r="H139" s="56" t="s">
        <v>39</v>
      </c>
      <c r="I139" s="37">
        <f t="shared" ref="I139:W139" si="56">SUM(I125:I138)</f>
        <v>0.27847222222222218</v>
      </c>
      <c r="J139" s="57">
        <f t="shared" si="56"/>
        <v>179</v>
      </c>
      <c r="K139" s="57">
        <f t="shared" si="56"/>
        <v>2</v>
      </c>
      <c r="L139" s="57">
        <f t="shared" si="56"/>
        <v>7</v>
      </c>
      <c r="M139" s="57">
        <f t="shared" si="56"/>
        <v>1</v>
      </c>
      <c r="N139" s="57">
        <f t="shared" si="56"/>
        <v>0</v>
      </c>
      <c r="O139" s="57">
        <f t="shared" si="56"/>
        <v>0</v>
      </c>
      <c r="P139" s="57">
        <f t="shared" si="56"/>
        <v>0</v>
      </c>
      <c r="Q139" s="57">
        <f t="shared" si="56"/>
        <v>10</v>
      </c>
      <c r="R139" s="57">
        <f t="shared" si="56"/>
        <v>0</v>
      </c>
      <c r="S139" s="57">
        <f t="shared" si="56"/>
        <v>7</v>
      </c>
      <c r="T139" s="57">
        <f t="shared" si="56"/>
        <v>2</v>
      </c>
      <c r="U139" s="57">
        <f t="shared" si="56"/>
        <v>1</v>
      </c>
      <c r="V139" s="57">
        <f t="shared" si="56"/>
        <v>0</v>
      </c>
      <c r="W139" s="57">
        <f t="shared" si="56"/>
        <v>0</v>
      </c>
      <c r="X139" s="57">
        <f>SUM(R139:W139)</f>
        <v>10</v>
      </c>
      <c r="Y139" s="40">
        <f t="shared" ref="Y139" si="57">SUM(Q139-X139)</f>
        <v>0</v>
      </c>
    </row>
    <row r="140" spans="1:25" ht="15.75" thickTop="1" x14ac:dyDescent="0.25">
      <c r="A140" s="30" t="s">
        <v>108</v>
      </c>
      <c r="B140" s="31">
        <v>43628</v>
      </c>
      <c r="C140" s="32" t="s">
        <v>30</v>
      </c>
      <c r="D140" s="33">
        <v>15</v>
      </c>
      <c r="E140" s="34">
        <v>0.27083333333333331</v>
      </c>
      <c r="F140" s="35">
        <v>121337</v>
      </c>
      <c r="G140" s="34">
        <v>0.31041666666666667</v>
      </c>
      <c r="H140" s="35">
        <v>121368</v>
      </c>
      <c r="I140" s="37">
        <f>SUM(G140-E140)</f>
        <v>3.9583333333333359E-2</v>
      </c>
      <c r="J140" s="38">
        <f>SUM(H140-F140)</f>
        <v>31</v>
      </c>
      <c r="K140" s="35"/>
      <c r="L140" s="35">
        <v>1</v>
      </c>
      <c r="M140" s="35"/>
      <c r="N140" s="35"/>
      <c r="O140" s="35"/>
      <c r="P140" s="35"/>
      <c r="Q140" s="39">
        <f>SUM(K140:P140)</f>
        <v>1</v>
      </c>
      <c r="R140" s="35"/>
      <c r="S140" s="35">
        <v>1</v>
      </c>
      <c r="T140" s="35"/>
      <c r="U140" s="35"/>
      <c r="V140" s="35"/>
      <c r="W140" s="35"/>
      <c r="X140" s="39">
        <f>SUM(R140:W140)</f>
        <v>1</v>
      </c>
      <c r="Y140" s="40">
        <f>SUM(Q140-X140)</f>
        <v>0</v>
      </c>
    </row>
    <row r="141" spans="1:25" x14ac:dyDescent="0.25">
      <c r="A141" s="30" t="s">
        <v>97</v>
      </c>
      <c r="B141" s="41"/>
      <c r="C141" s="42" t="s">
        <v>31</v>
      </c>
      <c r="D141" s="33"/>
      <c r="E141" s="34">
        <v>0.32291666666666669</v>
      </c>
      <c r="F141" s="35">
        <v>121368</v>
      </c>
      <c r="G141" s="34">
        <v>0.35972222222222222</v>
      </c>
      <c r="H141" s="35">
        <v>121392</v>
      </c>
      <c r="I141" s="37">
        <f t="shared" ref="I141:I152" si="58">SUM(G141-E141)</f>
        <v>3.6805555555555536E-2</v>
      </c>
      <c r="J141" s="38">
        <f t="shared" ref="J141:J152" si="59">SUM(H141-F141)</f>
        <v>24</v>
      </c>
      <c r="K141" s="35"/>
      <c r="L141" s="35"/>
      <c r="M141" s="35"/>
      <c r="N141" s="35"/>
      <c r="O141" s="35"/>
      <c r="P141" s="35"/>
      <c r="Q141" s="39">
        <f t="shared" ref="Q141:Q152" si="60">SUM(K141:P141)</f>
        <v>0</v>
      </c>
      <c r="R141" s="35"/>
      <c r="S141" s="35"/>
      <c r="T141" s="35"/>
      <c r="U141" s="35"/>
      <c r="V141" s="35"/>
      <c r="W141" s="35"/>
      <c r="X141" s="39">
        <f t="shared" ref="X141:X152" si="61">SUM(R141:W141)</f>
        <v>0</v>
      </c>
      <c r="Y141" s="40">
        <f t="shared" ref="Y141:Y152" si="62">SUM(Q141-X141)</f>
        <v>0</v>
      </c>
    </row>
    <row r="142" spans="1:25" x14ac:dyDescent="0.25">
      <c r="A142" s="30"/>
      <c r="B142" s="41"/>
      <c r="C142" s="42" t="s">
        <v>32</v>
      </c>
      <c r="D142" s="33">
        <v>15</v>
      </c>
      <c r="E142" s="34">
        <v>0.36944444444444446</v>
      </c>
      <c r="F142" s="35">
        <v>121392</v>
      </c>
      <c r="G142" s="34">
        <v>0.4145833333333333</v>
      </c>
      <c r="H142" s="35">
        <v>121415</v>
      </c>
      <c r="I142" s="37">
        <f t="shared" si="58"/>
        <v>4.513888888888884E-2</v>
      </c>
      <c r="J142" s="38">
        <f t="shared" si="59"/>
        <v>23</v>
      </c>
      <c r="K142" s="35"/>
      <c r="L142" s="35">
        <v>1</v>
      </c>
      <c r="M142" s="35">
        <v>1</v>
      </c>
      <c r="N142" s="35"/>
      <c r="O142" s="35"/>
      <c r="P142" s="35"/>
      <c r="Q142" s="39">
        <f t="shared" si="60"/>
        <v>2</v>
      </c>
      <c r="R142" s="35"/>
      <c r="S142" s="35">
        <v>2</v>
      </c>
      <c r="T142" s="35"/>
      <c r="U142" s="35"/>
      <c r="V142" s="35"/>
      <c r="W142" s="35"/>
      <c r="X142" s="39">
        <f t="shared" si="61"/>
        <v>2</v>
      </c>
      <c r="Y142" s="40">
        <f t="shared" si="62"/>
        <v>0</v>
      </c>
    </row>
    <row r="143" spans="1:25" x14ac:dyDescent="0.25">
      <c r="A143" s="30"/>
      <c r="B143" s="41"/>
      <c r="C143" s="42" t="s">
        <v>33</v>
      </c>
      <c r="D143" s="33"/>
      <c r="E143" s="34">
        <v>0.41319444444444442</v>
      </c>
      <c r="F143" s="35">
        <v>121415</v>
      </c>
      <c r="G143" s="34">
        <v>0.45416666666666666</v>
      </c>
      <c r="H143" s="35">
        <v>121446</v>
      </c>
      <c r="I143" s="37">
        <f t="shared" si="58"/>
        <v>4.0972222222222243E-2</v>
      </c>
      <c r="J143" s="38">
        <f t="shared" si="59"/>
        <v>31</v>
      </c>
      <c r="K143" s="35">
        <v>1</v>
      </c>
      <c r="L143" s="35"/>
      <c r="M143" s="35"/>
      <c r="N143" s="35"/>
      <c r="O143" s="35"/>
      <c r="P143" s="35"/>
      <c r="Q143" s="39">
        <f t="shared" si="60"/>
        <v>1</v>
      </c>
      <c r="R143" s="35"/>
      <c r="S143" s="35"/>
      <c r="T143" s="35">
        <v>1</v>
      </c>
      <c r="U143" s="35"/>
      <c r="V143" s="35"/>
      <c r="W143" s="35"/>
      <c r="X143" s="39">
        <f t="shared" si="61"/>
        <v>1</v>
      </c>
      <c r="Y143" s="40">
        <f t="shared" si="62"/>
        <v>0</v>
      </c>
    </row>
    <row r="144" spans="1:25" x14ac:dyDescent="0.25">
      <c r="A144" s="30" t="s">
        <v>84</v>
      </c>
      <c r="B144" s="41"/>
      <c r="C144" s="42" t="s">
        <v>34</v>
      </c>
      <c r="D144" s="33">
        <v>15</v>
      </c>
      <c r="E144" s="34">
        <v>0.64583333333333337</v>
      </c>
      <c r="F144" s="35">
        <v>121446</v>
      </c>
      <c r="G144" s="34">
        <v>0.6958333333333333</v>
      </c>
      <c r="H144" s="35">
        <v>121480</v>
      </c>
      <c r="I144" s="37">
        <f t="shared" si="58"/>
        <v>4.9999999999999933E-2</v>
      </c>
      <c r="J144" s="38">
        <f t="shared" si="59"/>
        <v>34</v>
      </c>
      <c r="K144" s="35">
        <v>1</v>
      </c>
      <c r="L144" s="35">
        <v>3</v>
      </c>
      <c r="M144" s="35">
        <v>1</v>
      </c>
      <c r="N144" s="35"/>
      <c r="O144" s="35"/>
      <c r="P144" s="35"/>
      <c r="Q144" s="39">
        <f t="shared" si="60"/>
        <v>5</v>
      </c>
      <c r="R144" s="35"/>
      <c r="S144" s="35">
        <v>3</v>
      </c>
      <c r="T144" s="35"/>
      <c r="U144" s="35"/>
      <c r="V144" s="35">
        <v>2</v>
      </c>
      <c r="W144" s="35"/>
      <c r="X144" s="39">
        <f t="shared" si="61"/>
        <v>5</v>
      </c>
      <c r="Y144" s="40">
        <f t="shared" si="62"/>
        <v>0</v>
      </c>
    </row>
    <row r="145" spans="1:25" x14ac:dyDescent="0.25">
      <c r="A145" s="30"/>
      <c r="B145" s="41"/>
      <c r="C145" s="42" t="s">
        <v>35</v>
      </c>
      <c r="D145" s="33"/>
      <c r="E145" s="34">
        <v>0.72777777777777775</v>
      </c>
      <c r="F145" s="35">
        <v>121480</v>
      </c>
      <c r="G145" s="34">
        <v>0.77777777777777779</v>
      </c>
      <c r="H145" s="35">
        <v>121516</v>
      </c>
      <c r="I145" s="37">
        <f t="shared" si="58"/>
        <v>5.0000000000000044E-2</v>
      </c>
      <c r="J145" s="38">
        <f t="shared" si="59"/>
        <v>36</v>
      </c>
      <c r="K145" s="35"/>
      <c r="L145" s="35">
        <v>2</v>
      </c>
      <c r="M145" s="35">
        <v>1</v>
      </c>
      <c r="N145" s="35"/>
      <c r="O145" s="35"/>
      <c r="P145" s="35"/>
      <c r="Q145" s="39">
        <f t="shared" si="60"/>
        <v>3</v>
      </c>
      <c r="R145" s="35"/>
      <c r="S145" s="35">
        <v>2</v>
      </c>
      <c r="T145" s="35"/>
      <c r="U145" s="35"/>
      <c r="V145" s="35">
        <v>1</v>
      </c>
      <c r="W145" s="35"/>
      <c r="X145" s="39">
        <f t="shared" si="61"/>
        <v>3</v>
      </c>
      <c r="Y145" s="40">
        <f t="shared" si="62"/>
        <v>0</v>
      </c>
    </row>
    <row r="146" spans="1:25" x14ac:dyDescent="0.25">
      <c r="A146" s="30"/>
      <c r="B146" s="41"/>
      <c r="C146" s="42"/>
      <c r="D146" s="33"/>
      <c r="E146" s="34"/>
      <c r="F146" s="35"/>
      <c r="G146" s="34"/>
      <c r="H146" s="35"/>
      <c r="I146" s="37">
        <f t="shared" si="58"/>
        <v>0</v>
      </c>
      <c r="J146" s="38">
        <f t="shared" si="59"/>
        <v>0</v>
      </c>
      <c r="K146" s="35"/>
      <c r="L146" s="35"/>
      <c r="M146" s="35"/>
      <c r="N146" s="35"/>
      <c r="O146" s="35"/>
      <c r="P146" s="35"/>
      <c r="Q146" s="39">
        <f t="shared" si="60"/>
        <v>0</v>
      </c>
      <c r="R146" s="35"/>
      <c r="S146" s="35"/>
      <c r="T146" s="35"/>
      <c r="U146" s="35"/>
      <c r="V146" s="35"/>
      <c r="W146" s="35"/>
      <c r="X146" s="39">
        <f t="shared" si="61"/>
        <v>0</v>
      </c>
      <c r="Y146" s="40">
        <f t="shared" si="62"/>
        <v>0</v>
      </c>
    </row>
    <row r="147" spans="1:25" x14ac:dyDescent="0.25">
      <c r="A147" s="30"/>
      <c r="B147" s="41"/>
      <c r="C147" s="42"/>
      <c r="D147" s="33"/>
      <c r="E147" s="34"/>
      <c r="F147" s="35"/>
      <c r="G147" s="34"/>
      <c r="H147" s="35"/>
      <c r="I147" s="37">
        <f t="shared" si="58"/>
        <v>0</v>
      </c>
      <c r="J147" s="38">
        <f t="shared" si="59"/>
        <v>0</v>
      </c>
      <c r="K147" s="35"/>
      <c r="L147" s="35"/>
      <c r="M147" s="35"/>
      <c r="N147" s="35"/>
      <c r="O147" s="35"/>
      <c r="P147" s="35"/>
      <c r="Q147" s="39">
        <f t="shared" si="60"/>
        <v>0</v>
      </c>
      <c r="R147" s="35"/>
      <c r="S147" s="35"/>
      <c r="T147" s="35"/>
      <c r="U147" s="35"/>
      <c r="V147" s="35"/>
      <c r="W147" s="35"/>
      <c r="X147" s="39">
        <f t="shared" si="61"/>
        <v>0</v>
      </c>
      <c r="Y147" s="40">
        <f t="shared" si="62"/>
        <v>0</v>
      </c>
    </row>
    <row r="148" spans="1:25" x14ac:dyDescent="0.25">
      <c r="A148" s="30"/>
      <c r="B148" s="41"/>
      <c r="C148" s="42"/>
      <c r="D148" s="33"/>
      <c r="E148" s="34"/>
      <c r="F148" s="35"/>
      <c r="G148" s="34"/>
      <c r="H148" s="35"/>
      <c r="I148" s="37">
        <f t="shared" si="58"/>
        <v>0</v>
      </c>
      <c r="J148" s="38">
        <f t="shared" si="59"/>
        <v>0</v>
      </c>
      <c r="K148" s="35"/>
      <c r="L148" s="35"/>
      <c r="M148" s="35"/>
      <c r="N148" s="35"/>
      <c r="O148" s="35"/>
      <c r="P148" s="35"/>
      <c r="Q148" s="39">
        <f t="shared" si="60"/>
        <v>0</v>
      </c>
      <c r="R148" s="35"/>
      <c r="S148" s="35"/>
      <c r="T148" s="35"/>
      <c r="U148" s="35"/>
      <c r="V148" s="35"/>
      <c r="W148" s="35"/>
      <c r="X148" s="39">
        <f t="shared" si="61"/>
        <v>0</v>
      </c>
      <c r="Y148" s="40">
        <f t="shared" si="62"/>
        <v>0</v>
      </c>
    </row>
    <row r="149" spans="1:25" x14ac:dyDescent="0.25">
      <c r="A149" s="30"/>
      <c r="B149" s="41"/>
      <c r="C149" s="42"/>
      <c r="D149" s="33"/>
      <c r="E149" s="34"/>
      <c r="F149" s="35"/>
      <c r="G149" s="34"/>
      <c r="H149" s="35"/>
      <c r="I149" s="37">
        <f t="shared" si="58"/>
        <v>0</v>
      </c>
      <c r="J149" s="38">
        <f t="shared" si="59"/>
        <v>0</v>
      </c>
      <c r="K149" s="35"/>
      <c r="L149" s="35"/>
      <c r="M149" s="35"/>
      <c r="N149" s="35"/>
      <c r="O149" s="35"/>
      <c r="P149" s="35"/>
      <c r="Q149" s="39">
        <f t="shared" si="60"/>
        <v>0</v>
      </c>
      <c r="R149" s="35"/>
      <c r="S149" s="35"/>
      <c r="T149" s="35"/>
      <c r="U149" s="35"/>
      <c r="V149" s="35"/>
      <c r="W149" s="35"/>
      <c r="X149" s="39">
        <f t="shared" si="61"/>
        <v>0</v>
      </c>
      <c r="Y149" s="40">
        <f t="shared" si="62"/>
        <v>0</v>
      </c>
    </row>
    <row r="150" spans="1:25" x14ac:dyDescent="0.25">
      <c r="A150" s="30"/>
      <c r="B150" s="41"/>
      <c r="C150" s="58"/>
      <c r="D150" s="59"/>
      <c r="E150" s="60"/>
      <c r="F150" s="61"/>
      <c r="G150" s="60"/>
      <c r="H150" s="61"/>
      <c r="I150" s="37">
        <f t="shared" si="58"/>
        <v>0</v>
      </c>
      <c r="J150" s="38">
        <f t="shared" si="59"/>
        <v>0</v>
      </c>
      <c r="K150" s="35"/>
      <c r="L150" s="35"/>
      <c r="M150" s="35"/>
      <c r="N150" s="35"/>
      <c r="O150" s="35"/>
      <c r="P150" s="35"/>
      <c r="Q150" s="39">
        <f t="shared" si="60"/>
        <v>0</v>
      </c>
      <c r="R150" s="35"/>
      <c r="S150" s="35"/>
      <c r="T150" s="35"/>
      <c r="U150" s="35"/>
      <c r="V150" s="35"/>
      <c r="W150" s="35"/>
      <c r="X150" s="39">
        <f t="shared" si="61"/>
        <v>0</v>
      </c>
      <c r="Y150" s="40">
        <f t="shared" si="62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58"/>
        <v>0</v>
      </c>
      <c r="J151" s="38">
        <f t="shared" si="59"/>
        <v>0</v>
      </c>
      <c r="K151" s="35"/>
      <c r="L151" s="35"/>
      <c r="M151" s="35"/>
      <c r="N151" s="35"/>
      <c r="O151" s="35"/>
      <c r="P151" s="35"/>
      <c r="Q151" s="39">
        <f t="shared" si="60"/>
        <v>0</v>
      </c>
      <c r="R151" s="35"/>
      <c r="S151" s="35"/>
      <c r="T151" s="35"/>
      <c r="U151" s="35"/>
      <c r="V151" s="35"/>
      <c r="W151" s="35"/>
      <c r="X151" s="39">
        <f t="shared" si="61"/>
        <v>0</v>
      </c>
      <c r="Y151" s="40">
        <f t="shared" si="62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58"/>
        <v>0</v>
      </c>
      <c r="J152" s="38">
        <f t="shared" si="59"/>
        <v>0</v>
      </c>
      <c r="K152" s="35"/>
      <c r="L152" s="35"/>
      <c r="M152" s="35"/>
      <c r="N152" s="35"/>
      <c r="O152" s="35"/>
      <c r="P152" s="35"/>
      <c r="Q152" s="39">
        <f t="shared" si="60"/>
        <v>0</v>
      </c>
      <c r="R152" s="35"/>
      <c r="S152" s="35"/>
      <c r="T152" s="35"/>
      <c r="U152" s="35"/>
      <c r="V152" s="35"/>
      <c r="W152" s="35"/>
      <c r="X152" s="39">
        <f t="shared" si="61"/>
        <v>0</v>
      </c>
      <c r="Y152" s="40">
        <f t="shared" si="62"/>
        <v>0</v>
      </c>
    </row>
    <row r="153" spans="1:25" x14ac:dyDescent="0.25">
      <c r="A153" s="30"/>
      <c r="B153" s="41"/>
      <c r="C153" s="42"/>
      <c r="D153" s="43"/>
      <c r="E153" s="44"/>
      <c r="F153" s="45"/>
      <c r="G153" s="46"/>
      <c r="H153" s="47"/>
      <c r="I153" s="37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0"/>
    </row>
    <row r="154" spans="1:25" ht="15.75" thickBot="1" x14ac:dyDescent="0.3">
      <c r="A154" s="49"/>
      <c r="B154" s="50"/>
      <c r="C154" s="51" t="s">
        <v>38</v>
      </c>
      <c r="D154" s="52"/>
      <c r="E154" s="53"/>
      <c r="F154" s="54"/>
      <c r="G154" s="55"/>
      <c r="H154" s="56" t="s">
        <v>39</v>
      </c>
      <c r="I154" s="37">
        <f t="shared" ref="I154:W154" si="63">SUM(I140:I153)</f>
        <v>0.26249999999999996</v>
      </c>
      <c r="J154" s="57">
        <f t="shared" si="63"/>
        <v>179</v>
      </c>
      <c r="K154" s="57">
        <f t="shared" si="63"/>
        <v>2</v>
      </c>
      <c r="L154" s="57">
        <f t="shared" si="63"/>
        <v>7</v>
      </c>
      <c r="M154" s="57">
        <f t="shared" si="63"/>
        <v>3</v>
      </c>
      <c r="N154" s="57">
        <f t="shared" si="63"/>
        <v>0</v>
      </c>
      <c r="O154" s="57">
        <f t="shared" si="63"/>
        <v>0</v>
      </c>
      <c r="P154" s="57">
        <f t="shared" si="63"/>
        <v>0</v>
      </c>
      <c r="Q154" s="57">
        <f t="shared" si="63"/>
        <v>12</v>
      </c>
      <c r="R154" s="57">
        <f t="shared" si="63"/>
        <v>0</v>
      </c>
      <c r="S154" s="57">
        <f t="shared" si="63"/>
        <v>8</v>
      </c>
      <c r="T154" s="57">
        <f t="shared" si="63"/>
        <v>1</v>
      </c>
      <c r="U154" s="57">
        <f t="shared" si="63"/>
        <v>0</v>
      </c>
      <c r="V154" s="57">
        <f t="shared" si="63"/>
        <v>3</v>
      </c>
      <c r="W154" s="57">
        <f t="shared" si="63"/>
        <v>0</v>
      </c>
      <c r="X154" s="57">
        <f>SUM(R154:W154)</f>
        <v>12</v>
      </c>
      <c r="Y154" s="40">
        <f t="shared" ref="Y154" si="64">SUM(Q154-X154)</f>
        <v>0</v>
      </c>
    </row>
    <row r="155" spans="1:25" ht="15.75" thickTop="1" x14ac:dyDescent="0.25">
      <c r="A155" s="30" t="s">
        <v>45</v>
      </c>
      <c r="B155" s="31">
        <v>43629</v>
      </c>
      <c r="C155" s="32" t="s">
        <v>30</v>
      </c>
      <c r="D155" s="144">
        <v>15</v>
      </c>
      <c r="E155" s="34">
        <v>0.27083333333333331</v>
      </c>
      <c r="F155" s="35">
        <v>121516</v>
      </c>
      <c r="G155" s="34">
        <v>0.31041666666666667</v>
      </c>
      <c r="H155" s="35">
        <v>121548</v>
      </c>
      <c r="I155" s="37">
        <f>SUM(G155-E155)</f>
        <v>3.9583333333333359E-2</v>
      </c>
      <c r="J155" s="38">
        <f>SUM(H155-F155)</f>
        <v>32</v>
      </c>
      <c r="K155" s="35"/>
      <c r="L155" s="35"/>
      <c r="M155" s="35"/>
      <c r="N155" s="35"/>
      <c r="O155" s="35"/>
      <c r="P155" s="35"/>
      <c r="Q155" s="39">
        <f>SUM(K155:P155)</f>
        <v>0</v>
      </c>
      <c r="R155" s="35"/>
      <c r="S155" s="35"/>
      <c r="T155" s="35"/>
      <c r="U155" s="35"/>
      <c r="V155" s="35"/>
      <c r="W155" s="35"/>
      <c r="X155" s="39">
        <f>SUM(R155:W155)</f>
        <v>0</v>
      </c>
      <c r="Y155" s="40">
        <f>SUM(Q155-X155)</f>
        <v>0</v>
      </c>
    </row>
    <row r="156" spans="1:25" x14ac:dyDescent="0.25">
      <c r="A156" s="30" t="s">
        <v>84</v>
      </c>
      <c r="B156" s="62"/>
      <c r="C156" s="42" t="s">
        <v>31</v>
      </c>
      <c r="D156" s="33"/>
      <c r="E156" s="34">
        <v>0.33333333333333331</v>
      </c>
      <c r="F156" s="35">
        <v>121548</v>
      </c>
      <c r="G156" s="34">
        <v>0.3611111111111111</v>
      </c>
      <c r="H156" s="35">
        <v>121573</v>
      </c>
      <c r="I156" s="37">
        <f t="shared" ref="I156:I167" si="65">SUM(G156-E156)</f>
        <v>2.777777777777779E-2</v>
      </c>
      <c r="J156" s="38">
        <f t="shared" ref="J156:J167" si="66">SUM(H156-F156)</f>
        <v>25</v>
      </c>
      <c r="K156" s="35">
        <v>1</v>
      </c>
      <c r="L156" s="35">
        <v>1</v>
      </c>
      <c r="M156" s="35"/>
      <c r="N156" s="35"/>
      <c r="O156" s="35"/>
      <c r="P156" s="35"/>
      <c r="Q156" s="39">
        <f t="shared" ref="Q156:Q167" si="67">SUM(K156:P156)</f>
        <v>2</v>
      </c>
      <c r="R156" s="35"/>
      <c r="S156" s="35">
        <v>1</v>
      </c>
      <c r="T156" s="35"/>
      <c r="U156" s="35"/>
      <c r="V156" s="35">
        <v>1</v>
      </c>
      <c r="W156" s="35"/>
      <c r="X156" s="39">
        <f t="shared" ref="X156:X167" si="68">SUM(R156:W156)</f>
        <v>2</v>
      </c>
      <c r="Y156" s="40">
        <f t="shared" ref="Y156:Y167" si="69">SUM(Q156-X156)</f>
        <v>0</v>
      </c>
    </row>
    <row r="157" spans="1:25" x14ac:dyDescent="0.25">
      <c r="A157" s="30"/>
      <c r="B157" s="63"/>
      <c r="C157" s="42" t="s">
        <v>32</v>
      </c>
      <c r="D157" s="33">
        <v>15</v>
      </c>
      <c r="E157" s="34">
        <v>0.36944444444444446</v>
      </c>
      <c r="F157" s="35">
        <v>121573</v>
      </c>
      <c r="G157" s="34">
        <v>0.40277777777777773</v>
      </c>
      <c r="H157" s="35">
        <v>121597</v>
      </c>
      <c r="I157" s="37">
        <f t="shared" si="65"/>
        <v>3.333333333333327E-2</v>
      </c>
      <c r="J157" s="38">
        <f t="shared" si="66"/>
        <v>24</v>
      </c>
      <c r="K157" s="35">
        <v>4</v>
      </c>
      <c r="L157" s="35">
        <v>1</v>
      </c>
      <c r="M157" s="35">
        <v>1</v>
      </c>
      <c r="N157" s="35"/>
      <c r="O157" s="35"/>
      <c r="P157" s="35"/>
      <c r="Q157" s="39">
        <f t="shared" si="67"/>
        <v>6</v>
      </c>
      <c r="R157" s="35"/>
      <c r="S157" s="35">
        <v>3</v>
      </c>
      <c r="T157" s="35"/>
      <c r="U157" s="35"/>
      <c r="V157" s="35">
        <v>3</v>
      </c>
      <c r="W157" s="35"/>
      <c r="X157" s="39">
        <f t="shared" si="68"/>
        <v>6</v>
      </c>
      <c r="Y157" s="40">
        <f t="shared" si="69"/>
        <v>0</v>
      </c>
    </row>
    <row r="158" spans="1:25" x14ac:dyDescent="0.25">
      <c r="A158" s="30"/>
      <c r="B158" s="63"/>
      <c r="C158" s="42" t="s">
        <v>33</v>
      </c>
      <c r="D158" s="33"/>
      <c r="E158" s="34">
        <v>0.41319444444444442</v>
      </c>
      <c r="F158" s="35">
        <v>121597</v>
      </c>
      <c r="G158" s="34">
        <v>0.47222222222222227</v>
      </c>
      <c r="H158" s="35">
        <v>121630</v>
      </c>
      <c r="I158" s="37">
        <f t="shared" si="65"/>
        <v>5.9027777777777846E-2</v>
      </c>
      <c r="J158" s="38">
        <f t="shared" si="66"/>
        <v>33</v>
      </c>
      <c r="K158" s="35">
        <v>1</v>
      </c>
      <c r="L158" s="35">
        <v>1</v>
      </c>
      <c r="M158" s="35"/>
      <c r="N158" s="35"/>
      <c r="O158" s="35"/>
      <c r="P158" s="35"/>
      <c r="Q158" s="39">
        <f t="shared" si="67"/>
        <v>2</v>
      </c>
      <c r="R158" s="35"/>
      <c r="S158" s="35">
        <v>1</v>
      </c>
      <c r="T158" s="35"/>
      <c r="U158" s="35"/>
      <c r="V158" s="35">
        <v>1</v>
      </c>
      <c r="W158" s="35"/>
      <c r="X158" s="39">
        <f t="shared" si="68"/>
        <v>2</v>
      </c>
      <c r="Y158" s="40">
        <f t="shared" si="69"/>
        <v>0</v>
      </c>
    </row>
    <row r="159" spans="1:25" x14ac:dyDescent="0.25">
      <c r="A159" s="30" t="s">
        <v>84</v>
      </c>
      <c r="B159" s="62"/>
      <c r="C159" s="42" t="s">
        <v>34</v>
      </c>
      <c r="D159" s="33">
        <v>15</v>
      </c>
      <c r="E159" s="34">
        <v>0.64583333333333337</v>
      </c>
      <c r="F159" s="35">
        <v>121630</v>
      </c>
      <c r="G159" s="34">
        <v>0.6972222222222223</v>
      </c>
      <c r="H159" s="35">
        <v>121668</v>
      </c>
      <c r="I159" s="37">
        <f t="shared" si="65"/>
        <v>5.1388888888888928E-2</v>
      </c>
      <c r="J159" s="38">
        <f t="shared" si="66"/>
        <v>38</v>
      </c>
      <c r="K159" s="35"/>
      <c r="L159" s="35">
        <v>1</v>
      </c>
      <c r="M159" s="35"/>
      <c r="N159" s="35"/>
      <c r="O159" s="35"/>
      <c r="P159" s="35"/>
      <c r="Q159" s="39">
        <f t="shared" si="67"/>
        <v>1</v>
      </c>
      <c r="R159" s="35"/>
      <c r="S159" s="35"/>
      <c r="T159" s="35"/>
      <c r="U159" s="35"/>
      <c r="V159" s="35">
        <v>1</v>
      </c>
      <c r="W159" s="35"/>
      <c r="X159" s="39">
        <f t="shared" si="68"/>
        <v>1</v>
      </c>
      <c r="Y159" s="40">
        <f t="shared" si="69"/>
        <v>0</v>
      </c>
    </row>
    <row r="160" spans="1:25" x14ac:dyDescent="0.25">
      <c r="A160" s="30"/>
      <c r="B160" s="62"/>
      <c r="C160" s="42" t="s">
        <v>35</v>
      </c>
      <c r="D160" s="33"/>
      <c r="E160" s="34">
        <v>0.72777777777777775</v>
      </c>
      <c r="F160" s="35">
        <v>121668</v>
      </c>
      <c r="G160" s="34">
        <v>0.77777777777777779</v>
      </c>
      <c r="H160" s="35">
        <v>121704</v>
      </c>
      <c r="I160" s="37">
        <f t="shared" si="65"/>
        <v>5.0000000000000044E-2</v>
      </c>
      <c r="J160" s="38">
        <f t="shared" si="66"/>
        <v>36</v>
      </c>
      <c r="K160" s="35"/>
      <c r="L160" s="35">
        <v>2</v>
      </c>
      <c r="M160" s="35">
        <v>2</v>
      </c>
      <c r="N160" s="35"/>
      <c r="O160" s="35"/>
      <c r="P160" s="35"/>
      <c r="Q160" s="39">
        <f t="shared" si="67"/>
        <v>4</v>
      </c>
      <c r="R160" s="35"/>
      <c r="S160" s="35">
        <v>1</v>
      </c>
      <c r="T160" s="35"/>
      <c r="U160" s="35"/>
      <c r="V160" s="35">
        <v>3</v>
      </c>
      <c r="W160" s="35"/>
      <c r="X160" s="39">
        <f t="shared" si="68"/>
        <v>4</v>
      </c>
      <c r="Y160" s="40">
        <f t="shared" si="69"/>
        <v>0</v>
      </c>
    </row>
    <row r="161" spans="1:25" x14ac:dyDescent="0.25">
      <c r="A161" s="30"/>
      <c r="B161" s="62"/>
      <c r="C161" s="42"/>
      <c r="D161" s="33"/>
      <c r="E161" s="34"/>
      <c r="F161" s="35"/>
      <c r="G161" s="34"/>
      <c r="H161" s="35"/>
      <c r="I161" s="37">
        <f t="shared" si="65"/>
        <v>0</v>
      </c>
      <c r="J161" s="38">
        <f t="shared" si="66"/>
        <v>0</v>
      </c>
      <c r="K161" s="35"/>
      <c r="L161" s="35"/>
      <c r="M161" s="35"/>
      <c r="N161" s="35"/>
      <c r="O161" s="35"/>
      <c r="P161" s="35"/>
      <c r="Q161" s="39">
        <f t="shared" si="67"/>
        <v>0</v>
      </c>
      <c r="R161" s="35"/>
      <c r="S161" s="35"/>
      <c r="T161" s="35"/>
      <c r="U161" s="35"/>
      <c r="V161" s="35"/>
      <c r="W161" s="35"/>
      <c r="X161" s="39">
        <f t="shared" si="68"/>
        <v>0</v>
      </c>
      <c r="Y161" s="40">
        <f t="shared" si="69"/>
        <v>0</v>
      </c>
    </row>
    <row r="162" spans="1:25" x14ac:dyDescent="0.25">
      <c r="A162" s="30"/>
      <c r="B162" s="62"/>
      <c r="C162" s="42"/>
      <c r="D162" s="33"/>
      <c r="E162" s="34"/>
      <c r="F162" s="35"/>
      <c r="G162" s="34"/>
      <c r="H162" s="35"/>
      <c r="I162" s="37">
        <f t="shared" si="65"/>
        <v>0</v>
      </c>
      <c r="J162" s="38">
        <f t="shared" si="66"/>
        <v>0</v>
      </c>
      <c r="K162" s="35"/>
      <c r="L162" s="35"/>
      <c r="M162" s="35"/>
      <c r="N162" s="35"/>
      <c r="O162" s="35"/>
      <c r="P162" s="35"/>
      <c r="Q162" s="39">
        <f t="shared" si="67"/>
        <v>0</v>
      </c>
      <c r="R162" s="35"/>
      <c r="S162" s="35"/>
      <c r="T162" s="35"/>
      <c r="U162" s="35"/>
      <c r="V162" s="35"/>
      <c r="W162" s="35"/>
      <c r="X162" s="39">
        <f t="shared" si="68"/>
        <v>0</v>
      </c>
      <c r="Y162" s="40">
        <f t="shared" si="69"/>
        <v>0</v>
      </c>
    </row>
    <row r="163" spans="1:25" x14ac:dyDescent="0.25">
      <c r="A163" s="30"/>
      <c r="B163" s="62"/>
      <c r="C163" s="42"/>
      <c r="D163" s="33"/>
      <c r="E163" s="34"/>
      <c r="F163" s="35"/>
      <c r="G163" s="34"/>
      <c r="H163" s="35"/>
      <c r="I163" s="37">
        <f t="shared" si="65"/>
        <v>0</v>
      </c>
      <c r="J163" s="38">
        <f t="shared" si="66"/>
        <v>0</v>
      </c>
      <c r="K163" s="35"/>
      <c r="L163" s="35"/>
      <c r="M163" s="35"/>
      <c r="N163" s="35"/>
      <c r="O163" s="35"/>
      <c r="P163" s="35"/>
      <c r="Q163" s="39">
        <f t="shared" si="67"/>
        <v>0</v>
      </c>
      <c r="R163" s="35"/>
      <c r="S163" s="35"/>
      <c r="T163" s="35"/>
      <c r="U163" s="35"/>
      <c r="V163" s="35"/>
      <c r="W163" s="35"/>
      <c r="X163" s="39">
        <f t="shared" si="68"/>
        <v>0</v>
      </c>
      <c r="Y163" s="40">
        <f t="shared" si="69"/>
        <v>0</v>
      </c>
    </row>
    <row r="164" spans="1:25" x14ac:dyDescent="0.25">
      <c r="A164" s="30"/>
      <c r="B164" s="62"/>
      <c r="C164" s="42"/>
      <c r="D164" s="33"/>
      <c r="E164" s="34"/>
      <c r="F164" s="35"/>
      <c r="G164" s="34"/>
      <c r="H164" s="35"/>
      <c r="I164" s="37">
        <f t="shared" si="65"/>
        <v>0</v>
      </c>
      <c r="J164" s="38">
        <f t="shared" si="66"/>
        <v>0</v>
      </c>
      <c r="K164" s="35"/>
      <c r="L164" s="35"/>
      <c r="M164" s="35"/>
      <c r="N164" s="35"/>
      <c r="O164" s="35"/>
      <c r="P164" s="35"/>
      <c r="Q164" s="39">
        <f t="shared" si="67"/>
        <v>0</v>
      </c>
      <c r="R164" s="35"/>
      <c r="S164" s="35"/>
      <c r="T164" s="35"/>
      <c r="U164" s="35"/>
      <c r="V164" s="35"/>
      <c r="W164" s="35"/>
      <c r="X164" s="39">
        <f t="shared" si="68"/>
        <v>0</v>
      </c>
      <c r="Y164" s="40">
        <f t="shared" si="69"/>
        <v>0</v>
      </c>
    </row>
    <row r="165" spans="1:25" x14ac:dyDescent="0.25">
      <c r="A165" s="30"/>
      <c r="B165" s="62"/>
      <c r="C165" s="58"/>
      <c r="D165" s="59"/>
      <c r="E165" s="60"/>
      <c r="F165" s="61"/>
      <c r="G165" s="60"/>
      <c r="H165" s="61"/>
      <c r="I165" s="37">
        <f t="shared" si="65"/>
        <v>0</v>
      </c>
      <c r="J165" s="38">
        <f t="shared" si="66"/>
        <v>0</v>
      </c>
      <c r="K165" s="35"/>
      <c r="L165" s="35"/>
      <c r="M165" s="35"/>
      <c r="N165" s="35"/>
      <c r="O165" s="35"/>
      <c r="P165" s="35"/>
      <c r="Q165" s="39">
        <f t="shared" si="67"/>
        <v>0</v>
      </c>
      <c r="R165" s="35"/>
      <c r="S165" s="35"/>
      <c r="T165" s="35"/>
      <c r="U165" s="35"/>
      <c r="V165" s="35"/>
      <c r="W165" s="35"/>
      <c r="X165" s="39">
        <f t="shared" si="68"/>
        <v>0</v>
      </c>
      <c r="Y165" s="40">
        <f t="shared" si="69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65"/>
        <v>0</v>
      </c>
      <c r="J166" s="38">
        <f t="shared" si="66"/>
        <v>0</v>
      </c>
      <c r="K166" s="35"/>
      <c r="L166" s="35"/>
      <c r="M166" s="35"/>
      <c r="N166" s="35"/>
      <c r="O166" s="35"/>
      <c r="P166" s="35"/>
      <c r="Q166" s="39">
        <f t="shared" si="67"/>
        <v>0</v>
      </c>
      <c r="R166" s="35"/>
      <c r="S166" s="35"/>
      <c r="T166" s="35"/>
      <c r="U166" s="35"/>
      <c r="V166" s="35"/>
      <c r="W166" s="35"/>
      <c r="X166" s="39">
        <f t="shared" si="68"/>
        <v>0</v>
      </c>
      <c r="Y166" s="40">
        <f t="shared" si="69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65"/>
        <v>0</v>
      </c>
      <c r="J167" s="38">
        <f t="shared" si="66"/>
        <v>0</v>
      </c>
      <c r="K167" s="35"/>
      <c r="L167" s="35"/>
      <c r="M167" s="35"/>
      <c r="N167" s="35"/>
      <c r="O167" s="35"/>
      <c r="P167" s="35"/>
      <c r="Q167" s="39">
        <f t="shared" si="67"/>
        <v>0</v>
      </c>
      <c r="R167" s="35"/>
      <c r="S167" s="35"/>
      <c r="T167" s="35"/>
      <c r="U167" s="35"/>
      <c r="V167" s="35"/>
      <c r="W167" s="35"/>
      <c r="X167" s="39">
        <f t="shared" si="68"/>
        <v>0</v>
      </c>
      <c r="Y167" s="40">
        <f t="shared" si="69"/>
        <v>0</v>
      </c>
    </row>
    <row r="168" spans="1:25" x14ac:dyDescent="0.25">
      <c r="A168" s="30"/>
      <c r="B168" s="62"/>
      <c r="C168" s="42"/>
      <c r="D168" s="43"/>
      <c r="E168" s="44"/>
      <c r="F168" s="45"/>
      <c r="G168" s="46"/>
      <c r="H168" s="47"/>
      <c r="I168" s="37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0"/>
    </row>
    <row r="169" spans="1:25" ht="15.75" thickBot="1" x14ac:dyDescent="0.3">
      <c r="A169" s="49"/>
      <c r="B169" s="50"/>
      <c r="C169" s="51" t="s">
        <v>38</v>
      </c>
      <c r="D169" s="52"/>
      <c r="E169" s="53"/>
      <c r="F169" s="54"/>
      <c r="G169" s="55"/>
      <c r="H169" s="56" t="s">
        <v>39</v>
      </c>
      <c r="I169" s="37">
        <f t="shared" ref="I169:W169" si="70">SUM(I155:I168)</f>
        <v>0.26111111111111124</v>
      </c>
      <c r="J169" s="57">
        <f t="shared" si="70"/>
        <v>188</v>
      </c>
      <c r="K169" s="57">
        <f t="shared" si="70"/>
        <v>6</v>
      </c>
      <c r="L169" s="57">
        <f t="shared" si="70"/>
        <v>6</v>
      </c>
      <c r="M169" s="57">
        <f t="shared" si="70"/>
        <v>3</v>
      </c>
      <c r="N169" s="57">
        <f t="shared" si="70"/>
        <v>0</v>
      </c>
      <c r="O169" s="57">
        <f t="shared" si="70"/>
        <v>0</v>
      </c>
      <c r="P169" s="57">
        <f t="shared" si="70"/>
        <v>0</v>
      </c>
      <c r="Q169" s="57">
        <f t="shared" si="70"/>
        <v>15</v>
      </c>
      <c r="R169" s="57">
        <f t="shared" si="70"/>
        <v>0</v>
      </c>
      <c r="S169" s="57">
        <f t="shared" si="70"/>
        <v>6</v>
      </c>
      <c r="T169" s="57">
        <f t="shared" si="70"/>
        <v>0</v>
      </c>
      <c r="U169" s="57">
        <f t="shared" si="70"/>
        <v>0</v>
      </c>
      <c r="V169" s="57">
        <f t="shared" si="70"/>
        <v>9</v>
      </c>
      <c r="W169" s="57">
        <f t="shared" si="70"/>
        <v>0</v>
      </c>
      <c r="X169" s="57">
        <f>SUM(R169:W169)</f>
        <v>15</v>
      </c>
      <c r="Y169" s="40">
        <f t="shared" ref="Y169:Y170" si="71">SUM(Q169-X169)</f>
        <v>0</v>
      </c>
    </row>
    <row r="170" spans="1:25" ht="15.75" thickTop="1" x14ac:dyDescent="0.25">
      <c r="A170" s="30" t="s">
        <v>131</v>
      </c>
      <c r="B170" s="31">
        <v>43630</v>
      </c>
      <c r="C170" s="32" t="s">
        <v>30</v>
      </c>
      <c r="D170" s="33">
        <v>15</v>
      </c>
      <c r="E170" s="34">
        <v>0.27083333333333331</v>
      </c>
      <c r="F170" s="35">
        <v>121704</v>
      </c>
      <c r="G170" s="34">
        <v>0.31319444444444444</v>
      </c>
      <c r="H170" s="35">
        <v>121736</v>
      </c>
      <c r="I170" s="37">
        <f>SUM(G170-E170)</f>
        <v>4.2361111111111127E-2</v>
      </c>
      <c r="J170" s="38">
        <f>SUM(H170-F170)</f>
        <v>32</v>
      </c>
      <c r="K170" s="35"/>
      <c r="L170" s="35">
        <v>2</v>
      </c>
      <c r="M170" s="35"/>
      <c r="N170" s="35"/>
      <c r="O170" s="35"/>
      <c r="P170" s="35"/>
      <c r="Q170" s="39">
        <f>SUM(K170:P170)</f>
        <v>2</v>
      </c>
      <c r="R170" s="35"/>
      <c r="S170" s="35">
        <v>1</v>
      </c>
      <c r="T170" s="35"/>
      <c r="U170" s="35"/>
      <c r="V170" s="35">
        <v>1</v>
      </c>
      <c r="W170" s="35"/>
      <c r="X170" s="39">
        <f>SUM(R170:W170)</f>
        <v>2</v>
      </c>
      <c r="Y170" s="40">
        <f t="shared" si="71"/>
        <v>0</v>
      </c>
    </row>
    <row r="171" spans="1:25" x14ac:dyDescent="0.25">
      <c r="A171" s="30" t="s">
        <v>84</v>
      </c>
      <c r="B171" s="41"/>
      <c r="C171" s="42" t="s">
        <v>31</v>
      </c>
      <c r="D171" s="33"/>
      <c r="E171" s="34">
        <v>0.33333333333333331</v>
      </c>
      <c r="F171" s="35">
        <v>121736</v>
      </c>
      <c r="G171" s="34">
        <v>0.35902777777777778</v>
      </c>
      <c r="H171" s="35">
        <v>121760</v>
      </c>
      <c r="I171" s="37">
        <f t="shared" ref="I171:I175" si="72">SUM(G171-E171)</f>
        <v>2.5694444444444464E-2</v>
      </c>
      <c r="J171" s="38">
        <f t="shared" ref="J171:J175" si="73">SUM(H171-F171)</f>
        <v>24</v>
      </c>
      <c r="K171" s="35">
        <v>1</v>
      </c>
      <c r="L171" s="35"/>
      <c r="M171" s="35"/>
      <c r="N171" s="35"/>
      <c r="O171" s="35"/>
      <c r="P171" s="35"/>
      <c r="Q171" s="39">
        <f t="shared" ref="Q171:Q175" si="74">SUM(K171:P171)</f>
        <v>1</v>
      </c>
      <c r="R171" s="35"/>
      <c r="S171" s="35">
        <v>1</v>
      </c>
      <c r="T171" s="35"/>
      <c r="U171" s="35"/>
      <c r="V171" s="35"/>
      <c r="W171" s="35"/>
      <c r="X171" s="39">
        <f t="shared" ref="X171:X175" si="75">SUM(R171:W171)</f>
        <v>1</v>
      </c>
      <c r="Y171" s="40">
        <f>SUM(Q171-X171)</f>
        <v>0</v>
      </c>
    </row>
    <row r="172" spans="1:25" x14ac:dyDescent="0.25">
      <c r="A172" s="30"/>
      <c r="B172" s="41"/>
      <c r="C172" s="42" t="s">
        <v>32</v>
      </c>
      <c r="D172" s="33">
        <v>15</v>
      </c>
      <c r="E172" s="34">
        <v>0.36944444444444446</v>
      </c>
      <c r="F172" s="35">
        <v>121760</v>
      </c>
      <c r="G172" s="34">
        <v>0.40277777777777773</v>
      </c>
      <c r="H172" s="35">
        <v>121784</v>
      </c>
      <c r="I172" s="37">
        <f t="shared" si="72"/>
        <v>3.333333333333327E-2</v>
      </c>
      <c r="J172" s="38">
        <f t="shared" si="73"/>
        <v>24</v>
      </c>
      <c r="K172" s="35"/>
      <c r="L172" s="35">
        <v>1</v>
      </c>
      <c r="M172" s="35">
        <v>1</v>
      </c>
      <c r="N172" s="35"/>
      <c r="O172" s="35"/>
      <c r="P172" s="35"/>
      <c r="Q172" s="39">
        <f t="shared" si="74"/>
        <v>2</v>
      </c>
      <c r="R172" s="35"/>
      <c r="S172" s="35"/>
      <c r="T172" s="35"/>
      <c r="U172" s="35"/>
      <c r="V172" s="35">
        <v>2</v>
      </c>
      <c r="W172" s="35"/>
      <c r="X172" s="39">
        <f t="shared" si="75"/>
        <v>2</v>
      </c>
      <c r="Y172" s="40">
        <f t="shared" ref="Y172:Y175" si="76">SUM(Q172-X172)</f>
        <v>0</v>
      </c>
    </row>
    <row r="173" spans="1:25" x14ac:dyDescent="0.25">
      <c r="A173" s="30"/>
      <c r="B173" s="41"/>
      <c r="C173" s="42" t="s">
        <v>33</v>
      </c>
      <c r="D173" s="33"/>
      <c r="E173" s="34">
        <v>0.41319444444444442</v>
      </c>
      <c r="F173" s="35">
        <v>121784</v>
      </c>
      <c r="G173" s="34">
        <v>0.46875</v>
      </c>
      <c r="H173" s="35">
        <v>121817</v>
      </c>
      <c r="I173" s="37">
        <f t="shared" si="72"/>
        <v>5.555555555555558E-2</v>
      </c>
      <c r="J173" s="38">
        <f t="shared" si="73"/>
        <v>33</v>
      </c>
      <c r="K173" s="35"/>
      <c r="L173" s="35">
        <v>2</v>
      </c>
      <c r="M173" s="35"/>
      <c r="N173" s="35"/>
      <c r="O173" s="35"/>
      <c r="P173" s="35"/>
      <c r="Q173" s="39">
        <f t="shared" si="74"/>
        <v>2</v>
      </c>
      <c r="R173" s="35"/>
      <c r="S173" s="35"/>
      <c r="T173" s="35"/>
      <c r="U173" s="35"/>
      <c r="V173" s="35">
        <v>2</v>
      </c>
      <c r="W173" s="35"/>
      <c r="X173" s="39">
        <f t="shared" si="75"/>
        <v>2</v>
      </c>
      <c r="Y173" s="40">
        <f t="shared" si="76"/>
        <v>0</v>
      </c>
    </row>
    <row r="174" spans="1:25" x14ac:dyDescent="0.25">
      <c r="A174" s="30" t="s">
        <v>84</v>
      </c>
      <c r="B174" s="41"/>
      <c r="C174" s="42" t="s">
        <v>34</v>
      </c>
      <c r="D174" s="33">
        <v>15</v>
      </c>
      <c r="E174" s="34">
        <v>0.64583333333333337</v>
      </c>
      <c r="F174" s="35">
        <v>121817</v>
      </c>
      <c r="G174" s="34">
        <v>0.69097222222222221</v>
      </c>
      <c r="H174" s="35">
        <v>121849</v>
      </c>
      <c r="I174" s="37">
        <f t="shared" si="72"/>
        <v>4.513888888888884E-2</v>
      </c>
      <c r="J174" s="38">
        <f t="shared" si="73"/>
        <v>32</v>
      </c>
      <c r="K174" s="35"/>
      <c r="L174" s="35"/>
      <c r="M174" s="35"/>
      <c r="N174" s="35"/>
      <c r="O174" s="35"/>
      <c r="P174" s="35"/>
      <c r="Q174" s="39">
        <f t="shared" si="74"/>
        <v>0</v>
      </c>
      <c r="R174" s="35"/>
      <c r="S174" s="35"/>
      <c r="T174" s="35"/>
      <c r="U174" s="35"/>
      <c r="V174" s="35"/>
      <c r="W174" s="35"/>
      <c r="X174" s="39">
        <f t="shared" si="75"/>
        <v>0</v>
      </c>
      <c r="Y174" s="40">
        <f t="shared" si="76"/>
        <v>0</v>
      </c>
    </row>
    <row r="175" spans="1:25" x14ac:dyDescent="0.25">
      <c r="A175" s="30"/>
      <c r="B175" s="41"/>
      <c r="C175" s="42" t="s">
        <v>35</v>
      </c>
      <c r="D175" s="33"/>
      <c r="E175" s="34">
        <v>0.72777777777777775</v>
      </c>
      <c r="F175" s="35">
        <v>121849</v>
      </c>
      <c r="G175" s="34">
        <v>0.77916666666666667</v>
      </c>
      <c r="H175" s="35">
        <v>121886</v>
      </c>
      <c r="I175" s="37">
        <f t="shared" si="72"/>
        <v>5.1388888888888928E-2</v>
      </c>
      <c r="J175" s="38">
        <f t="shared" si="73"/>
        <v>37</v>
      </c>
      <c r="K175" s="35">
        <v>1</v>
      </c>
      <c r="L175" s="35">
        <v>1</v>
      </c>
      <c r="M175" s="35">
        <v>1</v>
      </c>
      <c r="N175" s="35"/>
      <c r="O175" s="35"/>
      <c r="P175" s="35"/>
      <c r="Q175" s="39">
        <f t="shared" si="74"/>
        <v>3</v>
      </c>
      <c r="R175" s="35"/>
      <c r="S175" s="35">
        <v>1</v>
      </c>
      <c r="T175" s="35"/>
      <c r="U175" s="35"/>
      <c r="V175" s="35">
        <v>2</v>
      </c>
      <c r="W175" s="35"/>
      <c r="X175" s="39">
        <f t="shared" si="75"/>
        <v>3</v>
      </c>
      <c r="Y175" s="40">
        <f t="shared" si="76"/>
        <v>0</v>
      </c>
    </row>
    <row r="176" spans="1:25" x14ac:dyDescent="0.25">
      <c r="A176" s="30"/>
      <c r="B176" s="41"/>
      <c r="C176" s="42"/>
      <c r="D176" s="33"/>
      <c r="E176" s="34"/>
      <c r="F176" s="35"/>
      <c r="G176" s="34"/>
      <c r="H176" s="35"/>
      <c r="I176" s="37"/>
      <c r="J176" s="38"/>
      <c r="K176" s="35"/>
      <c r="L176" s="35"/>
      <c r="M176" s="35"/>
      <c r="N176" s="35"/>
      <c r="O176" s="35"/>
      <c r="P176" s="35"/>
      <c r="Q176" s="39"/>
      <c r="R176" s="35"/>
      <c r="S176" s="35"/>
      <c r="T176" s="35"/>
      <c r="U176" s="35"/>
      <c r="V176" s="35"/>
      <c r="W176" s="35"/>
      <c r="X176" s="39"/>
      <c r="Y176" s="40"/>
    </row>
    <row r="177" spans="1:25" x14ac:dyDescent="0.25">
      <c r="A177" s="30"/>
      <c r="B177" s="41"/>
      <c r="C177" s="42"/>
      <c r="D177" s="33"/>
      <c r="E177" s="34"/>
      <c r="F177" s="35"/>
      <c r="G177" s="34"/>
      <c r="H177" s="35"/>
      <c r="I177" s="37"/>
      <c r="J177" s="38"/>
      <c r="K177" s="35"/>
      <c r="L177" s="35"/>
      <c r="M177" s="35"/>
      <c r="N177" s="35"/>
      <c r="O177" s="35"/>
      <c r="P177" s="35"/>
      <c r="Q177" s="39"/>
      <c r="R177" s="35"/>
      <c r="S177" s="35"/>
      <c r="T177" s="35"/>
      <c r="U177" s="35"/>
      <c r="V177" s="35"/>
      <c r="W177" s="35"/>
      <c r="X177" s="39"/>
      <c r="Y177" s="40"/>
    </row>
    <row r="178" spans="1:25" x14ac:dyDescent="0.25">
      <c r="A178" s="30"/>
      <c r="B178" s="41"/>
      <c r="C178" s="42"/>
      <c r="D178" s="33"/>
      <c r="E178" s="34"/>
      <c r="F178" s="35"/>
      <c r="G178" s="34"/>
      <c r="H178" s="35"/>
      <c r="I178" s="37">
        <f t="shared" ref="I178:I179" si="77">SUM(G178-E178)</f>
        <v>0</v>
      </c>
      <c r="J178" s="38">
        <f t="shared" ref="J178:J179" si="78">SUM(H178-F178)</f>
        <v>0</v>
      </c>
      <c r="K178" s="35"/>
      <c r="L178" s="35"/>
      <c r="M178" s="35"/>
      <c r="N178" s="35"/>
      <c r="O178" s="35"/>
      <c r="P178" s="35"/>
      <c r="Q178" s="39">
        <f t="shared" ref="Q178:Q179" si="79">SUM(K178:P178)</f>
        <v>0</v>
      </c>
      <c r="R178" s="35"/>
      <c r="S178" s="35"/>
      <c r="T178" s="35"/>
      <c r="U178" s="35"/>
      <c r="V178" s="35"/>
      <c r="W178" s="35"/>
      <c r="X178" s="39">
        <f t="shared" ref="X178:X179" si="80">SUM(R178:W178)</f>
        <v>0</v>
      </c>
      <c r="Y178" s="40">
        <f t="shared" ref="Y178:Y179" si="81">SUM(Q178-X178)</f>
        <v>0</v>
      </c>
    </row>
    <row r="179" spans="1:25" x14ac:dyDescent="0.25">
      <c r="A179" s="30"/>
      <c r="B179" s="41"/>
      <c r="C179" s="42"/>
      <c r="D179" s="33"/>
      <c r="E179" s="34"/>
      <c r="F179" s="35"/>
      <c r="G179" s="34"/>
      <c r="H179" s="35"/>
      <c r="I179" s="37">
        <f t="shared" si="77"/>
        <v>0</v>
      </c>
      <c r="J179" s="38">
        <f t="shared" si="78"/>
        <v>0</v>
      </c>
      <c r="K179" s="35"/>
      <c r="L179" s="35"/>
      <c r="M179" s="35"/>
      <c r="N179" s="35"/>
      <c r="O179" s="35"/>
      <c r="P179" s="35"/>
      <c r="Q179" s="39">
        <f t="shared" si="79"/>
        <v>0</v>
      </c>
      <c r="R179" s="35"/>
      <c r="S179" s="35"/>
      <c r="T179" s="35"/>
      <c r="U179" s="35"/>
      <c r="V179" s="35"/>
      <c r="W179" s="35"/>
      <c r="X179" s="39">
        <f t="shared" si="80"/>
        <v>0</v>
      </c>
      <c r="Y179" s="40">
        <f t="shared" si="81"/>
        <v>0</v>
      </c>
    </row>
    <row r="180" spans="1:25" x14ac:dyDescent="0.25">
      <c r="A180" s="30"/>
      <c r="B180" s="41"/>
      <c r="C180" s="42"/>
      <c r="D180" s="43"/>
      <c r="E180" s="44"/>
      <c r="F180" s="45"/>
      <c r="G180" s="46"/>
      <c r="H180" s="47"/>
      <c r="I180" s="37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0"/>
    </row>
    <row r="181" spans="1:25" ht="15.75" thickBot="1" x14ac:dyDescent="0.3">
      <c r="A181" s="49"/>
      <c r="B181" s="50"/>
      <c r="C181" s="51" t="s">
        <v>38</v>
      </c>
      <c r="D181" s="52"/>
      <c r="E181" s="53"/>
      <c r="F181" s="54"/>
      <c r="G181" s="55"/>
      <c r="H181" s="56" t="s">
        <v>39</v>
      </c>
      <c r="I181" s="37">
        <f>SUM(I170:I180)</f>
        <v>0.25347222222222221</v>
      </c>
      <c r="J181" s="57">
        <f>SUM(J170:J180)</f>
        <v>182</v>
      </c>
      <c r="K181" s="57">
        <f t="shared" ref="K181:X181" si="82">SUM(K170:K180)</f>
        <v>2</v>
      </c>
      <c r="L181" s="57">
        <f t="shared" si="82"/>
        <v>6</v>
      </c>
      <c r="M181" s="57">
        <f t="shared" si="82"/>
        <v>2</v>
      </c>
      <c r="N181" s="57">
        <f t="shared" si="82"/>
        <v>0</v>
      </c>
      <c r="O181" s="57">
        <f t="shared" si="82"/>
        <v>0</v>
      </c>
      <c r="P181" s="57">
        <f t="shared" si="82"/>
        <v>0</v>
      </c>
      <c r="Q181" s="57">
        <f t="shared" si="82"/>
        <v>10</v>
      </c>
      <c r="R181" s="57">
        <f t="shared" si="82"/>
        <v>0</v>
      </c>
      <c r="S181" s="57">
        <f t="shared" si="82"/>
        <v>3</v>
      </c>
      <c r="T181" s="57">
        <f t="shared" si="82"/>
        <v>0</v>
      </c>
      <c r="U181" s="57">
        <f t="shared" si="82"/>
        <v>0</v>
      </c>
      <c r="V181" s="57">
        <f t="shared" si="82"/>
        <v>7</v>
      </c>
      <c r="W181" s="57">
        <f t="shared" si="82"/>
        <v>0</v>
      </c>
      <c r="X181" s="57">
        <f t="shared" si="82"/>
        <v>10</v>
      </c>
      <c r="Y181" s="40">
        <f t="shared" ref="Y181:Y187" si="83">SUM(Q181-X181)</f>
        <v>0</v>
      </c>
    </row>
    <row r="182" spans="1:25" ht="15.75" thickTop="1" x14ac:dyDescent="0.25">
      <c r="A182" s="30" t="s">
        <v>119</v>
      </c>
      <c r="B182" s="31">
        <v>43631</v>
      </c>
      <c r="C182" s="32" t="s">
        <v>30</v>
      </c>
      <c r="D182" s="33"/>
      <c r="E182" s="34"/>
      <c r="F182" s="35"/>
      <c r="G182" s="36"/>
      <c r="H182" s="35"/>
      <c r="I182" s="37">
        <f>SUM(G182-E182)</f>
        <v>0</v>
      </c>
      <c r="J182" s="38">
        <f>SUM(H182-F182)</f>
        <v>0</v>
      </c>
      <c r="K182" s="35"/>
      <c r="L182" s="35"/>
      <c r="M182" s="35"/>
      <c r="N182" s="35"/>
      <c r="O182" s="35"/>
      <c r="P182" s="35"/>
      <c r="Q182" s="39">
        <f>SUM(K182:P182)</f>
        <v>0</v>
      </c>
      <c r="R182" s="35"/>
      <c r="S182" s="35"/>
      <c r="T182" s="35"/>
      <c r="U182" s="35"/>
      <c r="V182" s="35"/>
      <c r="W182" s="35"/>
      <c r="X182" s="39">
        <f>SUM(R182:W182)</f>
        <v>0</v>
      </c>
      <c r="Y182" s="40">
        <f t="shared" si="83"/>
        <v>0</v>
      </c>
    </row>
    <row r="183" spans="1:25" x14ac:dyDescent="0.25">
      <c r="A183" s="30"/>
      <c r="B183" s="41"/>
      <c r="C183" s="42" t="s">
        <v>32</v>
      </c>
      <c r="D183" s="33"/>
      <c r="E183" s="34"/>
      <c r="F183" s="35"/>
      <c r="G183" s="34"/>
      <c r="H183" s="35"/>
      <c r="I183" s="37">
        <f t="shared" ref="I183:I187" si="84">SUM(G183-E183)</f>
        <v>0</v>
      </c>
      <c r="J183" s="38">
        <f t="shared" ref="J183:J187" si="85">SUM(H183-F183)</f>
        <v>0</v>
      </c>
      <c r="K183" s="35"/>
      <c r="L183" s="35"/>
      <c r="M183" s="35"/>
      <c r="N183" s="35"/>
      <c r="O183" s="35"/>
      <c r="P183" s="35"/>
      <c r="Q183" s="39">
        <f t="shared" ref="Q183:Q187" si="86">SUM(K183:P183)</f>
        <v>0</v>
      </c>
      <c r="R183" s="35"/>
      <c r="S183" s="35"/>
      <c r="T183" s="35"/>
      <c r="U183" s="35"/>
      <c r="V183" s="35"/>
      <c r="W183" s="35"/>
      <c r="X183" s="39">
        <f t="shared" ref="X183:X187" si="87">SUM(R183:W183)</f>
        <v>0</v>
      </c>
      <c r="Y183" s="40">
        <f t="shared" si="83"/>
        <v>0</v>
      </c>
    </row>
    <row r="184" spans="1:25" x14ac:dyDescent="0.25">
      <c r="A184" s="30"/>
      <c r="B184" s="41"/>
      <c r="C184" s="42" t="s">
        <v>31</v>
      </c>
      <c r="D184" s="33"/>
      <c r="E184" s="34"/>
      <c r="F184" s="35"/>
      <c r="G184" s="34"/>
      <c r="H184" s="35"/>
      <c r="I184" s="37">
        <f t="shared" si="84"/>
        <v>0</v>
      </c>
      <c r="J184" s="38">
        <f t="shared" si="85"/>
        <v>0</v>
      </c>
      <c r="K184" s="35"/>
      <c r="L184" s="35"/>
      <c r="M184" s="35"/>
      <c r="N184" s="35"/>
      <c r="O184" s="35"/>
      <c r="P184" s="35"/>
      <c r="Q184" s="39">
        <f t="shared" si="86"/>
        <v>0</v>
      </c>
      <c r="R184" s="35"/>
      <c r="S184" s="35"/>
      <c r="T184" s="35"/>
      <c r="U184" s="35"/>
      <c r="V184" s="35"/>
      <c r="W184" s="35"/>
      <c r="X184" s="39">
        <f t="shared" si="87"/>
        <v>0</v>
      </c>
      <c r="Y184" s="40">
        <f t="shared" si="83"/>
        <v>0</v>
      </c>
    </row>
    <row r="185" spans="1:25" x14ac:dyDescent="0.25">
      <c r="A185" s="30"/>
      <c r="B185" s="41"/>
      <c r="C185" s="42" t="s">
        <v>33</v>
      </c>
      <c r="D185" s="33"/>
      <c r="E185" s="34"/>
      <c r="F185" s="35"/>
      <c r="G185" s="34"/>
      <c r="H185" s="35"/>
      <c r="I185" s="37">
        <f t="shared" si="84"/>
        <v>0</v>
      </c>
      <c r="J185" s="38">
        <f t="shared" si="85"/>
        <v>0</v>
      </c>
      <c r="K185" s="35"/>
      <c r="L185" s="35"/>
      <c r="M185" s="35"/>
      <c r="N185" s="35"/>
      <c r="O185" s="35"/>
      <c r="P185" s="35"/>
      <c r="Q185" s="39">
        <f t="shared" si="86"/>
        <v>0</v>
      </c>
      <c r="R185" s="35"/>
      <c r="S185" s="35"/>
      <c r="T185" s="35"/>
      <c r="U185" s="35"/>
      <c r="V185" s="35"/>
      <c r="W185" s="35"/>
      <c r="X185" s="39">
        <f t="shared" si="87"/>
        <v>0</v>
      </c>
      <c r="Y185" s="40">
        <f t="shared" si="83"/>
        <v>0</v>
      </c>
    </row>
    <row r="186" spans="1:25" x14ac:dyDescent="0.25">
      <c r="A186" s="30"/>
      <c r="B186" s="41"/>
      <c r="C186" s="42" t="s">
        <v>34</v>
      </c>
      <c r="D186" s="33"/>
      <c r="E186" s="34"/>
      <c r="F186" s="35"/>
      <c r="G186" s="34"/>
      <c r="H186" s="35"/>
      <c r="I186" s="37">
        <f t="shared" si="84"/>
        <v>0</v>
      </c>
      <c r="J186" s="38">
        <f t="shared" si="85"/>
        <v>0</v>
      </c>
      <c r="K186" s="35"/>
      <c r="L186" s="35"/>
      <c r="M186" s="35"/>
      <c r="N186" s="35"/>
      <c r="O186" s="35"/>
      <c r="P186" s="35"/>
      <c r="Q186" s="39">
        <f t="shared" si="86"/>
        <v>0</v>
      </c>
      <c r="R186" s="35"/>
      <c r="S186" s="35"/>
      <c r="T186" s="35"/>
      <c r="U186" s="35"/>
      <c r="V186" s="35"/>
      <c r="W186" s="35"/>
      <c r="X186" s="39">
        <f t="shared" si="87"/>
        <v>0</v>
      </c>
      <c r="Y186" s="40">
        <f t="shared" si="83"/>
        <v>0</v>
      </c>
    </row>
    <row r="187" spans="1:25" x14ac:dyDescent="0.25">
      <c r="A187" s="30"/>
      <c r="B187" s="41"/>
      <c r="C187" s="42" t="s">
        <v>35</v>
      </c>
      <c r="D187" s="33"/>
      <c r="E187" s="34"/>
      <c r="F187" s="35"/>
      <c r="G187" s="34"/>
      <c r="H187" s="35"/>
      <c r="I187" s="37">
        <f t="shared" si="84"/>
        <v>0</v>
      </c>
      <c r="J187" s="38">
        <f t="shared" si="85"/>
        <v>0</v>
      </c>
      <c r="K187" s="35"/>
      <c r="L187" s="35"/>
      <c r="M187" s="35"/>
      <c r="N187" s="35"/>
      <c r="O187" s="35"/>
      <c r="P187" s="35"/>
      <c r="Q187" s="39">
        <f t="shared" si="86"/>
        <v>0</v>
      </c>
      <c r="R187" s="35"/>
      <c r="S187" s="35"/>
      <c r="T187" s="35"/>
      <c r="U187" s="35"/>
      <c r="V187" s="35"/>
      <c r="W187" s="35"/>
      <c r="X187" s="39">
        <f t="shared" si="87"/>
        <v>0</v>
      </c>
      <c r="Y187" s="40">
        <f t="shared" si="83"/>
        <v>0</v>
      </c>
    </row>
    <row r="188" spans="1:25" x14ac:dyDescent="0.25">
      <c r="A188" s="30"/>
      <c r="B188" s="41"/>
      <c r="C188" s="42"/>
      <c r="D188" s="43"/>
      <c r="E188" s="44"/>
      <c r="F188" s="45"/>
      <c r="G188" s="46"/>
      <c r="H188" s="47"/>
      <c r="I188" s="37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0"/>
    </row>
    <row r="189" spans="1:25" ht="15.75" thickBot="1" x14ac:dyDescent="0.3">
      <c r="A189" s="49"/>
      <c r="B189" s="50"/>
      <c r="C189" s="51" t="s">
        <v>38</v>
      </c>
      <c r="D189" s="52"/>
      <c r="E189" s="53"/>
      <c r="F189" s="54"/>
      <c r="G189" s="55"/>
      <c r="H189" s="56" t="s">
        <v>39</v>
      </c>
      <c r="I189" s="37">
        <f t="shared" ref="I189:P189" si="88">SUM(I182:I188)</f>
        <v>0</v>
      </c>
      <c r="J189" s="57">
        <f t="shared" si="88"/>
        <v>0</v>
      </c>
      <c r="K189" s="57">
        <f t="shared" si="88"/>
        <v>0</v>
      </c>
      <c r="L189" s="57">
        <f t="shared" si="88"/>
        <v>0</v>
      </c>
      <c r="M189" s="57">
        <f t="shared" si="88"/>
        <v>0</v>
      </c>
      <c r="N189" s="57">
        <f t="shared" si="88"/>
        <v>0</v>
      </c>
      <c r="O189" s="57">
        <f t="shared" si="88"/>
        <v>0</v>
      </c>
      <c r="P189" s="57">
        <f t="shared" si="88"/>
        <v>0</v>
      </c>
      <c r="Q189" s="57">
        <f>SUM(K189:P189)</f>
        <v>0</v>
      </c>
      <c r="R189" s="57">
        <f t="shared" ref="R189:W189" si="89">SUM(R182:R188)</f>
        <v>0</v>
      </c>
      <c r="S189" s="57">
        <f t="shared" si="89"/>
        <v>0</v>
      </c>
      <c r="T189" s="57">
        <f t="shared" si="89"/>
        <v>0</v>
      </c>
      <c r="U189" s="57">
        <f t="shared" si="89"/>
        <v>0</v>
      </c>
      <c r="V189" s="57">
        <f t="shared" si="89"/>
        <v>0</v>
      </c>
      <c r="W189" s="57">
        <f t="shared" si="89"/>
        <v>0</v>
      </c>
      <c r="X189" s="57">
        <f>SUM(R189:W189)</f>
        <v>0</v>
      </c>
      <c r="Y189" s="40">
        <f t="shared" ref="Y189:Y210" si="90">SUM(Q189-X189)</f>
        <v>0</v>
      </c>
    </row>
    <row r="190" spans="1:25" ht="15.75" thickTop="1" x14ac:dyDescent="0.25">
      <c r="A190" s="30" t="s">
        <v>29</v>
      </c>
      <c r="B190" s="31">
        <v>43632</v>
      </c>
      <c r="C190" s="32" t="s">
        <v>30</v>
      </c>
      <c r="D190" s="33"/>
      <c r="E190" s="34"/>
      <c r="F190" s="35"/>
      <c r="G190" s="34"/>
      <c r="H190" s="35"/>
      <c r="I190" s="37">
        <f>SUM(G190-E190)</f>
        <v>0</v>
      </c>
      <c r="J190" s="38">
        <f>SUM(H190-F190)</f>
        <v>0</v>
      </c>
      <c r="K190" s="35"/>
      <c r="L190" s="35"/>
      <c r="M190" s="35"/>
      <c r="N190" s="35"/>
      <c r="O190" s="35"/>
      <c r="P190" s="35"/>
      <c r="Q190" s="39">
        <f>SUM(K190:P190)</f>
        <v>0</v>
      </c>
      <c r="R190" s="35"/>
      <c r="S190" s="35"/>
      <c r="T190" s="35"/>
      <c r="U190" s="35"/>
      <c r="V190" s="35"/>
      <c r="W190" s="35"/>
      <c r="X190" s="39">
        <f>SUM(R190:W190)</f>
        <v>0</v>
      </c>
      <c r="Y190" s="40">
        <f t="shared" si="90"/>
        <v>0</v>
      </c>
    </row>
    <row r="191" spans="1:25" x14ac:dyDescent="0.25">
      <c r="A191" s="30"/>
      <c r="B191" s="41"/>
      <c r="C191" s="42" t="s">
        <v>32</v>
      </c>
      <c r="D191" s="33"/>
      <c r="E191" s="34"/>
      <c r="F191" s="35"/>
      <c r="G191" s="34"/>
      <c r="H191" s="35"/>
      <c r="I191" s="37">
        <f t="shared" ref="I191:I196" si="91">SUM(G191-E191)</f>
        <v>0</v>
      </c>
      <c r="J191" s="38">
        <f t="shared" ref="J191:J196" si="92">SUM(H191-F191)</f>
        <v>0</v>
      </c>
      <c r="K191" s="35"/>
      <c r="L191" s="35"/>
      <c r="M191" s="35"/>
      <c r="N191" s="35"/>
      <c r="O191" s="35"/>
      <c r="P191" s="35"/>
      <c r="Q191" s="39">
        <f t="shared" ref="Q191:Q196" si="93">SUM(K191:P191)</f>
        <v>0</v>
      </c>
      <c r="R191" s="35"/>
      <c r="S191" s="35"/>
      <c r="T191" s="35"/>
      <c r="U191" s="35"/>
      <c r="V191" s="35"/>
      <c r="W191" s="35"/>
      <c r="X191" s="39">
        <f t="shared" ref="X191:X196" si="94">SUM(R191:W191)</f>
        <v>0</v>
      </c>
      <c r="Y191" s="40">
        <f t="shared" si="90"/>
        <v>0</v>
      </c>
    </row>
    <row r="192" spans="1:25" x14ac:dyDescent="0.25">
      <c r="A192" s="30"/>
      <c r="B192" s="41"/>
      <c r="C192" s="42" t="s">
        <v>31</v>
      </c>
      <c r="D192" s="33"/>
      <c r="E192" s="34"/>
      <c r="F192" s="35"/>
      <c r="G192" s="34"/>
      <c r="H192" s="35"/>
      <c r="I192" s="37">
        <f t="shared" si="91"/>
        <v>0</v>
      </c>
      <c r="J192" s="38">
        <f t="shared" si="92"/>
        <v>0</v>
      </c>
      <c r="K192" s="35"/>
      <c r="L192" s="35"/>
      <c r="M192" s="35"/>
      <c r="N192" s="35"/>
      <c r="O192" s="35"/>
      <c r="P192" s="35"/>
      <c r="Q192" s="39">
        <f t="shared" si="93"/>
        <v>0</v>
      </c>
      <c r="R192" s="35"/>
      <c r="S192" s="35"/>
      <c r="T192" s="35"/>
      <c r="U192" s="35"/>
      <c r="V192" s="35"/>
      <c r="W192" s="35"/>
      <c r="X192" s="39">
        <f t="shared" si="94"/>
        <v>0</v>
      </c>
      <c r="Y192" s="40">
        <f t="shared" si="90"/>
        <v>0</v>
      </c>
    </row>
    <row r="193" spans="1:25" x14ac:dyDescent="0.25">
      <c r="A193" s="30"/>
      <c r="B193" s="41"/>
      <c r="C193" s="42" t="s">
        <v>33</v>
      </c>
      <c r="D193" s="33"/>
      <c r="E193" s="34"/>
      <c r="F193" s="35"/>
      <c r="G193" s="34"/>
      <c r="H193" s="35"/>
      <c r="I193" s="37">
        <f t="shared" si="91"/>
        <v>0</v>
      </c>
      <c r="J193" s="38">
        <f t="shared" si="92"/>
        <v>0</v>
      </c>
      <c r="K193" s="35"/>
      <c r="L193" s="35"/>
      <c r="M193" s="35"/>
      <c r="N193" s="35"/>
      <c r="O193" s="35"/>
      <c r="P193" s="35"/>
      <c r="Q193" s="39">
        <f t="shared" si="93"/>
        <v>0</v>
      </c>
      <c r="R193" s="35"/>
      <c r="S193" s="35"/>
      <c r="T193" s="35"/>
      <c r="U193" s="35"/>
      <c r="V193" s="35"/>
      <c r="W193" s="35"/>
      <c r="X193" s="39">
        <f t="shared" si="94"/>
        <v>0</v>
      </c>
      <c r="Y193" s="40">
        <f t="shared" si="90"/>
        <v>0</v>
      </c>
    </row>
    <row r="194" spans="1:25" x14ac:dyDescent="0.25">
      <c r="A194" s="30"/>
      <c r="B194" s="41"/>
      <c r="C194" s="42" t="s">
        <v>34</v>
      </c>
      <c r="D194" s="33"/>
      <c r="E194" s="34"/>
      <c r="F194" s="35"/>
      <c r="G194" s="34"/>
      <c r="H194" s="35"/>
      <c r="I194" s="37">
        <f t="shared" si="91"/>
        <v>0</v>
      </c>
      <c r="J194" s="38">
        <f t="shared" si="92"/>
        <v>0</v>
      </c>
      <c r="K194" s="35"/>
      <c r="L194" s="35"/>
      <c r="M194" s="35"/>
      <c r="N194" s="35"/>
      <c r="O194" s="35"/>
      <c r="P194" s="35"/>
      <c r="Q194" s="39">
        <f t="shared" si="93"/>
        <v>0</v>
      </c>
      <c r="R194" s="35"/>
      <c r="S194" s="35"/>
      <c r="T194" s="35"/>
      <c r="U194" s="35"/>
      <c r="V194" s="35"/>
      <c r="W194" s="35"/>
      <c r="X194" s="39">
        <f t="shared" si="94"/>
        <v>0</v>
      </c>
      <c r="Y194" s="40">
        <f t="shared" si="90"/>
        <v>0</v>
      </c>
    </row>
    <row r="195" spans="1:25" x14ac:dyDescent="0.25">
      <c r="A195" s="30"/>
      <c r="B195" s="41"/>
      <c r="C195" s="42" t="s">
        <v>35</v>
      </c>
      <c r="D195" s="33"/>
      <c r="E195" s="34"/>
      <c r="F195" s="35"/>
      <c r="G195" s="34"/>
      <c r="H195" s="35"/>
      <c r="I195" s="37">
        <f t="shared" si="91"/>
        <v>0</v>
      </c>
      <c r="J195" s="38">
        <f t="shared" si="92"/>
        <v>0</v>
      </c>
      <c r="K195" s="35"/>
      <c r="L195" s="35"/>
      <c r="M195" s="35"/>
      <c r="N195" s="35"/>
      <c r="O195" s="35"/>
      <c r="P195" s="35"/>
      <c r="Q195" s="39">
        <f t="shared" si="93"/>
        <v>0</v>
      </c>
      <c r="R195" s="35"/>
      <c r="S195" s="35"/>
      <c r="T195" s="35"/>
      <c r="U195" s="35"/>
      <c r="V195" s="35"/>
      <c r="W195" s="35"/>
      <c r="X195" s="39">
        <f t="shared" si="94"/>
        <v>0</v>
      </c>
      <c r="Y195" s="40">
        <f t="shared" si="90"/>
        <v>0</v>
      </c>
    </row>
    <row r="196" spans="1:25" x14ac:dyDescent="0.25">
      <c r="A196" s="30"/>
      <c r="B196" s="41"/>
      <c r="C196" s="42"/>
      <c r="D196" s="33"/>
      <c r="E196" s="34"/>
      <c r="F196" s="35"/>
      <c r="G196" s="34"/>
      <c r="H196" s="35"/>
      <c r="I196" s="37">
        <f t="shared" si="91"/>
        <v>0</v>
      </c>
      <c r="J196" s="38">
        <f t="shared" si="92"/>
        <v>0</v>
      </c>
      <c r="K196" s="35"/>
      <c r="L196" s="35"/>
      <c r="M196" s="35"/>
      <c r="N196" s="35"/>
      <c r="O196" s="35"/>
      <c r="P196" s="35"/>
      <c r="Q196" s="39">
        <f t="shared" si="93"/>
        <v>0</v>
      </c>
      <c r="R196" s="35"/>
      <c r="S196" s="35"/>
      <c r="T196" s="35"/>
      <c r="U196" s="35"/>
      <c r="V196" s="35"/>
      <c r="W196" s="35"/>
      <c r="X196" s="39">
        <f t="shared" si="94"/>
        <v>0</v>
      </c>
      <c r="Y196" s="40">
        <f t="shared" si="90"/>
        <v>0</v>
      </c>
    </row>
    <row r="197" spans="1:25" ht="15.75" thickBot="1" x14ac:dyDescent="0.3">
      <c r="A197" s="49"/>
      <c r="B197" s="50"/>
      <c r="C197" s="51" t="s">
        <v>38</v>
      </c>
      <c r="D197" s="52"/>
      <c r="E197" s="53"/>
      <c r="F197" s="54"/>
      <c r="G197" s="55"/>
      <c r="H197" s="56" t="s">
        <v>39</v>
      </c>
      <c r="I197" s="37">
        <f t="shared" ref="I197:W197" si="95">SUM(I190:I196)</f>
        <v>0</v>
      </c>
      <c r="J197" s="57">
        <f t="shared" si="95"/>
        <v>0</v>
      </c>
      <c r="K197" s="57">
        <f t="shared" si="95"/>
        <v>0</v>
      </c>
      <c r="L197" s="57">
        <f t="shared" si="95"/>
        <v>0</v>
      </c>
      <c r="M197" s="57">
        <f t="shared" si="95"/>
        <v>0</v>
      </c>
      <c r="N197" s="57">
        <f t="shared" si="95"/>
        <v>0</v>
      </c>
      <c r="O197" s="57">
        <f t="shared" si="95"/>
        <v>0</v>
      </c>
      <c r="P197" s="57">
        <f t="shared" si="95"/>
        <v>0</v>
      </c>
      <c r="Q197" s="57">
        <f t="shared" si="95"/>
        <v>0</v>
      </c>
      <c r="R197" s="57">
        <f t="shared" si="95"/>
        <v>0</v>
      </c>
      <c r="S197" s="57">
        <f t="shared" si="95"/>
        <v>0</v>
      </c>
      <c r="T197" s="57">
        <f t="shared" si="95"/>
        <v>0</v>
      </c>
      <c r="U197" s="57">
        <f t="shared" si="95"/>
        <v>0</v>
      </c>
      <c r="V197" s="57">
        <f t="shared" si="95"/>
        <v>0</v>
      </c>
      <c r="W197" s="57">
        <f t="shared" si="95"/>
        <v>0</v>
      </c>
      <c r="X197" s="57">
        <f>SUM(R197:W197)</f>
        <v>0</v>
      </c>
      <c r="Y197" s="40">
        <f t="shared" si="90"/>
        <v>0</v>
      </c>
    </row>
    <row r="198" spans="1:25" ht="15.75" thickTop="1" x14ac:dyDescent="0.25">
      <c r="A198" s="30" t="s">
        <v>40</v>
      </c>
      <c r="B198" s="31">
        <v>43633</v>
      </c>
      <c r="C198" s="32" t="s">
        <v>30</v>
      </c>
      <c r="D198" s="33">
        <v>15</v>
      </c>
      <c r="E198" s="34">
        <v>0.27083333333333331</v>
      </c>
      <c r="F198" s="35">
        <v>121886</v>
      </c>
      <c r="G198" s="34">
        <v>0.31388888888888888</v>
      </c>
      <c r="H198" s="35">
        <v>121920</v>
      </c>
      <c r="I198" s="37">
        <f>SUM(G198-E198)</f>
        <v>4.3055555555555569E-2</v>
      </c>
      <c r="J198" s="38">
        <f>SUM(H198-F198)</f>
        <v>34</v>
      </c>
      <c r="K198" s="35">
        <v>2</v>
      </c>
      <c r="L198" s="35">
        <v>2</v>
      </c>
      <c r="M198" s="35"/>
      <c r="N198" s="35"/>
      <c r="O198" s="35"/>
      <c r="P198" s="35"/>
      <c r="Q198" s="39">
        <f>SUM(K198:P198)</f>
        <v>4</v>
      </c>
      <c r="R198" s="35">
        <v>1</v>
      </c>
      <c r="S198" s="35">
        <v>2</v>
      </c>
      <c r="T198" s="35">
        <v>1</v>
      </c>
      <c r="U198" s="35"/>
      <c r="V198" s="35"/>
      <c r="W198" s="35"/>
      <c r="X198" s="39">
        <f>SUM(R198:W198)</f>
        <v>4</v>
      </c>
      <c r="Y198" s="40">
        <f t="shared" si="90"/>
        <v>0</v>
      </c>
    </row>
    <row r="199" spans="1:25" x14ac:dyDescent="0.25">
      <c r="A199" s="30" t="s">
        <v>97</v>
      </c>
      <c r="B199" s="41"/>
      <c r="C199" s="42" t="s">
        <v>31</v>
      </c>
      <c r="D199" s="33"/>
      <c r="E199" s="34">
        <v>0.32291666666666669</v>
      </c>
      <c r="F199" s="35">
        <v>121920</v>
      </c>
      <c r="G199" s="34">
        <v>0.36041666666666666</v>
      </c>
      <c r="H199" s="35">
        <v>121942</v>
      </c>
      <c r="I199" s="37">
        <f t="shared" ref="I199:I210" si="96">SUM(G199-E199)</f>
        <v>3.7499999999999978E-2</v>
      </c>
      <c r="J199" s="38">
        <f t="shared" ref="J199:J210" si="97">SUM(H199-F199)</f>
        <v>22</v>
      </c>
      <c r="K199" s="35"/>
      <c r="L199" s="35">
        <v>1</v>
      </c>
      <c r="M199" s="35"/>
      <c r="N199" s="35"/>
      <c r="O199" s="35"/>
      <c r="P199" s="35"/>
      <c r="Q199" s="39">
        <f t="shared" ref="Q199:Q210" si="98">SUM(K199:P199)</f>
        <v>1</v>
      </c>
      <c r="R199" s="35"/>
      <c r="S199" s="35">
        <v>1</v>
      </c>
      <c r="T199" s="35"/>
      <c r="U199" s="35"/>
      <c r="V199" s="35"/>
      <c r="W199" s="35"/>
      <c r="X199" s="39">
        <f t="shared" ref="X199:X203" si="99">SUM(R199:W199)</f>
        <v>1</v>
      </c>
      <c r="Y199" s="40">
        <f t="shared" si="90"/>
        <v>0</v>
      </c>
    </row>
    <row r="200" spans="1:25" x14ac:dyDescent="0.25">
      <c r="A200" s="30"/>
      <c r="B200" s="41"/>
      <c r="C200" s="42" t="s">
        <v>32</v>
      </c>
      <c r="D200" s="33">
        <v>15</v>
      </c>
      <c r="E200" s="34">
        <v>0.35555555555555557</v>
      </c>
      <c r="F200" s="35">
        <v>121942</v>
      </c>
      <c r="G200" s="34">
        <v>0.40069444444444446</v>
      </c>
      <c r="H200" s="35">
        <v>121966</v>
      </c>
      <c r="I200" s="37">
        <f t="shared" si="96"/>
        <v>4.5138888888888895E-2</v>
      </c>
      <c r="J200" s="38">
        <f t="shared" si="97"/>
        <v>24</v>
      </c>
      <c r="K200" s="35"/>
      <c r="L200" s="35">
        <v>2</v>
      </c>
      <c r="M200" s="35">
        <v>1</v>
      </c>
      <c r="N200" s="35"/>
      <c r="O200" s="35"/>
      <c r="P200" s="35"/>
      <c r="Q200" s="39">
        <f t="shared" si="98"/>
        <v>3</v>
      </c>
      <c r="R200" s="35">
        <v>1</v>
      </c>
      <c r="S200" s="35">
        <v>1</v>
      </c>
      <c r="T200" s="35">
        <v>1</v>
      </c>
      <c r="U200" s="35"/>
      <c r="V200" s="35"/>
      <c r="W200" s="35"/>
      <c r="X200" s="39">
        <f t="shared" si="99"/>
        <v>3</v>
      </c>
      <c r="Y200" s="40">
        <f t="shared" si="90"/>
        <v>0</v>
      </c>
    </row>
    <row r="201" spans="1:25" x14ac:dyDescent="0.25">
      <c r="A201" s="30"/>
      <c r="B201" s="41"/>
      <c r="C201" s="42" t="s">
        <v>33</v>
      </c>
      <c r="D201" s="33"/>
      <c r="E201" s="34">
        <v>0.41319444444444442</v>
      </c>
      <c r="F201" s="35">
        <v>121966</v>
      </c>
      <c r="G201" s="34">
        <v>0.46180555555555558</v>
      </c>
      <c r="H201" s="35">
        <v>121998</v>
      </c>
      <c r="I201" s="37">
        <f t="shared" si="96"/>
        <v>4.861111111111116E-2</v>
      </c>
      <c r="J201" s="38">
        <f t="shared" si="97"/>
        <v>32</v>
      </c>
      <c r="K201" s="35"/>
      <c r="L201" s="35">
        <v>2</v>
      </c>
      <c r="M201" s="35"/>
      <c r="N201" s="35"/>
      <c r="O201" s="35"/>
      <c r="P201" s="35"/>
      <c r="Q201" s="39">
        <f t="shared" si="98"/>
        <v>2</v>
      </c>
      <c r="R201" s="35"/>
      <c r="S201" s="35">
        <v>1</v>
      </c>
      <c r="T201" s="35">
        <v>1</v>
      </c>
      <c r="U201" s="35"/>
      <c r="V201" s="35"/>
      <c r="W201" s="35"/>
      <c r="X201" s="39">
        <f t="shared" si="99"/>
        <v>2</v>
      </c>
      <c r="Y201" s="40">
        <f t="shared" si="90"/>
        <v>0</v>
      </c>
    </row>
    <row r="202" spans="1:25" x14ac:dyDescent="0.25">
      <c r="A202" s="30" t="s">
        <v>82</v>
      </c>
      <c r="B202" s="41"/>
      <c r="C202" s="42" t="s">
        <v>34</v>
      </c>
      <c r="D202" s="33">
        <v>15</v>
      </c>
      <c r="E202" s="34">
        <v>0.64583333333333337</v>
      </c>
      <c r="F202" s="35">
        <v>121998</v>
      </c>
      <c r="G202" s="34">
        <v>0.71180555555555547</v>
      </c>
      <c r="H202" s="35">
        <v>122038</v>
      </c>
      <c r="I202" s="37">
        <f t="shared" si="96"/>
        <v>6.5972222222222099E-2</v>
      </c>
      <c r="J202" s="38">
        <f t="shared" si="97"/>
        <v>40</v>
      </c>
      <c r="K202" s="35"/>
      <c r="L202" s="35"/>
      <c r="M202" s="35"/>
      <c r="N202" s="35"/>
      <c r="O202" s="35"/>
      <c r="P202" s="35"/>
      <c r="Q202" s="39">
        <f t="shared" si="98"/>
        <v>0</v>
      </c>
      <c r="R202" s="35"/>
      <c r="S202" s="35"/>
      <c r="T202" s="35"/>
      <c r="U202" s="35"/>
      <c r="V202" s="35"/>
      <c r="W202" s="35"/>
      <c r="X202" s="39">
        <f t="shared" si="99"/>
        <v>0</v>
      </c>
      <c r="Y202" s="40">
        <f t="shared" si="90"/>
        <v>0</v>
      </c>
    </row>
    <row r="203" spans="1:25" x14ac:dyDescent="0.25">
      <c r="A203" s="30"/>
      <c r="B203" s="41"/>
      <c r="C203" s="42" t="s">
        <v>35</v>
      </c>
      <c r="D203" s="33"/>
      <c r="E203" s="34">
        <v>0.72777777777777775</v>
      </c>
      <c r="F203" s="35">
        <v>122038</v>
      </c>
      <c r="G203" s="34">
        <v>0.77777777777777779</v>
      </c>
      <c r="H203" s="35">
        <v>122070</v>
      </c>
      <c r="I203" s="37">
        <f t="shared" si="96"/>
        <v>5.0000000000000044E-2</v>
      </c>
      <c r="J203" s="38">
        <f t="shared" si="97"/>
        <v>32</v>
      </c>
      <c r="K203" s="35">
        <v>4</v>
      </c>
      <c r="L203" s="35">
        <v>1</v>
      </c>
      <c r="M203" s="35"/>
      <c r="N203" s="35"/>
      <c r="O203" s="35"/>
      <c r="P203" s="35"/>
      <c r="Q203" s="39">
        <f t="shared" si="98"/>
        <v>5</v>
      </c>
      <c r="R203" s="35"/>
      <c r="S203" s="35">
        <v>5</v>
      </c>
      <c r="T203" s="35"/>
      <c r="U203" s="35"/>
      <c r="V203" s="35"/>
      <c r="W203" s="35"/>
      <c r="X203" s="39">
        <f t="shared" si="99"/>
        <v>5</v>
      </c>
      <c r="Y203" s="40">
        <f t="shared" si="90"/>
        <v>0</v>
      </c>
    </row>
    <row r="204" spans="1:25" x14ac:dyDescent="0.25">
      <c r="A204" s="30"/>
      <c r="B204" s="41"/>
      <c r="C204" s="42"/>
      <c r="D204" s="33"/>
      <c r="E204" s="34"/>
      <c r="F204" s="35"/>
      <c r="G204" s="34"/>
      <c r="H204" s="35"/>
      <c r="I204" s="37">
        <f t="shared" si="96"/>
        <v>0</v>
      </c>
      <c r="J204" s="38">
        <f t="shared" si="97"/>
        <v>0</v>
      </c>
      <c r="K204" s="35"/>
      <c r="L204" s="35"/>
      <c r="M204" s="35"/>
      <c r="N204" s="35"/>
      <c r="O204" s="35"/>
      <c r="P204" s="35"/>
      <c r="Q204" s="39">
        <f t="shared" si="98"/>
        <v>0</v>
      </c>
      <c r="R204" s="35"/>
      <c r="S204" s="35"/>
      <c r="T204" s="35"/>
      <c r="U204" s="35"/>
      <c r="V204" s="35"/>
      <c r="W204" s="35"/>
      <c r="X204" s="39">
        <f>SUM(R204:W204)</f>
        <v>0</v>
      </c>
      <c r="Y204" s="40">
        <f t="shared" si="90"/>
        <v>0</v>
      </c>
    </row>
    <row r="205" spans="1:25" x14ac:dyDescent="0.25">
      <c r="A205" s="30"/>
      <c r="B205" s="41"/>
      <c r="C205" s="42"/>
      <c r="D205" s="33"/>
      <c r="E205" s="34"/>
      <c r="F205" s="35"/>
      <c r="G205" s="34"/>
      <c r="H205" s="35"/>
      <c r="I205" s="37">
        <f t="shared" si="96"/>
        <v>0</v>
      </c>
      <c r="J205" s="38">
        <f t="shared" si="97"/>
        <v>0</v>
      </c>
      <c r="K205" s="35"/>
      <c r="L205" s="35"/>
      <c r="M205" s="35"/>
      <c r="N205" s="35"/>
      <c r="O205" s="35"/>
      <c r="P205" s="35"/>
      <c r="Q205" s="39">
        <f t="shared" si="98"/>
        <v>0</v>
      </c>
      <c r="R205" s="35"/>
      <c r="S205" s="35"/>
      <c r="T205" s="35"/>
      <c r="U205" s="35"/>
      <c r="V205" s="35"/>
      <c r="W205" s="35"/>
      <c r="X205" s="39">
        <f t="shared" ref="X205:X210" si="100">SUM(R205:W205)</f>
        <v>0</v>
      </c>
      <c r="Y205" s="40">
        <f t="shared" si="90"/>
        <v>0</v>
      </c>
    </row>
    <row r="206" spans="1:25" x14ac:dyDescent="0.25">
      <c r="A206" s="30"/>
      <c r="B206" s="41"/>
      <c r="C206" s="42"/>
      <c r="D206" s="33"/>
      <c r="E206" s="34"/>
      <c r="F206" s="35"/>
      <c r="G206" s="34"/>
      <c r="H206" s="35"/>
      <c r="I206" s="37">
        <f t="shared" si="96"/>
        <v>0</v>
      </c>
      <c r="J206" s="38">
        <f t="shared" si="97"/>
        <v>0</v>
      </c>
      <c r="K206" s="35"/>
      <c r="L206" s="35"/>
      <c r="M206" s="35"/>
      <c r="N206" s="35"/>
      <c r="O206" s="35"/>
      <c r="P206" s="35"/>
      <c r="Q206" s="39">
        <f t="shared" si="98"/>
        <v>0</v>
      </c>
      <c r="R206" s="35"/>
      <c r="S206" s="35"/>
      <c r="T206" s="35"/>
      <c r="U206" s="35"/>
      <c r="V206" s="35"/>
      <c r="W206" s="35"/>
      <c r="X206" s="39">
        <f t="shared" si="100"/>
        <v>0</v>
      </c>
      <c r="Y206" s="40">
        <f t="shared" si="90"/>
        <v>0</v>
      </c>
    </row>
    <row r="207" spans="1:25" x14ac:dyDescent="0.25">
      <c r="A207" s="30"/>
      <c r="B207" s="41"/>
      <c r="C207" s="42"/>
      <c r="D207" s="33"/>
      <c r="E207" s="34"/>
      <c r="F207" s="35"/>
      <c r="G207" s="34"/>
      <c r="H207" s="35"/>
      <c r="I207" s="37">
        <f t="shared" si="96"/>
        <v>0</v>
      </c>
      <c r="J207" s="38">
        <f t="shared" si="97"/>
        <v>0</v>
      </c>
      <c r="K207" s="35"/>
      <c r="L207" s="35"/>
      <c r="M207" s="35"/>
      <c r="N207" s="35"/>
      <c r="O207" s="35"/>
      <c r="P207" s="35"/>
      <c r="Q207" s="39">
        <f t="shared" si="98"/>
        <v>0</v>
      </c>
      <c r="R207" s="35"/>
      <c r="S207" s="35"/>
      <c r="T207" s="35"/>
      <c r="U207" s="35"/>
      <c r="V207" s="35"/>
      <c r="W207" s="35"/>
      <c r="X207" s="39">
        <f t="shared" si="100"/>
        <v>0</v>
      </c>
      <c r="Y207" s="40">
        <f t="shared" si="90"/>
        <v>0</v>
      </c>
    </row>
    <row r="208" spans="1:25" x14ac:dyDescent="0.25">
      <c r="A208" s="30"/>
      <c r="B208" s="41"/>
      <c r="C208" s="58"/>
      <c r="D208" s="59"/>
      <c r="E208" s="60"/>
      <c r="F208" s="61"/>
      <c r="G208" s="60"/>
      <c r="H208" s="61"/>
      <c r="I208" s="37">
        <f t="shared" si="96"/>
        <v>0</v>
      </c>
      <c r="J208" s="38">
        <f t="shared" si="97"/>
        <v>0</v>
      </c>
      <c r="K208" s="35"/>
      <c r="L208" s="35"/>
      <c r="M208" s="35"/>
      <c r="N208" s="35"/>
      <c r="O208" s="35"/>
      <c r="P208" s="35"/>
      <c r="Q208" s="39">
        <f t="shared" si="98"/>
        <v>0</v>
      </c>
      <c r="R208" s="35"/>
      <c r="S208" s="35"/>
      <c r="T208" s="35"/>
      <c r="U208" s="35"/>
      <c r="V208" s="35"/>
      <c r="W208" s="35"/>
      <c r="X208" s="39">
        <f t="shared" si="100"/>
        <v>0</v>
      </c>
      <c r="Y208" s="40">
        <f t="shared" si="90"/>
        <v>0</v>
      </c>
    </row>
    <row r="209" spans="1:25" x14ac:dyDescent="0.25">
      <c r="A209" s="30"/>
      <c r="B209" s="41"/>
      <c r="C209" s="58"/>
      <c r="D209" s="59"/>
      <c r="E209" s="60"/>
      <c r="F209" s="61"/>
      <c r="G209" s="60"/>
      <c r="H209" s="61"/>
      <c r="I209" s="37">
        <f t="shared" si="96"/>
        <v>0</v>
      </c>
      <c r="J209" s="38">
        <f t="shared" si="97"/>
        <v>0</v>
      </c>
      <c r="K209" s="35"/>
      <c r="L209" s="35"/>
      <c r="M209" s="35"/>
      <c r="N209" s="35"/>
      <c r="O209" s="35"/>
      <c r="P209" s="35"/>
      <c r="Q209" s="39">
        <f t="shared" si="98"/>
        <v>0</v>
      </c>
      <c r="R209" s="35"/>
      <c r="S209" s="35"/>
      <c r="T209" s="35"/>
      <c r="U209" s="35"/>
      <c r="V209" s="35"/>
      <c r="W209" s="35"/>
      <c r="X209" s="39">
        <f t="shared" si="100"/>
        <v>0</v>
      </c>
      <c r="Y209" s="40">
        <f t="shared" si="90"/>
        <v>0</v>
      </c>
    </row>
    <row r="210" spans="1:25" x14ac:dyDescent="0.25">
      <c r="A210" s="30"/>
      <c r="B210" s="41"/>
      <c r="C210" s="58"/>
      <c r="D210" s="59"/>
      <c r="E210" s="60"/>
      <c r="F210" s="61"/>
      <c r="G210" s="60"/>
      <c r="H210" s="61"/>
      <c r="I210" s="37">
        <f t="shared" si="96"/>
        <v>0</v>
      </c>
      <c r="J210" s="38">
        <f t="shared" si="97"/>
        <v>0</v>
      </c>
      <c r="K210" s="35"/>
      <c r="L210" s="35"/>
      <c r="M210" s="35"/>
      <c r="N210" s="35"/>
      <c r="O210" s="35"/>
      <c r="P210" s="35"/>
      <c r="Q210" s="39">
        <f t="shared" si="98"/>
        <v>0</v>
      </c>
      <c r="R210" s="35"/>
      <c r="S210" s="35"/>
      <c r="T210" s="35"/>
      <c r="U210" s="35"/>
      <c r="V210" s="35"/>
      <c r="W210" s="35"/>
      <c r="X210" s="39">
        <f t="shared" si="100"/>
        <v>0</v>
      </c>
      <c r="Y210" s="40">
        <f t="shared" si="90"/>
        <v>0</v>
      </c>
    </row>
    <row r="211" spans="1:25" x14ac:dyDescent="0.25">
      <c r="A211" s="30"/>
      <c r="B211" s="41"/>
      <c r="C211" s="42"/>
      <c r="D211" s="43"/>
      <c r="E211" s="44"/>
      <c r="F211" s="45"/>
      <c r="G211" s="46"/>
      <c r="H211" s="47"/>
      <c r="I211" s="37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0"/>
    </row>
    <row r="212" spans="1:25" ht="15.75" thickBot="1" x14ac:dyDescent="0.3">
      <c r="A212" s="49"/>
      <c r="B212" s="50"/>
      <c r="C212" s="51" t="s">
        <v>38</v>
      </c>
      <c r="D212" s="52"/>
      <c r="E212" s="53"/>
      <c r="F212" s="54"/>
      <c r="G212" s="55"/>
      <c r="H212" s="56" t="s">
        <v>39</v>
      </c>
      <c r="I212" s="37">
        <f t="shared" ref="I212:W212" si="101">SUM(I198:I211)</f>
        <v>0.29027777777777775</v>
      </c>
      <c r="J212" s="57">
        <f t="shared" si="101"/>
        <v>184</v>
      </c>
      <c r="K212" s="57">
        <f t="shared" si="101"/>
        <v>6</v>
      </c>
      <c r="L212" s="57">
        <f t="shared" si="101"/>
        <v>8</v>
      </c>
      <c r="M212" s="57">
        <f t="shared" si="101"/>
        <v>1</v>
      </c>
      <c r="N212" s="57">
        <f t="shared" si="101"/>
        <v>0</v>
      </c>
      <c r="O212" s="57">
        <f t="shared" si="101"/>
        <v>0</v>
      </c>
      <c r="P212" s="57">
        <f t="shared" si="101"/>
        <v>0</v>
      </c>
      <c r="Q212" s="57">
        <f t="shared" si="101"/>
        <v>15</v>
      </c>
      <c r="R212" s="57">
        <f t="shared" si="101"/>
        <v>2</v>
      </c>
      <c r="S212" s="57">
        <f t="shared" si="101"/>
        <v>10</v>
      </c>
      <c r="T212" s="57">
        <f t="shared" si="101"/>
        <v>3</v>
      </c>
      <c r="U212" s="57">
        <f t="shared" si="101"/>
        <v>0</v>
      </c>
      <c r="V212" s="57">
        <f t="shared" si="101"/>
        <v>0</v>
      </c>
      <c r="W212" s="57">
        <f t="shared" si="101"/>
        <v>0</v>
      </c>
      <c r="X212" s="57">
        <f>SUM(R212:W212)</f>
        <v>15</v>
      </c>
      <c r="Y212" s="40">
        <f t="shared" ref="Y212:Y225" si="102">SUM(Q212-X212)</f>
        <v>0</v>
      </c>
    </row>
    <row r="213" spans="1:25" ht="16.5" thickTop="1" thickBot="1" x14ac:dyDescent="0.3">
      <c r="A213" s="214" t="s">
        <v>43</v>
      </c>
      <c r="B213" s="221">
        <v>43634</v>
      </c>
      <c r="C213" s="215" t="s">
        <v>30</v>
      </c>
      <c r="D213" s="216">
        <v>15</v>
      </c>
      <c r="E213" s="209">
        <v>0.27083333333333331</v>
      </c>
      <c r="F213" s="210">
        <v>122070</v>
      </c>
      <c r="G213" s="209">
        <v>0.31041666666666667</v>
      </c>
      <c r="H213" s="210">
        <v>122102</v>
      </c>
      <c r="I213" s="37">
        <f>SUM(G213-E213)</f>
        <v>3.9583333333333359E-2</v>
      </c>
      <c r="J213" s="38">
        <f>SUM(H213-F213)</f>
        <v>32</v>
      </c>
      <c r="K213" s="203"/>
      <c r="L213" s="213">
        <v>2</v>
      </c>
      <c r="M213" s="204"/>
      <c r="N213" s="204"/>
      <c r="O213" s="204"/>
      <c r="P213" s="204"/>
      <c r="Q213" s="39">
        <f>SUM(K213:P213)</f>
        <v>2</v>
      </c>
      <c r="R213" s="203"/>
      <c r="S213" s="213">
        <v>2</v>
      </c>
      <c r="T213" s="204"/>
      <c r="U213" s="204"/>
      <c r="V213" s="204"/>
      <c r="W213" s="204"/>
      <c r="X213" s="39">
        <f>SUM(R213:W213)</f>
        <v>2</v>
      </c>
      <c r="Y213" s="40">
        <f t="shared" si="102"/>
        <v>0</v>
      </c>
    </row>
    <row r="214" spans="1:25" ht="15.75" thickBot="1" x14ac:dyDescent="0.3">
      <c r="A214" s="217" t="s">
        <v>133</v>
      </c>
      <c r="B214" s="218"/>
      <c r="C214" s="219" t="s">
        <v>31</v>
      </c>
      <c r="D214" s="220"/>
      <c r="E214" s="212">
        <v>0.32291666666666669</v>
      </c>
      <c r="F214" s="207">
        <v>122102</v>
      </c>
      <c r="G214" s="212">
        <v>0.35902777777777778</v>
      </c>
      <c r="H214" s="207">
        <v>122125</v>
      </c>
      <c r="I214" s="37">
        <f t="shared" ref="I214:I225" si="103">SUM(G214-E214)</f>
        <v>3.6111111111111094E-2</v>
      </c>
      <c r="J214" s="38">
        <f t="shared" ref="J214:J225" si="104">SUM(H214-F214)</f>
        <v>23</v>
      </c>
      <c r="K214" s="208"/>
      <c r="L214" s="207">
        <v>1</v>
      </c>
      <c r="M214" s="206"/>
      <c r="N214" s="206"/>
      <c r="O214" s="206"/>
      <c r="P214" s="206"/>
      <c r="Q214" s="39">
        <f t="shared" ref="Q214:Q225" si="105">SUM(K214:P214)</f>
        <v>1</v>
      </c>
      <c r="R214" s="208"/>
      <c r="S214" s="207">
        <v>1</v>
      </c>
      <c r="T214" s="206"/>
      <c r="U214" s="206"/>
      <c r="V214" s="206"/>
      <c r="W214" s="206"/>
      <c r="X214" s="39">
        <f t="shared" ref="X214:X225" si="106">SUM(R214:W214)</f>
        <v>1</v>
      </c>
      <c r="Y214" s="40">
        <f t="shared" si="102"/>
        <v>0</v>
      </c>
    </row>
    <row r="215" spans="1:25" ht="15.75" thickBot="1" x14ac:dyDescent="0.3">
      <c r="A215" s="217" t="s">
        <v>133</v>
      </c>
      <c r="B215" s="218"/>
      <c r="C215" s="219" t="s">
        <v>32</v>
      </c>
      <c r="D215" s="220">
        <v>15</v>
      </c>
      <c r="E215" s="212">
        <v>0.36944444444444446</v>
      </c>
      <c r="F215" s="207">
        <v>122125</v>
      </c>
      <c r="G215" s="212">
        <v>0.40347222222222223</v>
      </c>
      <c r="H215" s="207">
        <v>122148</v>
      </c>
      <c r="I215" s="37">
        <f t="shared" si="103"/>
        <v>3.4027777777777768E-2</v>
      </c>
      <c r="J215" s="38">
        <f t="shared" si="104"/>
        <v>23</v>
      </c>
      <c r="K215" s="208"/>
      <c r="L215" s="207">
        <v>2</v>
      </c>
      <c r="M215" s="207">
        <v>1</v>
      </c>
      <c r="N215" s="206"/>
      <c r="O215" s="206"/>
      <c r="P215" s="206"/>
      <c r="Q215" s="39">
        <f t="shared" si="105"/>
        <v>3</v>
      </c>
      <c r="R215" s="205">
        <v>1</v>
      </c>
      <c r="S215" s="207">
        <v>2</v>
      </c>
      <c r="T215" s="206"/>
      <c r="U215" s="206"/>
      <c r="V215" s="206"/>
      <c r="W215" s="206"/>
      <c r="X215" s="39">
        <f t="shared" si="106"/>
        <v>3</v>
      </c>
      <c r="Y215" s="40">
        <f t="shared" si="102"/>
        <v>0</v>
      </c>
    </row>
    <row r="216" spans="1:25" ht="15.75" thickBot="1" x14ac:dyDescent="0.3">
      <c r="A216" s="217"/>
      <c r="B216" s="218"/>
      <c r="C216" s="219" t="s">
        <v>33</v>
      </c>
      <c r="D216" s="220"/>
      <c r="E216" s="212">
        <v>0.41319444444444442</v>
      </c>
      <c r="F216" s="207">
        <v>122148</v>
      </c>
      <c r="G216" s="212">
        <v>0.45208333333333334</v>
      </c>
      <c r="H216" s="207">
        <v>122180</v>
      </c>
      <c r="I216" s="37">
        <f t="shared" si="103"/>
        <v>3.8888888888888917E-2</v>
      </c>
      <c r="J216" s="38">
        <f t="shared" si="104"/>
        <v>32</v>
      </c>
      <c r="K216" s="208"/>
      <c r="L216" s="206"/>
      <c r="M216" s="206"/>
      <c r="N216" s="206"/>
      <c r="O216" s="206"/>
      <c r="P216" s="206"/>
      <c r="Q216" s="39">
        <f t="shared" si="105"/>
        <v>0</v>
      </c>
      <c r="R216" s="208"/>
      <c r="S216" s="206"/>
      <c r="T216" s="206"/>
      <c r="U216" s="206"/>
      <c r="V216" s="206"/>
      <c r="W216" s="206"/>
      <c r="X216" s="39">
        <f t="shared" si="106"/>
        <v>0</v>
      </c>
      <c r="Y216" s="40">
        <f t="shared" si="102"/>
        <v>0</v>
      </c>
    </row>
    <row r="217" spans="1:25" ht="15.75" thickBot="1" x14ac:dyDescent="0.3">
      <c r="A217" s="217" t="s">
        <v>121</v>
      </c>
      <c r="B217" s="218"/>
      <c r="C217" s="219" t="s">
        <v>34</v>
      </c>
      <c r="D217" s="220">
        <v>15</v>
      </c>
      <c r="E217" s="212">
        <v>0.64583333333333337</v>
      </c>
      <c r="F217" s="207">
        <v>122180</v>
      </c>
      <c r="G217" s="212">
        <v>0.71180555555555547</v>
      </c>
      <c r="H217" s="207">
        <v>122216</v>
      </c>
      <c r="I217" s="37">
        <f t="shared" si="103"/>
        <v>6.5972222222222099E-2</v>
      </c>
      <c r="J217" s="38">
        <f t="shared" si="104"/>
        <v>36</v>
      </c>
      <c r="K217" s="208"/>
      <c r="L217" s="206"/>
      <c r="M217" s="206"/>
      <c r="N217" s="206"/>
      <c r="O217" s="206"/>
      <c r="P217" s="206"/>
      <c r="Q217" s="39">
        <f t="shared" si="105"/>
        <v>0</v>
      </c>
      <c r="R217" s="208"/>
      <c r="S217" s="206"/>
      <c r="T217" s="206"/>
      <c r="U217" s="206"/>
      <c r="V217" s="206"/>
      <c r="W217" s="206"/>
      <c r="X217" s="39">
        <f t="shared" si="106"/>
        <v>0</v>
      </c>
      <c r="Y217" s="40">
        <f t="shared" si="102"/>
        <v>0</v>
      </c>
    </row>
    <row r="218" spans="1:25" ht="15.75" thickBot="1" x14ac:dyDescent="0.3">
      <c r="A218" s="217"/>
      <c r="B218" s="218"/>
      <c r="C218" s="219" t="s">
        <v>35</v>
      </c>
      <c r="D218" s="220"/>
      <c r="E218" s="212">
        <v>0.72777777777777775</v>
      </c>
      <c r="F218" s="207">
        <v>122216</v>
      </c>
      <c r="G218" s="212">
        <v>0.77777777777777779</v>
      </c>
      <c r="H218" s="207">
        <v>122247</v>
      </c>
      <c r="I218" s="37">
        <f t="shared" si="103"/>
        <v>5.0000000000000044E-2</v>
      </c>
      <c r="J218" s="38">
        <f t="shared" si="104"/>
        <v>31</v>
      </c>
      <c r="K218" s="205">
        <v>2</v>
      </c>
      <c r="L218" s="207">
        <v>1</v>
      </c>
      <c r="M218" s="206"/>
      <c r="N218" s="206"/>
      <c r="O218" s="206"/>
      <c r="P218" s="206"/>
      <c r="Q218" s="39">
        <f t="shared" si="105"/>
        <v>3</v>
      </c>
      <c r="R218" s="208"/>
      <c r="S218" s="206"/>
      <c r="T218" s="207">
        <v>3</v>
      </c>
      <c r="U218" s="206"/>
      <c r="V218" s="206"/>
      <c r="W218" s="206"/>
      <c r="X218" s="39">
        <f t="shared" si="106"/>
        <v>3</v>
      </c>
      <c r="Y218" s="40">
        <f t="shared" si="102"/>
        <v>0</v>
      </c>
    </row>
    <row r="219" spans="1:25" x14ac:dyDescent="0.25">
      <c r="A219" s="30"/>
      <c r="B219" s="41"/>
      <c r="C219" s="42"/>
      <c r="D219" s="33"/>
      <c r="E219" s="34"/>
      <c r="F219" s="35"/>
      <c r="G219" s="34"/>
      <c r="H219" s="35"/>
      <c r="I219" s="37">
        <f t="shared" si="103"/>
        <v>0</v>
      </c>
      <c r="J219" s="38">
        <f t="shared" si="104"/>
        <v>0</v>
      </c>
      <c r="K219" s="35"/>
      <c r="L219" s="35"/>
      <c r="M219" s="35"/>
      <c r="N219" s="35"/>
      <c r="O219" s="35"/>
      <c r="P219" s="35"/>
      <c r="Q219" s="39">
        <f t="shared" si="105"/>
        <v>0</v>
      </c>
      <c r="R219" s="35"/>
      <c r="S219" s="35"/>
      <c r="T219" s="35"/>
      <c r="U219" s="35"/>
      <c r="V219" s="35"/>
      <c r="W219" s="35"/>
      <c r="X219" s="39">
        <f t="shared" si="106"/>
        <v>0</v>
      </c>
      <c r="Y219" s="40">
        <f t="shared" si="102"/>
        <v>0</v>
      </c>
    </row>
    <row r="220" spans="1:25" x14ac:dyDescent="0.25">
      <c r="A220" s="30"/>
      <c r="B220" s="41"/>
      <c r="C220" s="42"/>
      <c r="D220" s="33"/>
      <c r="E220" s="34"/>
      <c r="F220" s="35"/>
      <c r="G220" s="34"/>
      <c r="H220" s="35"/>
      <c r="I220" s="37">
        <f t="shared" si="103"/>
        <v>0</v>
      </c>
      <c r="J220" s="38">
        <f t="shared" si="104"/>
        <v>0</v>
      </c>
      <c r="K220" s="35"/>
      <c r="L220" s="35"/>
      <c r="M220" s="35"/>
      <c r="N220" s="35"/>
      <c r="O220" s="35"/>
      <c r="P220" s="35"/>
      <c r="Q220" s="39">
        <f t="shared" si="105"/>
        <v>0</v>
      </c>
      <c r="R220" s="35"/>
      <c r="S220" s="35"/>
      <c r="T220" s="35"/>
      <c r="U220" s="35"/>
      <c r="V220" s="35"/>
      <c r="W220" s="35"/>
      <c r="X220" s="39">
        <f t="shared" si="106"/>
        <v>0</v>
      </c>
      <c r="Y220" s="40">
        <f t="shared" si="102"/>
        <v>0</v>
      </c>
    </row>
    <row r="221" spans="1:25" x14ac:dyDescent="0.25">
      <c r="A221" s="30"/>
      <c r="B221" s="41"/>
      <c r="C221" s="42"/>
      <c r="D221" s="33"/>
      <c r="E221" s="34"/>
      <c r="F221" s="35"/>
      <c r="G221" s="34"/>
      <c r="H221" s="35"/>
      <c r="I221" s="37">
        <f t="shared" si="103"/>
        <v>0</v>
      </c>
      <c r="J221" s="38">
        <f t="shared" si="104"/>
        <v>0</v>
      </c>
      <c r="K221" s="35"/>
      <c r="L221" s="35"/>
      <c r="M221" s="35"/>
      <c r="N221" s="35"/>
      <c r="O221" s="35"/>
      <c r="P221" s="35"/>
      <c r="Q221" s="39">
        <f t="shared" si="105"/>
        <v>0</v>
      </c>
      <c r="R221" s="35"/>
      <c r="S221" s="35"/>
      <c r="T221" s="35"/>
      <c r="U221" s="35"/>
      <c r="V221" s="35"/>
      <c r="W221" s="35"/>
      <c r="X221" s="39">
        <f t="shared" si="106"/>
        <v>0</v>
      </c>
      <c r="Y221" s="40">
        <f t="shared" si="102"/>
        <v>0</v>
      </c>
    </row>
    <row r="222" spans="1:25" x14ac:dyDescent="0.25">
      <c r="A222" s="30"/>
      <c r="B222" s="41"/>
      <c r="C222" s="42"/>
      <c r="D222" s="33"/>
      <c r="E222" s="34"/>
      <c r="F222" s="35"/>
      <c r="G222" s="34"/>
      <c r="H222" s="35"/>
      <c r="I222" s="37">
        <f t="shared" si="103"/>
        <v>0</v>
      </c>
      <c r="J222" s="38">
        <f t="shared" si="104"/>
        <v>0</v>
      </c>
      <c r="K222" s="35"/>
      <c r="L222" s="35"/>
      <c r="M222" s="35"/>
      <c r="N222" s="35"/>
      <c r="O222" s="35"/>
      <c r="P222" s="35"/>
      <c r="Q222" s="39">
        <f t="shared" si="105"/>
        <v>0</v>
      </c>
      <c r="R222" s="35"/>
      <c r="S222" s="35"/>
      <c r="T222" s="35"/>
      <c r="U222" s="35"/>
      <c r="V222" s="35"/>
      <c r="W222" s="35"/>
      <c r="X222" s="39">
        <f t="shared" si="106"/>
        <v>0</v>
      </c>
      <c r="Y222" s="40">
        <f t="shared" si="102"/>
        <v>0</v>
      </c>
    </row>
    <row r="223" spans="1:25" x14ac:dyDescent="0.25">
      <c r="A223" s="30"/>
      <c r="B223" s="41"/>
      <c r="C223" s="58"/>
      <c r="D223" s="59"/>
      <c r="E223" s="60"/>
      <c r="F223" s="61"/>
      <c r="G223" s="60"/>
      <c r="H223" s="61"/>
      <c r="I223" s="37">
        <f t="shared" si="103"/>
        <v>0</v>
      </c>
      <c r="J223" s="38">
        <f t="shared" si="104"/>
        <v>0</v>
      </c>
      <c r="K223" s="35"/>
      <c r="L223" s="35"/>
      <c r="M223" s="35"/>
      <c r="N223" s="35"/>
      <c r="O223" s="35"/>
      <c r="P223" s="35"/>
      <c r="Q223" s="39">
        <f t="shared" si="105"/>
        <v>0</v>
      </c>
      <c r="R223" s="35"/>
      <c r="S223" s="35"/>
      <c r="T223" s="35"/>
      <c r="U223" s="35"/>
      <c r="V223" s="35"/>
      <c r="W223" s="35"/>
      <c r="X223" s="39">
        <f t="shared" si="106"/>
        <v>0</v>
      </c>
      <c r="Y223" s="40">
        <f t="shared" si="102"/>
        <v>0</v>
      </c>
    </row>
    <row r="224" spans="1:25" x14ac:dyDescent="0.25">
      <c r="A224" s="30"/>
      <c r="B224" s="41"/>
      <c r="C224" s="58"/>
      <c r="D224" s="59"/>
      <c r="E224" s="60"/>
      <c r="F224" s="61"/>
      <c r="G224" s="60"/>
      <c r="H224" s="61"/>
      <c r="I224" s="37">
        <f t="shared" si="103"/>
        <v>0</v>
      </c>
      <c r="J224" s="38">
        <f t="shared" si="104"/>
        <v>0</v>
      </c>
      <c r="K224" s="35"/>
      <c r="L224" s="35"/>
      <c r="M224" s="35"/>
      <c r="N224" s="35"/>
      <c r="O224" s="35"/>
      <c r="P224" s="35"/>
      <c r="Q224" s="39">
        <f t="shared" si="105"/>
        <v>0</v>
      </c>
      <c r="R224" s="35"/>
      <c r="S224" s="35"/>
      <c r="T224" s="35"/>
      <c r="U224" s="35"/>
      <c r="V224" s="35"/>
      <c r="W224" s="35"/>
      <c r="X224" s="39">
        <f t="shared" si="106"/>
        <v>0</v>
      </c>
      <c r="Y224" s="40">
        <f t="shared" si="102"/>
        <v>0</v>
      </c>
    </row>
    <row r="225" spans="1:25" x14ac:dyDescent="0.25">
      <c r="A225" s="30"/>
      <c r="B225" s="41"/>
      <c r="C225" s="58"/>
      <c r="D225" s="59"/>
      <c r="E225" s="60"/>
      <c r="F225" s="61"/>
      <c r="G225" s="60"/>
      <c r="H225" s="61"/>
      <c r="I225" s="37">
        <f t="shared" si="103"/>
        <v>0</v>
      </c>
      <c r="J225" s="38">
        <f t="shared" si="104"/>
        <v>0</v>
      </c>
      <c r="K225" s="35"/>
      <c r="L225" s="35"/>
      <c r="M225" s="35"/>
      <c r="N225" s="35"/>
      <c r="O225" s="35"/>
      <c r="P225" s="35"/>
      <c r="Q225" s="39">
        <f t="shared" si="105"/>
        <v>0</v>
      </c>
      <c r="R225" s="35"/>
      <c r="S225" s="35"/>
      <c r="T225" s="35"/>
      <c r="U225" s="35"/>
      <c r="V225" s="35"/>
      <c r="W225" s="35"/>
      <c r="X225" s="39">
        <f t="shared" si="106"/>
        <v>0</v>
      </c>
      <c r="Y225" s="40">
        <f t="shared" si="102"/>
        <v>0</v>
      </c>
    </row>
    <row r="226" spans="1:25" x14ac:dyDescent="0.25">
      <c r="A226" s="30"/>
      <c r="B226" s="41"/>
      <c r="C226" s="42"/>
      <c r="D226" s="43"/>
      <c r="E226" s="44"/>
      <c r="F226" s="45"/>
      <c r="G226" s="46"/>
      <c r="H226" s="47"/>
      <c r="I226" s="37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0"/>
    </row>
    <row r="227" spans="1:25" ht="15.75" thickBot="1" x14ac:dyDescent="0.3">
      <c r="A227" s="49"/>
      <c r="B227" s="50"/>
      <c r="C227" s="51" t="s">
        <v>38</v>
      </c>
      <c r="D227" s="52"/>
      <c r="E227" s="53"/>
      <c r="F227" s="54"/>
      <c r="G227" s="55"/>
      <c r="H227" s="56" t="s">
        <v>39</v>
      </c>
      <c r="I227" s="37">
        <f t="shared" ref="I227:W227" si="107">SUM(I213:I226)</f>
        <v>0.26458333333333328</v>
      </c>
      <c r="J227" s="57">
        <f t="shared" si="107"/>
        <v>177</v>
      </c>
      <c r="K227" s="57">
        <f t="shared" si="107"/>
        <v>2</v>
      </c>
      <c r="L227" s="57">
        <f t="shared" si="107"/>
        <v>6</v>
      </c>
      <c r="M227" s="57">
        <f t="shared" si="107"/>
        <v>1</v>
      </c>
      <c r="N227" s="57">
        <f t="shared" si="107"/>
        <v>0</v>
      </c>
      <c r="O227" s="57">
        <f t="shared" si="107"/>
        <v>0</v>
      </c>
      <c r="P227" s="57">
        <f t="shared" si="107"/>
        <v>0</v>
      </c>
      <c r="Q227" s="57">
        <f t="shared" si="107"/>
        <v>9</v>
      </c>
      <c r="R227" s="57">
        <f t="shared" si="107"/>
        <v>1</v>
      </c>
      <c r="S227" s="57">
        <f t="shared" si="107"/>
        <v>5</v>
      </c>
      <c r="T227" s="57">
        <f t="shared" si="107"/>
        <v>3</v>
      </c>
      <c r="U227" s="57">
        <f t="shared" si="107"/>
        <v>0</v>
      </c>
      <c r="V227" s="57">
        <f t="shared" si="107"/>
        <v>0</v>
      </c>
      <c r="W227" s="57">
        <f t="shared" si="107"/>
        <v>0</v>
      </c>
      <c r="X227" s="57">
        <f>SUM(R227:W227)</f>
        <v>9</v>
      </c>
      <c r="Y227" s="40">
        <f t="shared" ref="Y227" si="108">SUM(Q227-X227)</f>
        <v>0</v>
      </c>
    </row>
    <row r="228" spans="1:25" ht="16.5" thickTop="1" thickBot="1" x14ac:dyDescent="0.3">
      <c r="A228" s="214" t="s">
        <v>44</v>
      </c>
      <c r="B228" s="221">
        <v>43635</v>
      </c>
      <c r="C228" s="215" t="s">
        <v>30</v>
      </c>
      <c r="D228" s="216">
        <v>15</v>
      </c>
      <c r="E228" s="209">
        <v>0.27083333333333331</v>
      </c>
      <c r="F228" s="210">
        <v>122247</v>
      </c>
      <c r="G228" s="209">
        <v>0.31666666666666665</v>
      </c>
      <c r="H228" s="210">
        <v>122281</v>
      </c>
      <c r="I228" s="37">
        <f>SUM(G228-E228)</f>
        <v>4.5833333333333337E-2</v>
      </c>
      <c r="J228" s="38">
        <f>SUM(H228-F228)</f>
        <v>34</v>
      </c>
      <c r="K228" s="203"/>
      <c r="L228" s="213">
        <v>3</v>
      </c>
      <c r="M228" s="204"/>
      <c r="N228" s="204"/>
      <c r="O228" s="204"/>
      <c r="P228" s="204"/>
      <c r="Q228" s="39">
        <f>SUM(K228:P228)</f>
        <v>3</v>
      </c>
      <c r="R228" s="203"/>
      <c r="S228" s="213">
        <v>2</v>
      </c>
      <c r="T228" s="213">
        <v>1</v>
      </c>
      <c r="U228" s="204"/>
      <c r="V228" s="204"/>
      <c r="W228" s="204"/>
      <c r="X228" s="39">
        <f>SUM(R228:W228)</f>
        <v>3</v>
      </c>
      <c r="Y228" s="40">
        <f>SUM(Q228-X228)</f>
        <v>0</v>
      </c>
    </row>
    <row r="229" spans="1:25" ht="15.75" thickBot="1" x14ac:dyDescent="0.3">
      <c r="A229" s="217" t="s">
        <v>134</v>
      </c>
      <c r="B229" s="233"/>
      <c r="C229" s="219" t="s">
        <v>31</v>
      </c>
      <c r="D229" s="220"/>
      <c r="E229" s="212">
        <v>0.32291666666666669</v>
      </c>
      <c r="F229" s="207">
        <v>122281</v>
      </c>
      <c r="G229" s="212">
        <v>0.36249999999999999</v>
      </c>
      <c r="H229" s="207">
        <v>122303</v>
      </c>
      <c r="I229" s="37">
        <f t="shared" ref="I229:I240" si="109">SUM(G229-E229)</f>
        <v>3.9583333333333304E-2</v>
      </c>
      <c r="J229" s="38">
        <f t="shared" ref="J229:J240" si="110">SUM(H229-F229)</f>
        <v>22</v>
      </c>
      <c r="K229" s="208"/>
      <c r="L229" s="207">
        <v>1</v>
      </c>
      <c r="M229" s="206"/>
      <c r="N229" s="206"/>
      <c r="O229" s="206"/>
      <c r="P229" s="206"/>
      <c r="Q229" s="39">
        <f t="shared" ref="Q229:Q240" si="111">SUM(K229:P229)</f>
        <v>1</v>
      </c>
      <c r="R229" s="208"/>
      <c r="S229" s="207">
        <v>1</v>
      </c>
      <c r="T229" s="206"/>
      <c r="U229" s="206"/>
      <c r="V229" s="206"/>
      <c r="W229" s="206"/>
      <c r="X229" s="39">
        <f t="shared" ref="X229:X240" si="112">SUM(R229:W229)</f>
        <v>1</v>
      </c>
      <c r="Y229" s="40">
        <f t="shared" ref="Y229:Y240" si="113">SUM(Q229-X229)</f>
        <v>0</v>
      </c>
    </row>
    <row r="230" spans="1:25" ht="15.75" thickBot="1" x14ac:dyDescent="0.3">
      <c r="A230" s="217" t="s">
        <v>134</v>
      </c>
      <c r="B230" s="233"/>
      <c r="C230" s="219" t="s">
        <v>32</v>
      </c>
      <c r="D230" s="220">
        <v>15</v>
      </c>
      <c r="E230" s="212">
        <v>0.36944444444444446</v>
      </c>
      <c r="F230" s="207">
        <v>122303</v>
      </c>
      <c r="G230" s="212">
        <v>0.40138888888888885</v>
      </c>
      <c r="H230" s="207">
        <v>122327</v>
      </c>
      <c r="I230" s="37">
        <f t="shared" si="109"/>
        <v>3.1944444444444386E-2</v>
      </c>
      <c r="J230" s="38">
        <f t="shared" si="110"/>
        <v>24</v>
      </c>
      <c r="K230" s="208"/>
      <c r="L230" s="207">
        <v>1</v>
      </c>
      <c r="M230" s="207">
        <v>1</v>
      </c>
      <c r="N230" s="206"/>
      <c r="O230" s="206"/>
      <c r="P230" s="206"/>
      <c r="Q230" s="39">
        <f t="shared" si="111"/>
        <v>2</v>
      </c>
      <c r="R230" s="208"/>
      <c r="S230" s="207">
        <v>1</v>
      </c>
      <c r="T230" s="207">
        <v>1</v>
      </c>
      <c r="U230" s="206"/>
      <c r="V230" s="206"/>
      <c r="W230" s="206"/>
      <c r="X230" s="39">
        <f t="shared" si="112"/>
        <v>2</v>
      </c>
      <c r="Y230" s="40">
        <f t="shared" si="113"/>
        <v>0</v>
      </c>
    </row>
    <row r="231" spans="1:25" ht="15.75" thickBot="1" x14ac:dyDescent="0.3">
      <c r="A231" s="217"/>
      <c r="B231" s="233"/>
      <c r="C231" s="219" t="s">
        <v>33</v>
      </c>
      <c r="D231" s="220"/>
      <c r="E231" s="212">
        <v>0.41319444444444442</v>
      </c>
      <c r="F231" s="207">
        <v>122321</v>
      </c>
      <c r="G231" s="212">
        <v>0.4604166666666667</v>
      </c>
      <c r="H231" s="207">
        <v>122359</v>
      </c>
      <c r="I231" s="37">
        <f t="shared" si="109"/>
        <v>4.7222222222222276E-2</v>
      </c>
      <c r="J231" s="38">
        <f t="shared" si="110"/>
        <v>38</v>
      </c>
      <c r="K231" s="205">
        <v>1</v>
      </c>
      <c r="L231" s="207">
        <v>1</v>
      </c>
      <c r="M231" s="206"/>
      <c r="N231" s="206"/>
      <c r="O231" s="206"/>
      <c r="P231" s="206"/>
      <c r="Q231" s="39">
        <f t="shared" si="111"/>
        <v>2</v>
      </c>
      <c r="R231" s="208"/>
      <c r="S231" s="207">
        <v>1</v>
      </c>
      <c r="T231" s="207">
        <v>1</v>
      </c>
      <c r="U231" s="206"/>
      <c r="V231" s="206"/>
      <c r="W231" s="206"/>
      <c r="X231" s="39">
        <f t="shared" si="112"/>
        <v>2</v>
      </c>
      <c r="Y231" s="40">
        <f t="shared" si="113"/>
        <v>0</v>
      </c>
    </row>
    <row r="232" spans="1:25" ht="15.75" thickBot="1" x14ac:dyDescent="0.3">
      <c r="A232" s="217" t="s">
        <v>126</v>
      </c>
      <c r="B232" s="233"/>
      <c r="C232" s="219" t="s">
        <v>34</v>
      </c>
      <c r="D232" s="220">
        <v>16</v>
      </c>
      <c r="E232" s="212">
        <v>0.64583333333333337</v>
      </c>
      <c r="F232" s="207">
        <v>132520</v>
      </c>
      <c r="G232" s="212">
        <v>0.69444444444444453</v>
      </c>
      <c r="H232" s="207">
        <v>132573</v>
      </c>
      <c r="I232" s="37">
        <f t="shared" si="109"/>
        <v>4.861111111111116E-2</v>
      </c>
      <c r="J232" s="38">
        <f t="shared" si="110"/>
        <v>53</v>
      </c>
      <c r="K232" s="205">
        <v>4</v>
      </c>
      <c r="L232" s="207">
        <v>1</v>
      </c>
      <c r="M232" s="206"/>
      <c r="N232" s="206"/>
      <c r="O232" s="206"/>
      <c r="P232" s="206"/>
      <c r="Q232" s="39">
        <f t="shared" si="111"/>
        <v>5</v>
      </c>
      <c r="R232" s="208"/>
      <c r="S232" s="207">
        <v>2</v>
      </c>
      <c r="T232" s="206"/>
      <c r="U232" s="206"/>
      <c r="V232" s="207">
        <v>3</v>
      </c>
      <c r="W232" s="206"/>
      <c r="X232" s="39">
        <f t="shared" si="112"/>
        <v>5</v>
      </c>
      <c r="Y232" s="40">
        <f t="shared" si="113"/>
        <v>0</v>
      </c>
    </row>
    <row r="233" spans="1:25" ht="15.75" thickBot="1" x14ac:dyDescent="0.3">
      <c r="A233" s="217"/>
      <c r="B233" s="233"/>
      <c r="C233" s="219" t="s">
        <v>35</v>
      </c>
      <c r="D233" s="220"/>
      <c r="E233" s="212">
        <v>0.72777777777777775</v>
      </c>
      <c r="F233" s="207">
        <v>132573</v>
      </c>
      <c r="G233" s="212">
        <v>0.78055555555555556</v>
      </c>
      <c r="H233" s="207">
        <v>132609</v>
      </c>
      <c r="I233" s="37">
        <f t="shared" si="109"/>
        <v>5.2777777777777812E-2</v>
      </c>
      <c r="J233" s="38">
        <f t="shared" si="110"/>
        <v>36</v>
      </c>
      <c r="K233" s="208"/>
      <c r="L233" s="207">
        <v>4</v>
      </c>
      <c r="M233" s="207">
        <v>1</v>
      </c>
      <c r="N233" s="206"/>
      <c r="O233" s="206"/>
      <c r="P233" s="206"/>
      <c r="Q233" s="39">
        <f t="shared" si="111"/>
        <v>5</v>
      </c>
      <c r="R233" s="208"/>
      <c r="S233" s="207">
        <v>2</v>
      </c>
      <c r="T233" s="206"/>
      <c r="U233" s="206"/>
      <c r="V233" s="207">
        <v>3</v>
      </c>
      <c r="W233" s="206"/>
      <c r="X233" s="39">
        <f t="shared" si="112"/>
        <v>5</v>
      </c>
      <c r="Y233" s="40">
        <f t="shared" si="113"/>
        <v>0</v>
      </c>
    </row>
    <row r="234" spans="1:25" x14ac:dyDescent="0.25">
      <c r="A234" s="30"/>
      <c r="B234" s="41"/>
      <c r="C234" s="42"/>
      <c r="D234" s="33"/>
      <c r="E234" s="34"/>
      <c r="F234" s="35"/>
      <c r="G234" s="34"/>
      <c r="H234" s="35"/>
      <c r="I234" s="37">
        <f t="shared" si="109"/>
        <v>0</v>
      </c>
      <c r="J234" s="38">
        <f t="shared" si="110"/>
        <v>0</v>
      </c>
      <c r="K234" s="35"/>
      <c r="L234" s="35"/>
      <c r="M234" s="35"/>
      <c r="N234" s="35"/>
      <c r="O234" s="35"/>
      <c r="P234" s="35"/>
      <c r="Q234" s="39">
        <f t="shared" si="111"/>
        <v>0</v>
      </c>
      <c r="R234" s="35"/>
      <c r="S234" s="35"/>
      <c r="T234" s="35"/>
      <c r="U234" s="35"/>
      <c r="V234" s="35"/>
      <c r="W234" s="35"/>
      <c r="X234" s="39">
        <f t="shared" si="112"/>
        <v>0</v>
      </c>
      <c r="Y234" s="40">
        <f t="shared" si="113"/>
        <v>0</v>
      </c>
    </row>
    <row r="235" spans="1:25" x14ac:dyDescent="0.25">
      <c r="A235" s="30"/>
      <c r="B235" s="41"/>
      <c r="C235" s="42"/>
      <c r="D235" s="33"/>
      <c r="E235" s="34"/>
      <c r="F235" s="35"/>
      <c r="G235" s="34"/>
      <c r="H235" s="35"/>
      <c r="I235" s="37">
        <f t="shared" si="109"/>
        <v>0</v>
      </c>
      <c r="J235" s="38">
        <f t="shared" si="110"/>
        <v>0</v>
      </c>
      <c r="K235" s="35"/>
      <c r="L235" s="35"/>
      <c r="M235" s="35"/>
      <c r="N235" s="35"/>
      <c r="O235" s="35"/>
      <c r="P235" s="35"/>
      <c r="Q235" s="39">
        <f t="shared" si="111"/>
        <v>0</v>
      </c>
      <c r="R235" s="35"/>
      <c r="S235" s="35"/>
      <c r="T235" s="35"/>
      <c r="U235" s="35"/>
      <c r="V235" s="35"/>
      <c r="W235" s="35"/>
      <c r="X235" s="39">
        <f t="shared" si="112"/>
        <v>0</v>
      </c>
      <c r="Y235" s="40">
        <f t="shared" si="113"/>
        <v>0</v>
      </c>
    </row>
    <row r="236" spans="1:25" x14ac:dyDescent="0.25">
      <c r="A236" s="30"/>
      <c r="B236" s="41"/>
      <c r="C236" s="42"/>
      <c r="D236" s="33"/>
      <c r="E236" s="34"/>
      <c r="F236" s="35"/>
      <c r="G236" s="34"/>
      <c r="H236" s="35"/>
      <c r="I236" s="37">
        <f t="shared" si="109"/>
        <v>0</v>
      </c>
      <c r="J236" s="38">
        <f t="shared" si="110"/>
        <v>0</v>
      </c>
      <c r="K236" s="35"/>
      <c r="L236" s="35"/>
      <c r="M236" s="35"/>
      <c r="N236" s="35"/>
      <c r="O236" s="35"/>
      <c r="P236" s="35"/>
      <c r="Q236" s="39">
        <f t="shared" si="111"/>
        <v>0</v>
      </c>
      <c r="R236" s="35"/>
      <c r="S236" s="35"/>
      <c r="T236" s="35"/>
      <c r="U236" s="35"/>
      <c r="V236" s="35"/>
      <c r="W236" s="35"/>
      <c r="X236" s="39">
        <f t="shared" si="112"/>
        <v>0</v>
      </c>
      <c r="Y236" s="40">
        <f t="shared" si="113"/>
        <v>0</v>
      </c>
    </row>
    <row r="237" spans="1:25" x14ac:dyDescent="0.25">
      <c r="A237" s="30"/>
      <c r="B237" s="41"/>
      <c r="C237" s="42"/>
      <c r="D237" s="33"/>
      <c r="E237" s="34"/>
      <c r="F237" s="35"/>
      <c r="G237" s="34"/>
      <c r="H237" s="35"/>
      <c r="I237" s="37">
        <f t="shared" si="109"/>
        <v>0</v>
      </c>
      <c r="J237" s="38">
        <f t="shared" si="110"/>
        <v>0</v>
      </c>
      <c r="K237" s="35"/>
      <c r="L237" s="35"/>
      <c r="M237" s="35"/>
      <c r="N237" s="35"/>
      <c r="O237" s="35"/>
      <c r="P237" s="35"/>
      <c r="Q237" s="39">
        <f t="shared" si="111"/>
        <v>0</v>
      </c>
      <c r="R237" s="35"/>
      <c r="S237" s="35"/>
      <c r="T237" s="35"/>
      <c r="U237" s="35"/>
      <c r="V237" s="35"/>
      <c r="W237" s="35"/>
      <c r="X237" s="39">
        <f t="shared" si="112"/>
        <v>0</v>
      </c>
      <c r="Y237" s="40">
        <f t="shared" si="113"/>
        <v>0</v>
      </c>
    </row>
    <row r="238" spans="1:25" x14ac:dyDescent="0.25">
      <c r="A238" s="30"/>
      <c r="B238" s="41"/>
      <c r="C238" s="58"/>
      <c r="D238" s="59"/>
      <c r="E238" s="60"/>
      <c r="F238" s="61"/>
      <c r="G238" s="60"/>
      <c r="H238" s="61"/>
      <c r="I238" s="37">
        <f t="shared" si="109"/>
        <v>0</v>
      </c>
      <c r="J238" s="38">
        <f t="shared" si="110"/>
        <v>0</v>
      </c>
      <c r="K238" s="35"/>
      <c r="L238" s="35"/>
      <c r="M238" s="35"/>
      <c r="N238" s="35"/>
      <c r="O238" s="35"/>
      <c r="P238" s="35"/>
      <c r="Q238" s="39">
        <f t="shared" si="111"/>
        <v>0</v>
      </c>
      <c r="R238" s="35"/>
      <c r="S238" s="35"/>
      <c r="T238" s="35"/>
      <c r="U238" s="35"/>
      <c r="V238" s="35"/>
      <c r="W238" s="35"/>
      <c r="X238" s="39">
        <f t="shared" si="112"/>
        <v>0</v>
      </c>
      <c r="Y238" s="40">
        <f t="shared" si="113"/>
        <v>0</v>
      </c>
    </row>
    <row r="239" spans="1:25" x14ac:dyDescent="0.25">
      <c r="A239" s="30"/>
      <c r="B239" s="41"/>
      <c r="C239" s="58"/>
      <c r="D239" s="59"/>
      <c r="E239" s="60"/>
      <c r="F239" s="61"/>
      <c r="G239" s="60"/>
      <c r="H239" s="61"/>
      <c r="I239" s="37">
        <f t="shared" si="109"/>
        <v>0</v>
      </c>
      <c r="J239" s="38">
        <f t="shared" si="110"/>
        <v>0</v>
      </c>
      <c r="K239" s="35"/>
      <c r="L239" s="35"/>
      <c r="M239" s="35"/>
      <c r="N239" s="35"/>
      <c r="O239" s="35"/>
      <c r="P239" s="35"/>
      <c r="Q239" s="39">
        <f t="shared" si="111"/>
        <v>0</v>
      </c>
      <c r="R239" s="35"/>
      <c r="S239" s="35"/>
      <c r="T239" s="35"/>
      <c r="U239" s="35"/>
      <c r="V239" s="35"/>
      <c r="W239" s="35"/>
      <c r="X239" s="39">
        <f t="shared" si="112"/>
        <v>0</v>
      </c>
      <c r="Y239" s="40">
        <f t="shared" si="113"/>
        <v>0</v>
      </c>
    </row>
    <row r="240" spans="1:25" x14ac:dyDescent="0.25">
      <c r="A240" s="30"/>
      <c r="B240" s="41"/>
      <c r="C240" s="58"/>
      <c r="D240" s="59"/>
      <c r="E240" s="60"/>
      <c r="F240" s="61"/>
      <c r="G240" s="60"/>
      <c r="H240" s="61"/>
      <c r="I240" s="37">
        <f t="shared" si="109"/>
        <v>0</v>
      </c>
      <c r="J240" s="38">
        <f t="shared" si="110"/>
        <v>0</v>
      </c>
      <c r="K240" s="35"/>
      <c r="L240" s="35"/>
      <c r="M240" s="35"/>
      <c r="N240" s="35"/>
      <c r="O240" s="35"/>
      <c r="P240" s="35"/>
      <c r="Q240" s="39">
        <f t="shared" si="111"/>
        <v>0</v>
      </c>
      <c r="R240" s="35"/>
      <c r="S240" s="35"/>
      <c r="T240" s="35"/>
      <c r="U240" s="35"/>
      <c r="V240" s="35"/>
      <c r="W240" s="35"/>
      <c r="X240" s="39">
        <f t="shared" si="112"/>
        <v>0</v>
      </c>
      <c r="Y240" s="40">
        <f t="shared" si="113"/>
        <v>0</v>
      </c>
    </row>
    <row r="241" spans="1:25" x14ac:dyDescent="0.25">
      <c r="A241" s="30"/>
      <c r="B241" s="41"/>
      <c r="C241" s="42"/>
      <c r="D241" s="43"/>
      <c r="E241" s="44"/>
      <c r="F241" s="45"/>
      <c r="G241" s="46"/>
      <c r="H241" s="47"/>
      <c r="I241" s="37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0"/>
    </row>
    <row r="242" spans="1:25" ht="15.75" thickBot="1" x14ac:dyDescent="0.3">
      <c r="A242" s="49"/>
      <c r="B242" s="50"/>
      <c r="C242" s="51" t="s">
        <v>38</v>
      </c>
      <c r="D242" s="52"/>
      <c r="E242" s="53"/>
      <c r="F242" s="54"/>
      <c r="G242" s="55"/>
      <c r="H242" s="56" t="s">
        <v>39</v>
      </c>
      <c r="I242" s="37">
        <f t="shared" ref="I242:W242" si="114">SUM(I228:I241)</f>
        <v>0.26597222222222228</v>
      </c>
      <c r="J242" s="57">
        <f t="shared" si="114"/>
        <v>207</v>
      </c>
      <c r="K242" s="57">
        <f t="shared" si="114"/>
        <v>5</v>
      </c>
      <c r="L242" s="57">
        <f t="shared" si="114"/>
        <v>11</v>
      </c>
      <c r="M242" s="57">
        <f t="shared" si="114"/>
        <v>2</v>
      </c>
      <c r="N242" s="57">
        <f t="shared" si="114"/>
        <v>0</v>
      </c>
      <c r="O242" s="57">
        <f t="shared" si="114"/>
        <v>0</v>
      </c>
      <c r="P242" s="57">
        <f t="shared" si="114"/>
        <v>0</v>
      </c>
      <c r="Q242" s="57">
        <f t="shared" si="114"/>
        <v>18</v>
      </c>
      <c r="R242" s="57">
        <f t="shared" si="114"/>
        <v>0</v>
      </c>
      <c r="S242" s="57">
        <f t="shared" si="114"/>
        <v>9</v>
      </c>
      <c r="T242" s="57">
        <f t="shared" si="114"/>
        <v>3</v>
      </c>
      <c r="U242" s="57">
        <f t="shared" si="114"/>
        <v>0</v>
      </c>
      <c r="V242" s="57">
        <f t="shared" si="114"/>
        <v>6</v>
      </c>
      <c r="W242" s="57">
        <f t="shared" si="114"/>
        <v>0</v>
      </c>
      <c r="X242" s="57">
        <f>SUM(R242:W242)</f>
        <v>18</v>
      </c>
      <c r="Y242" s="40">
        <f t="shared" ref="Y242" si="115">SUM(Q242-X242)</f>
        <v>0</v>
      </c>
    </row>
    <row r="243" spans="1:25" ht="16.5" thickTop="1" thickBot="1" x14ac:dyDescent="0.3">
      <c r="A243" s="214" t="s">
        <v>45</v>
      </c>
      <c r="B243" s="221">
        <v>43636</v>
      </c>
      <c r="C243" s="215" t="s">
        <v>30</v>
      </c>
      <c r="D243" s="216">
        <v>16</v>
      </c>
      <c r="E243" s="209">
        <v>0.27083333333333331</v>
      </c>
      <c r="F243" s="210">
        <v>132609</v>
      </c>
      <c r="G243" s="209">
        <v>0.31875000000000003</v>
      </c>
      <c r="H243" s="210">
        <v>132649</v>
      </c>
      <c r="I243" s="37">
        <f>SUM(G243-E243)</f>
        <v>4.7916666666666718E-2</v>
      </c>
      <c r="J243" s="38">
        <f>SUM(H243-F243)</f>
        <v>40</v>
      </c>
      <c r="K243" s="234">
        <v>1</v>
      </c>
      <c r="L243" s="213">
        <v>1</v>
      </c>
      <c r="M243" s="204"/>
      <c r="N243" s="204"/>
      <c r="O243" s="204"/>
      <c r="P243" s="204"/>
      <c r="Q243" s="39">
        <f>SUM(K243:P243)</f>
        <v>2</v>
      </c>
      <c r="R243" s="203"/>
      <c r="S243" s="213">
        <v>2</v>
      </c>
      <c r="T243" s="204"/>
      <c r="U243" s="204"/>
      <c r="V243" s="204"/>
      <c r="W243" s="204"/>
      <c r="X243" s="39">
        <f>SUM(R243:W243)</f>
        <v>2</v>
      </c>
      <c r="Y243" s="40">
        <f>SUM(Q243-X243)</f>
        <v>0</v>
      </c>
    </row>
    <row r="244" spans="1:25" ht="15.75" thickBot="1" x14ac:dyDescent="0.3">
      <c r="A244" s="217" t="s">
        <v>126</v>
      </c>
      <c r="B244" s="218"/>
      <c r="C244" s="219" t="s">
        <v>31</v>
      </c>
      <c r="D244" s="220"/>
      <c r="E244" s="212">
        <v>0.33333333333333331</v>
      </c>
      <c r="F244" s="207">
        <v>132649</v>
      </c>
      <c r="G244" s="212">
        <v>0.36041666666666666</v>
      </c>
      <c r="H244" s="207">
        <v>132672</v>
      </c>
      <c r="I244" s="37">
        <f t="shared" ref="I244:I255" si="116">SUM(G244-E244)</f>
        <v>2.7083333333333348E-2</v>
      </c>
      <c r="J244" s="38">
        <f t="shared" ref="J244:J255" si="117">SUM(H244-F244)</f>
        <v>23</v>
      </c>
      <c r="K244" s="205">
        <v>1</v>
      </c>
      <c r="L244" s="206"/>
      <c r="M244" s="206"/>
      <c r="N244" s="206"/>
      <c r="O244" s="206"/>
      <c r="P244" s="206"/>
      <c r="Q244" s="39">
        <f t="shared" ref="Q244:Q255" si="118">SUM(K244:P244)</f>
        <v>1</v>
      </c>
      <c r="R244" s="208"/>
      <c r="S244" s="207">
        <v>1</v>
      </c>
      <c r="T244" s="206"/>
      <c r="U244" s="206"/>
      <c r="V244" s="206"/>
      <c r="W244" s="206"/>
      <c r="X244" s="39">
        <f t="shared" ref="X244:X255" si="119">SUM(R244:W244)</f>
        <v>1</v>
      </c>
      <c r="Y244" s="40">
        <f t="shared" ref="Y244:Y255" si="120">SUM(Q244-X244)</f>
        <v>0</v>
      </c>
    </row>
    <row r="245" spans="1:25" ht="15.75" thickBot="1" x14ac:dyDescent="0.3">
      <c r="A245" s="217" t="s">
        <v>126</v>
      </c>
      <c r="B245" s="218"/>
      <c r="C245" s="219" t="s">
        <v>32</v>
      </c>
      <c r="D245" s="220">
        <v>16</v>
      </c>
      <c r="E245" s="212">
        <v>0.36944444444444446</v>
      </c>
      <c r="F245" s="207">
        <v>132672</v>
      </c>
      <c r="G245" s="212">
        <v>0.4069444444444445</v>
      </c>
      <c r="H245" s="207">
        <v>132696</v>
      </c>
      <c r="I245" s="37">
        <f t="shared" si="116"/>
        <v>3.7500000000000033E-2</v>
      </c>
      <c r="J245" s="38">
        <f t="shared" si="117"/>
        <v>24</v>
      </c>
      <c r="K245" s="208"/>
      <c r="L245" s="207">
        <v>1</v>
      </c>
      <c r="M245" s="207">
        <v>1</v>
      </c>
      <c r="N245" s="206"/>
      <c r="O245" s="206"/>
      <c r="P245" s="206"/>
      <c r="Q245" s="39">
        <f t="shared" si="118"/>
        <v>2</v>
      </c>
      <c r="R245" s="208"/>
      <c r="S245" s="207">
        <v>1</v>
      </c>
      <c r="T245" s="206"/>
      <c r="U245" s="206"/>
      <c r="V245" s="207">
        <v>1</v>
      </c>
      <c r="W245" s="206"/>
      <c r="X245" s="39">
        <f t="shared" si="119"/>
        <v>2</v>
      </c>
      <c r="Y245" s="40">
        <f t="shared" si="120"/>
        <v>0</v>
      </c>
    </row>
    <row r="246" spans="1:25" ht="15.75" thickBot="1" x14ac:dyDescent="0.3">
      <c r="A246" s="217"/>
      <c r="B246" s="218"/>
      <c r="C246" s="219" t="s">
        <v>33</v>
      </c>
      <c r="D246" s="220"/>
      <c r="E246" s="212">
        <v>0.41319444444444442</v>
      </c>
      <c r="F246" s="207">
        <v>132696</v>
      </c>
      <c r="G246" s="212">
        <v>0.46875</v>
      </c>
      <c r="H246" s="207">
        <v>132729</v>
      </c>
      <c r="I246" s="37">
        <f t="shared" si="116"/>
        <v>5.555555555555558E-2</v>
      </c>
      <c r="J246" s="38">
        <f t="shared" si="117"/>
        <v>33</v>
      </c>
      <c r="K246" s="205">
        <v>1</v>
      </c>
      <c r="L246" s="207">
        <v>1</v>
      </c>
      <c r="M246" s="206"/>
      <c r="N246" s="206"/>
      <c r="O246" s="206"/>
      <c r="P246" s="206"/>
      <c r="Q246" s="39">
        <f t="shared" si="118"/>
        <v>2</v>
      </c>
      <c r="R246" s="208"/>
      <c r="S246" s="207">
        <v>1</v>
      </c>
      <c r="T246" s="206"/>
      <c r="U246" s="206"/>
      <c r="V246" s="207">
        <v>1</v>
      </c>
      <c r="W246" s="206"/>
      <c r="X246" s="39">
        <f t="shared" si="119"/>
        <v>2</v>
      </c>
      <c r="Y246" s="40">
        <f t="shared" si="120"/>
        <v>0</v>
      </c>
    </row>
    <row r="247" spans="1:25" ht="15.75" thickBot="1" x14ac:dyDescent="0.3">
      <c r="A247" s="217" t="s">
        <v>126</v>
      </c>
      <c r="B247" s="218"/>
      <c r="C247" s="219" t="s">
        <v>34</v>
      </c>
      <c r="D247" s="220">
        <v>15</v>
      </c>
      <c r="E247" s="212">
        <v>0.64583333333333337</v>
      </c>
      <c r="F247" s="207">
        <v>122383</v>
      </c>
      <c r="G247" s="212">
        <v>0.6958333333333333</v>
      </c>
      <c r="H247" s="207">
        <v>122416</v>
      </c>
      <c r="I247" s="37">
        <f t="shared" si="116"/>
        <v>4.9999999999999933E-2</v>
      </c>
      <c r="J247" s="38">
        <f t="shared" si="117"/>
        <v>33</v>
      </c>
      <c r="K247" s="205">
        <v>3</v>
      </c>
      <c r="L247" s="207">
        <v>1</v>
      </c>
      <c r="M247" s="206"/>
      <c r="N247" s="206"/>
      <c r="O247" s="206"/>
      <c r="P247" s="206"/>
      <c r="Q247" s="39">
        <f t="shared" si="118"/>
        <v>4</v>
      </c>
      <c r="R247" s="208"/>
      <c r="S247" s="207">
        <v>3</v>
      </c>
      <c r="T247" s="206"/>
      <c r="U247" s="206"/>
      <c r="V247" s="207">
        <v>1</v>
      </c>
      <c r="W247" s="206"/>
      <c r="X247" s="39">
        <f t="shared" si="119"/>
        <v>4</v>
      </c>
      <c r="Y247" s="40">
        <f t="shared" si="120"/>
        <v>0</v>
      </c>
    </row>
    <row r="248" spans="1:25" ht="15.75" thickBot="1" x14ac:dyDescent="0.3">
      <c r="A248" s="217"/>
      <c r="B248" s="218"/>
      <c r="C248" s="219" t="s">
        <v>35</v>
      </c>
      <c r="D248" s="220"/>
      <c r="E248" s="212">
        <v>0.72777777777777775</v>
      </c>
      <c r="F248" s="207">
        <v>122416</v>
      </c>
      <c r="G248" s="212">
        <v>0.78125</v>
      </c>
      <c r="H248" s="207">
        <v>122453</v>
      </c>
      <c r="I248" s="37">
        <f t="shared" si="116"/>
        <v>5.3472222222222254E-2</v>
      </c>
      <c r="J248" s="38">
        <f t="shared" si="117"/>
        <v>37</v>
      </c>
      <c r="K248" s="208"/>
      <c r="L248" s="207">
        <v>2</v>
      </c>
      <c r="M248" s="207">
        <v>2</v>
      </c>
      <c r="N248" s="206"/>
      <c r="O248" s="206"/>
      <c r="P248" s="206"/>
      <c r="Q248" s="39">
        <f t="shared" si="118"/>
        <v>4</v>
      </c>
      <c r="R248" s="208"/>
      <c r="S248" s="207">
        <v>2</v>
      </c>
      <c r="T248" s="206"/>
      <c r="U248" s="206"/>
      <c r="V248" s="207">
        <v>2</v>
      </c>
      <c r="W248" s="206"/>
      <c r="X248" s="39">
        <f t="shared" si="119"/>
        <v>4</v>
      </c>
      <c r="Y248" s="40">
        <f t="shared" si="120"/>
        <v>0</v>
      </c>
    </row>
    <row r="249" spans="1:25" x14ac:dyDescent="0.25">
      <c r="A249" s="30"/>
      <c r="B249" s="62"/>
      <c r="C249" s="42"/>
      <c r="D249" s="33"/>
      <c r="E249" s="34"/>
      <c r="F249" s="35"/>
      <c r="G249" s="34"/>
      <c r="H249" s="35"/>
      <c r="I249" s="37">
        <f t="shared" si="116"/>
        <v>0</v>
      </c>
      <c r="J249" s="38">
        <f t="shared" si="117"/>
        <v>0</v>
      </c>
      <c r="K249" s="35"/>
      <c r="L249" s="35"/>
      <c r="M249" s="35"/>
      <c r="N249" s="35"/>
      <c r="O249" s="35"/>
      <c r="P249" s="35"/>
      <c r="Q249" s="39">
        <f t="shared" si="118"/>
        <v>0</v>
      </c>
      <c r="R249" s="35"/>
      <c r="S249" s="35"/>
      <c r="T249" s="35"/>
      <c r="U249" s="35"/>
      <c r="V249" s="35"/>
      <c r="W249" s="35"/>
      <c r="X249" s="39">
        <f t="shared" si="119"/>
        <v>0</v>
      </c>
      <c r="Y249" s="40">
        <f t="shared" si="120"/>
        <v>0</v>
      </c>
    </row>
    <row r="250" spans="1:25" x14ac:dyDescent="0.25">
      <c r="A250" s="30"/>
      <c r="B250" s="62"/>
      <c r="C250" s="42"/>
      <c r="D250" s="33"/>
      <c r="E250" s="34"/>
      <c r="F250" s="35"/>
      <c r="G250" s="34"/>
      <c r="H250" s="35"/>
      <c r="I250" s="37">
        <f t="shared" si="116"/>
        <v>0</v>
      </c>
      <c r="J250" s="38">
        <f t="shared" si="117"/>
        <v>0</v>
      </c>
      <c r="K250" s="35"/>
      <c r="L250" s="35"/>
      <c r="M250" s="35"/>
      <c r="N250" s="35"/>
      <c r="O250" s="35"/>
      <c r="P250" s="35"/>
      <c r="Q250" s="39">
        <f t="shared" si="118"/>
        <v>0</v>
      </c>
      <c r="R250" s="35"/>
      <c r="S250" s="35"/>
      <c r="T250" s="35"/>
      <c r="U250" s="35"/>
      <c r="V250" s="35"/>
      <c r="W250" s="35"/>
      <c r="X250" s="39">
        <f t="shared" si="119"/>
        <v>0</v>
      </c>
      <c r="Y250" s="40">
        <f t="shared" si="120"/>
        <v>0</v>
      </c>
    </row>
    <row r="251" spans="1:25" x14ac:dyDescent="0.25">
      <c r="A251" s="30"/>
      <c r="B251" s="62"/>
      <c r="C251" s="42"/>
      <c r="D251" s="33"/>
      <c r="E251" s="34"/>
      <c r="F251" s="35"/>
      <c r="G251" s="34"/>
      <c r="H251" s="35"/>
      <c r="I251" s="37">
        <f t="shared" si="116"/>
        <v>0</v>
      </c>
      <c r="J251" s="38">
        <f t="shared" si="117"/>
        <v>0</v>
      </c>
      <c r="K251" s="35"/>
      <c r="L251" s="35"/>
      <c r="M251" s="35"/>
      <c r="N251" s="35"/>
      <c r="O251" s="35"/>
      <c r="P251" s="35"/>
      <c r="Q251" s="39">
        <f t="shared" si="118"/>
        <v>0</v>
      </c>
      <c r="R251" s="35"/>
      <c r="S251" s="35"/>
      <c r="T251" s="35"/>
      <c r="U251" s="35"/>
      <c r="V251" s="35"/>
      <c r="W251" s="35"/>
      <c r="X251" s="39">
        <f t="shared" si="119"/>
        <v>0</v>
      </c>
      <c r="Y251" s="40">
        <f t="shared" si="120"/>
        <v>0</v>
      </c>
    </row>
    <row r="252" spans="1:25" x14ac:dyDescent="0.25">
      <c r="A252" s="30"/>
      <c r="B252" s="62"/>
      <c r="C252" s="42"/>
      <c r="D252" s="33"/>
      <c r="E252" s="34"/>
      <c r="F252" s="35"/>
      <c r="G252" s="34"/>
      <c r="H252" s="35"/>
      <c r="I252" s="37">
        <f t="shared" si="116"/>
        <v>0</v>
      </c>
      <c r="J252" s="38">
        <f t="shared" si="117"/>
        <v>0</v>
      </c>
      <c r="K252" s="35"/>
      <c r="L252" s="35"/>
      <c r="M252" s="35"/>
      <c r="N252" s="35"/>
      <c r="O252" s="35"/>
      <c r="P252" s="35"/>
      <c r="Q252" s="39">
        <f t="shared" si="118"/>
        <v>0</v>
      </c>
      <c r="R252" s="35"/>
      <c r="S252" s="35"/>
      <c r="T252" s="35"/>
      <c r="U252" s="35"/>
      <c r="V252" s="35"/>
      <c r="W252" s="35"/>
      <c r="X252" s="39">
        <f t="shared" si="119"/>
        <v>0</v>
      </c>
      <c r="Y252" s="40">
        <f t="shared" si="120"/>
        <v>0</v>
      </c>
    </row>
    <row r="253" spans="1:25" x14ac:dyDescent="0.25">
      <c r="A253" s="30"/>
      <c r="B253" s="62"/>
      <c r="C253" s="58"/>
      <c r="D253" s="59"/>
      <c r="E253" s="60"/>
      <c r="F253" s="61"/>
      <c r="G253" s="60"/>
      <c r="H253" s="61"/>
      <c r="I253" s="37">
        <f t="shared" si="116"/>
        <v>0</v>
      </c>
      <c r="J253" s="38">
        <f t="shared" si="117"/>
        <v>0</v>
      </c>
      <c r="K253" s="35"/>
      <c r="L253" s="35"/>
      <c r="M253" s="35"/>
      <c r="N253" s="35"/>
      <c r="O253" s="35"/>
      <c r="P253" s="35"/>
      <c r="Q253" s="39">
        <f t="shared" si="118"/>
        <v>0</v>
      </c>
      <c r="R253" s="35"/>
      <c r="S253" s="35"/>
      <c r="T253" s="35"/>
      <c r="U253" s="35"/>
      <c r="V253" s="35"/>
      <c r="W253" s="35"/>
      <c r="X253" s="39">
        <f t="shared" si="119"/>
        <v>0</v>
      </c>
      <c r="Y253" s="40">
        <f t="shared" si="120"/>
        <v>0</v>
      </c>
    </row>
    <row r="254" spans="1:25" x14ac:dyDescent="0.25">
      <c r="A254" s="30"/>
      <c r="B254" s="62"/>
      <c r="C254" s="58"/>
      <c r="D254" s="59"/>
      <c r="E254" s="60"/>
      <c r="F254" s="61"/>
      <c r="G254" s="60"/>
      <c r="H254" s="61"/>
      <c r="I254" s="37">
        <f t="shared" si="116"/>
        <v>0</v>
      </c>
      <c r="J254" s="38">
        <f t="shared" si="117"/>
        <v>0</v>
      </c>
      <c r="K254" s="35"/>
      <c r="L254" s="35"/>
      <c r="M254" s="35"/>
      <c r="N254" s="35"/>
      <c r="O254" s="35"/>
      <c r="P254" s="35"/>
      <c r="Q254" s="39">
        <f t="shared" si="118"/>
        <v>0</v>
      </c>
      <c r="R254" s="35"/>
      <c r="S254" s="35"/>
      <c r="T254" s="35"/>
      <c r="U254" s="35"/>
      <c r="V254" s="35"/>
      <c r="W254" s="35"/>
      <c r="X254" s="39">
        <f t="shared" si="119"/>
        <v>0</v>
      </c>
      <c r="Y254" s="40">
        <f t="shared" si="120"/>
        <v>0</v>
      </c>
    </row>
    <row r="255" spans="1:25" x14ac:dyDescent="0.25">
      <c r="A255" s="30"/>
      <c r="B255" s="62"/>
      <c r="C255" s="58"/>
      <c r="D255" s="59"/>
      <c r="E255" s="60"/>
      <c r="F255" s="61"/>
      <c r="G255" s="60"/>
      <c r="H255" s="61"/>
      <c r="I255" s="37">
        <f t="shared" si="116"/>
        <v>0</v>
      </c>
      <c r="J255" s="38">
        <f t="shared" si="117"/>
        <v>0</v>
      </c>
      <c r="K255" s="35"/>
      <c r="L255" s="35"/>
      <c r="M255" s="35"/>
      <c r="N255" s="35"/>
      <c r="O255" s="35"/>
      <c r="P255" s="35"/>
      <c r="Q255" s="39">
        <f t="shared" si="118"/>
        <v>0</v>
      </c>
      <c r="R255" s="35"/>
      <c r="S255" s="35"/>
      <c r="T255" s="35"/>
      <c r="U255" s="35"/>
      <c r="V255" s="35"/>
      <c r="W255" s="35"/>
      <c r="X255" s="39">
        <f t="shared" si="119"/>
        <v>0</v>
      </c>
      <c r="Y255" s="40">
        <f t="shared" si="120"/>
        <v>0</v>
      </c>
    </row>
    <row r="256" spans="1:25" x14ac:dyDescent="0.25">
      <c r="A256" s="30"/>
      <c r="B256" s="62"/>
      <c r="C256" s="42"/>
      <c r="D256" s="43"/>
      <c r="E256" s="44"/>
      <c r="F256" s="45"/>
      <c r="G256" s="46"/>
      <c r="H256" s="47"/>
      <c r="I256" s="37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0"/>
    </row>
    <row r="257" spans="1:25" ht="15.75" thickBot="1" x14ac:dyDescent="0.3">
      <c r="A257" s="49"/>
      <c r="B257" s="50"/>
      <c r="C257" s="51" t="s">
        <v>38</v>
      </c>
      <c r="D257" s="52"/>
      <c r="E257" s="53"/>
      <c r="F257" s="54"/>
      <c r="G257" s="55"/>
      <c r="H257" s="56" t="s">
        <v>39</v>
      </c>
      <c r="I257" s="37">
        <f t="shared" ref="I257:W257" si="121">SUM(I243:I256)</f>
        <v>0.27152777777777787</v>
      </c>
      <c r="J257" s="57">
        <f t="shared" si="121"/>
        <v>190</v>
      </c>
      <c r="K257" s="57">
        <f t="shared" si="121"/>
        <v>6</v>
      </c>
      <c r="L257" s="57">
        <f t="shared" si="121"/>
        <v>6</v>
      </c>
      <c r="M257" s="57">
        <f t="shared" si="121"/>
        <v>3</v>
      </c>
      <c r="N257" s="57">
        <f t="shared" si="121"/>
        <v>0</v>
      </c>
      <c r="O257" s="57">
        <f t="shared" si="121"/>
        <v>0</v>
      </c>
      <c r="P257" s="57">
        <f t="shared" si="121"/>
        <v>0</v>
      </c>
      <c r="Q257" s="57">
        <f t="shared" si="121"/>
        <v>15</v>
      </c>
      <c r="R257" s="57">
        <f t="shared" si="121"/>
        <v>0</v>
      </c>
      <c r="S257" s="57">
        <f t="shared" si="121"/>
        <v>10</v>
      </c>
      <c r="T257" s="57">
        <f t="shared" si="121"/>
        <v>0</v>
      </c>
      <c r="U257" s="57">
        <f t="shared" si="121"/>
        <v>0</v>
      </c>
      <c r="V257" s="57">
        <f t="shared" si="121"/>
        <v>5</v>
      </c>
      <c r="W257" s="57">
        <f t="shared" si="121"/>
        <v>0</v>
      </c>
      <c r="X257" s="57">
        <f>SUM(R257:W257)</f>
        <v>15</v>
      </c>
      <c r="Y257" s="40">
        <f t="shared" ref="Y257:Y258" si="122">SUM(Q257-X257)</f>
        <v>0</v>
      </c>
    </row>
    <row r="258" spans="1:25" ht="15.75" thickTop="1" x14ac:dyDescent="0.25">
      <c r="A258" s="30" t="s">
        <v>131</v>
      </c>
      <c r="B258" s="31">
        <v>43637</v>
      </c>
      <c r="C258" s="32" t="s">
        <v>30</v>
      </c>
      <c r="D258" s="33">
        <v>15</v>
      </c>
      <c r="E258" s="34">
        <v>0.27083333333333331</v>
      </c>
      <c r="F258" s="35">
        <v>122453</v>
      </c>
      <c r="G258" s="34">
        <v>0.31666666666666665</v>
      </c>
      <c r="H258" s="35">
        <v>122487</v>
      </c>
      <c r="I258" s="37">
        <f>SUM(G258-E258)</f>
        <v>4.5833333333333337E-2</v>
      </c>
      <c r="J258" s="38">
        <f>SUM(H258-F258)</f>
        <v>34</v>
      </c>
      <c r="K258" s="35">
        <v>2</v>
      </c>
      <c r="L258" s="35">
        <v>2</v>
      </c>
      <c r="M258" s="35"/>
      <c r="N258" s="35"/>
      <c r="O258" s="35"/>
      <c r="P258" s="35"/>
      <c r="Q258" s="39">
        <f>SUM(K258:P258)</f>
        <v>4</v>
      </c>
      <c r="R258" s="35">
        <v>1</v>
      </c>
      <c r="S258" s="35"/>
      <c r="T258" s="35"/>
      <c r="U258" s="35"/>
      <c r="V258" s="35">
        <v>3</v>
      </c>
      <c r="W258" s="35"/>
      <c r="X258" s="39">
        <f>SUM(R258:W258)</f>
        <v>4</v>
      </c>
      <c r="Y258" s="40">
        <f t="shared" si="122"/>
        <v>0</v>
      </c>
    </row>
    <row r="259" spans="1:25" x14ac:dyDescent="0.25">
      <c r="A259" s="30"/>
      <c r="B259" s="41"/>
      <c r="C259" s="42" t="s">
        <v>31</v>
      </c>
      <c r="D259" s="33"/>
      <c r="E259" s="34">
        <v>0.41319444444444442</v>
      </c>
      <c r="F259" s="35">
        <v>122487</v>
      </c>
      <c r="G259" s="34">
        <v>0.44236111111111115</v>
      </c>
      <c r="H259" s="35">
        <v>122512</v>
      </c>
      <c r="I259" s="37">
        <f t="shared" ref="I259:I263" si="123">SUM(G259-E259)</f>
        <v>2.916666666666673E-2</v>
      </c>
      <c r="J259" s="38">
        <f t="shared" ref="J259:J263" si="124">SUM(H259-F259)</f>
        <v>25</v>
      </c>
      <c r="K259" s="35">
        <v>1</v>
      </c>
      <c r="L259" s="35">
        <v>2</v>
      </c>
      <c r="M259" s="35"/>
      <c r="N259" s="35"/>
      <c r="O259" s="35"/>
      <c r="P259" s="35"/>
      <c r="Q259" s="39">
        <f t="shared" ref="Q259:Q263" si="125">SUM(K259:P259)</f>
        <v>3</v>
      </c>
      <c r="R259" s="35"/>
      <c r="S259" s="35">
        <v>3</v>
      </c>
      <c r="T259" s="35"/>
      <c r="U259" s="35"/>
      <c r="V259" s="35"/>
      <c r="W259" s="35"/>
      <c r="X259" s="39">
        <f t="shared" ref="X259:X263" si="126">SUM(R259:W259)</f>
        <v>3</v>
      </c>
      <c r="Y259" s="40">
        <f>SUM(Q259-X259)</f>
        <v>0</v>
      </c>
    </row>
    <row r="260" spans="1:25" x14ac:dyDescent="0.25">
      <c r="A260" s="30"/>
      <c r="B260" s="41"/>
      <c r="C260" s="42" t="s">
        <v>32</v>
      </c>
      <c r="D260" s="33">
        <v>15</v>
      </c>
      <c r="E260" s="34">
        <v>0.36944444444444446</v>
      </c>
      <c r="F260" s="35">
        <v>122512</v>
      </c>
      <c r="G260" s="34">
        <v>0.40347222222222223</v>
      </c>
      <c r="H260" s="35">
        <v>122535</v>
      </c>
      <c r="I260" s="37">
        <f t="shared" si="123"/>
        <v>3.4027777777777768E-2</v>
      </c>
      <c r="J260" s="38">
        <f t="shared" si="124"/>
        <v>23</v>
      </c>
      <c r="K260" s="35"/>
      <c r="L260" s="35">
        <v>1</v>
      </c>
      <c r="M260" s="35">
        <v>1</v>
      </c>
      <c r="N260" s="35"/>
      <c r="O260" s="35"/>
      <c r="P260" s="35"/>
      <c r="Q260" s="39">
        <f t="shared" si="125"/>
        <v>2</v>
      </c>
      <c r="R260" s="35"/>
      <c r="S260" s="35">
        <v>1</v>
      </c>
      <c r="T260" s="35"/>
      <c r="U260" s="35"/>
      <c r="V260" s="35">
        <v>1</v>
      </c>
      <c r="W260" s="35"/>
      <c r="X260" s="39">
        <f t="shared" si="126"/>
        <v>2</v>
      </c>
      <c r="Y260" s="40">
        <f t="shared" ref="Y260:Y263" si="127">SUM(Q260-X260)</f>
        <v>0</v>
      </c>
    </row>
    <row r="261" spans="1:25" x14ac:dyDescent="0.25">
      <c r="A261" s="30"/>
      <c r="B261" s="41"/>
      <c r="C261" s="42" t="s">
        <v>33</v>
      </c>
      <c r="D261" s="33"/>
      <c r="E261" s="34">
        <v>0.41319444444444442</v>
      </c>
      <c r="F261" s="35">
        <v>122535</v>
      </c>
      <c r="G261" s="34">
        <v>0.46527777777777773</v>
      </c>
      <c r="H261" s="35">
        <v>122569</v>
      </c>
      <c r="I261" s="37">
        <f t="shared" si="123"/>
        <v>5.2083333333333315E-2</v>
      </c>
      <c r="J261" s="38">
        <f t="shared" si="124"/>
        <v>34</v>
      </c>
      <c r="K261" s="35">
        <v>1</v>
      </c>
      <c r="L261" s="35">
        <v>4</v>
      </c>
      <c r="M261" s="35"/>
      <c r="N261" s="35"/>
      <c r="O261" s="35"/>
      <c r="P261" s="35"/>
      <c r="Q261" s="39">
        <f t="shared" si="125"/>
        <v>5</v>
      </c>
      <c r="R261" s="35">
        <v>1</v>
      </c>
      <c r="S261" s="35"/>
      <c r="T261" s="35"/>
      <c r="U261" s="35"/>
      <c r="V261" s="35">
        <v>4</v>
      </c>
      <c r="W261" s="35"/>
      <c r="X261" s="39">
        <f t="shared" si="126"/>
        <v>5</v>
      </c>
      <c r="Y261" s="40">
        <f t="shared" si="127"/>
        <v>0</v>
      </c>
    </row>
    <row r="262" spans="1:25" x14ac:dyDescent="0.25">
      <c r="A262" s="30"/>
      <c r="B262" s="41"/>
      <c r="C262" s="42" t="s">
        <v>34</v>
      </c>
      <c r="D262" s="33">
        <v>15</v>
      </c>
      <c r="E262" s="34">
        <v>0.64583333333333337</v>
      </c>
      <c r="F262" s="35">
        <v>122569</v>
      </c>
      <c r="G262" s="34">
        <v>0.68611111111111101</v>
      </c>
      <c r="H262" s="35">
        <v>122602</v>
      </c>
      <c r="I262" s="37">
        <f t="shared" si="123"/>
        <v>4.0277777777777635E-2</v>
      </c>
      <c r="J262" s="38">
        <f t="shared" si="124"/>
        <v>33</v>
      </c>
      <c r="K262" s="35">
        <v>2</v>
      </c>
      <c r="L262" s="35"/>
      <c r="M262" s="35"/>
      <c r="N262" s="35"/>
      <c r="O262" s="35"/>
      <c r="P262" s="35"/>
      <c r="Q262" s="39">
        <f t="shared" si="125"/>
        <v>2</v>
      </c>
      <c r="R262" s="35"/>
      <c r="S262" s="35">
        <v>2</v>
      </c>
      <c r="T262" s="35"/>
      <c r="U262" s="35"/>
      <c r="V262" s="35"/>
      <c r="W262" s="35"/>
      <c r="X262" s="39">
        <f t="shared" si="126"/>
        <v>2</v>
      </c>
      <c r="Y262" s="40">
        <f t="shared" si="127"/>
        <v>0</v>
      </c>
    </row>
    <row r="263" spans="1:25" x14ac:dyDescent="0.25">
      <c r="A263" s="30"/>
      <c r="B263" s="41"/>
      <c r="C263" s="42" t="s">
        <v>35</v>
      </c>
      <c r="D263" s="33"/>
      <c r="E263" s="34">
        <v>0.72777777777777775</v>
      </c>
      <c r="F263" s="35">
        <v>122602</v>
      </c>
      <c r="G263" s="34">
        <v>0.78333333333333333</v>
      </c>
      <c r="H263" s="35">
        <v>122638</v>
      </c>
      <c r="I263" s="37">
        <f t="shared" si="123"/>
        <v>5.555555555555558E-2</v>
      </c>
      <c r="J263" s="38">
        <f t="shared" si="124"/>
        <v>36</v>
      </c>
      <c r="K263" s="35">
        <v>1</v>
      </c>
      <c r="L263" s="35">
        <v>3</v>
      </c>
      <c r="M263" s="35">
        <v>1</v>
      </c>
      <c r="N263" s="35"/>
      <c r="O263" s="35"/>
      <c r="P263" s="35"/>
      <c r="Q263" s="39">
        <f t="shared" si="125"/>
        <v>5</v>
      </c>
      <c r="R263" s="35"/>
      <c r="S263" s="35">
        <v>2</v>
      </c>
      <c r="T263" s="35"/>
      <c r="U263" s="35"/>
      <c r="V263" s="35">
        <v>3</v>
      </c>
      <c r="W263" s="35"/>
      <c r="X263" s="39">
        <f t="shared" si="126"/>
        <v>5</v>
      </c>
      <c r="Y263" s="40">
        <f t="shared" si="127"/>
        <v>0</v>
      </c>
    </row>
    <row r="264" spans="1:25" x14ac:dyDescent="0.25">
      <c r="A264" s="30"/>
      <c r="B264" s="41"/>
      <c r="C264" s="42"/>
      <c r="D264" s="33"/>
      <c r="E264" s="34"/>
      <c r="F264" s="35"/>
      <c r="G264" s="34"/>
      <c r="H264" s="35"/>
      <c r="I264" s="37"/>
      <c r="J264" s="38"/>
      <c r="K264" s="35"/>
      <c r="L264" s="35"/>
      <c r="M264" s="35"/>
      <c r="N264" s="35"/>
      <c r="O264" s="35"/>
      <c r="P264" s="35"/>
      <c r="Q264" s="39"/>
      <c r="R264" s="35"/>
      <c r="S264" s="35"/>
      <c r="T264" s="35"/>
      <c r="U264" s="35"/>
      <c r="V264" s="35"/>
      <c r="W264" s="35"/>
      <c r="X264" s="39"/>
      <c r="Y264" s="40"/>
    </row>
    <row r="265" spans="1:25" x14ac:dyDescent="0.25">
      <c r="A265" s="30"/>
      <c r="B265" s="41"/>
      <c r="C265" s="42"/>
      <c r="D265" s="33"/>
      <c r="E265" s="34"/>
      <c r="F265" s="35"/>
      <c r="G265" s="34"/>
      <c r="H265" s="35"/>
      <c r="I265" s="37"/>
      <c r="J265" s="38"/>
      <c r="K265" s="35"/>
      <c r="L265" s="35"/>
      <c r="M265" s="35"/>
      <c r="N265" s="35"/>
      <c r="O265" s="35"/>
      <c r="P265" s="35"/>
      <c r="Q265" s="39"/>
      <c r="R265" s="35"/>
      <c r="S265" s="35"/>
      <c r="T265" s="35"/>
      <c r="U265" s="35"/>
      <c r="V265" s="35"/>
      <c r="W265" s="35"/>
      <c r="X265" s="39"/>
      <c r="Y265" s="40"/>
    </row>
    <row r="266" spans="1:25" x14ac:dyDescent="0.25">
      <c r="A266" s="30"/>
      <c r="B266" s="41"/>
      <c r="C266" s="42"/>
      <c r="D266" s="33"/>
      <c r="E266" s="34"/>
      <c r="F266" s="35"/>
      <c r="G266" s="34"/>
      <c r="H266" s="35"/>
      <c r="I266" s="37">
        <f t="shared" ref="I266:I267" si="128">SUM(G266-E266)</f>
        <v>0</v>
      </c>
      <c r="J266" s="38">
        <f t="shared" ref="J266:J267" si="129">SUM(H266-F266)</f>
        <v>0</v>
      </c>
      <c r="K266" s="35"/>
      <c r="L266" s="35"/>
      <c r="M266" s="35"/>
      <c r="N266" s="35"/>
      <c r="O266" s="35"/>
      <c r="P266" s="35"/>
      <c r="Q266" s="39">
        <f t="shared" ref="Q266:Q267" si="130">SUM(K266:P266)</f>
        <v>0</v>
      </c>
      <c r="R266" s="35"/>
      <c r="S266" s="35"/>
      <c r="T266" s="35"/>
      <c r="U266" s="35"/>
      <c r="V266" s="35"/>
      <c r="W266" s="35"/>
      <c r="X266" s="39">
        <f t="shared" ref="X266:X267" si="131">SUM(R266:W266)</f>
        <v>0</v>
      </c>
      <c r="Y266" s="40">
        <f t="shared" ref="Y266:Y267" si="132">SUM(Q266-X266)</f>
        <v>0</v>
      </c>
    </row>
    <row r="267" spans="1:25" x14ac:dyDescent="0.25">
      <c r="A267" s="30"/>
      <c r="B267" s="41"/>
      <c r="C267" s="42"/>
      <c r="D267" s="33"/>
      <c r="E267" s="34"/>
      <c r="F267" s="35"/>
      <c r="G267" s="34"/>
      <c r="H267" s="35"/>
      <c r="I267" s="37">
        <f t="shared" si="128"/>
        <v>0</v>
      </c>
      <c r="J267" s="38">
        <f t="shared" si="129"/>
        <v>0</v>
      </c>
      <c r="K267" s="35"/>
      <c r="L267" s="35"/>
      <c r="M267" s="35"/>
      <c r="N267" s="35"/>
      <c r="O267" s="35"/>
      <c r="P267" s="35"/>
      <c r="Q267" s="39">
        <f t="shared" si="130"/>
        <v>0</v>
      </c>
      <c r="R267" s="35"/>
      <c r="S267" s="35"/>
      <c r="T267" s="35"/>
      <c r="U267" s="35"/>
      <c r="V267" s="35"/>
      <c r="W267" s="35"/>
      <c r="X267" s="39">
        <f t="shared" si="131"/>
        <v>0</v>
      </c>
      <c r="Y267" s="40">
        <f t="shared" si="132"/>
        <v>0</v>
      </c>
    </row>
    <row r="268" spans="1:25" x14ac:dyDescent="0.25">
      <c r="A268" s="30"/>
      <c r="B268" s="41"/>
      <c r="C268" s="42"/>
      <c r="D268" s="43"/>
      <c r="E268" s="44"/>
      <c r="F268" s="45"/>
      <c r="G268" s="46"/>
      <c r="H268" s="47"/>
      <c r="I268" s="37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0"/>
    </row>
    <row r="269" spans="1:25" ht="15.75" thickBot="1" x14ac:dyDescent="0.3">
      <c r="A269" s="49"/>
      <c r="B269" s="50"/>
      <c r="C269" s="51" t="s">
        <v>38</v>
      </c>
      <c r="D269" s="52"/>
      <c r="E269" s="53"/>
      <c r="F269" s="54"/>
      <c r="G269" s="55"/>
      <c r="H269" s="56" t="s">
        <v>39</v>
      </c>
      <c r="I269" s="37">
        <f>SUM(I258:I268)</f>
        <v>0.25694444444444436</v>
      </c>
      <c r="J269" s="57">
        <f>SUM(J258:J268)</f>
        <v>185</v>
      </c>
      <c r="K269" s="57">
        <f t="shared" ref="K269:X269" si="133">SUM(K258:K268)</f>
        <v>7</v>
      </c>
      <c r="L269" s="57">
        <f t="shared" si="133"/>
        <v>12</v>
      </c>
      <c r="M269" s="57">
        <f t="shared" si="133"/>
        <v>2</v>
      </c>
      <c r="N269" s="57">
        <f t="shared" si="133"/>
        <v>0</v>
      </c>
      <c r="O269" s="57">
        <f t="shared" si="133"/>
        <v>0</v>
      </c>
      <c r="P269" s="57">
        <f t="shared" si="133"/>
        <v>0</v>
      </c>
      <c r="Q269" s="57">
        <f t="shared" si="133"/>
        <v>21</v>
      </c>
      <c r="R269" s="57">
        <f t="shared" si="133"/>
        <v>2</v>
      </c>
      <c r="S269" s="57">
        <f t="shared" si="133"/>
        <v>8</v>
      </c>
      <c r="T269" s="57">
        <f t="shared" si="133"/>
        <v>0</v>
      </c>
      <c r="U269" s="57">
        <f t="shared" si="133"/>
        <v>0</v>
      </c>
      <c r="V269" s="57">
        <f t="shared" si="133"/>
        <v>11</v>
      </c>
      <c r="W269" s="57">
        <f t="shared" si="133"/>
        <v>0</v>
      </c>
      <c r="X269" s="57">
        <f t="shared" si="133"/>
        <v>21</v>
      </c>
      <c r="Y269" s="40">
        <f t="shared" ref="Y269:Y275" si="134">SUM(Q269-X269)</f>
        <v>0</v>
      </c>
    </row>
    <row r="270" spans="1:25" ht="15.75" thickTop="1" x14ac:dyDescent="0.25">
      <c r="A270" s="30" t="s">
        <v>119</v>
      </c>
      <c r="B270" s="31">
        <v>43638</v>
      </c>
      <c r="C270" s="32" t="s">
        <v>30</v>
      </c>
      <c r="D270" s="33"/>
      <c r="E270" s="34"/>
      <c r="F270" s="35"/>
      <c r="G270" s="36"/>
      <c r="H270" s="35"/>
      <c r="I270" s="37">
        <f>SUM(G270-E270)</f>
        <v>0</v>
      </c>
      <c r="J270" s="38">
        <f>SUM(H270-F270)</f>
        <v>0</v>
      </c>
      <c r="K270" s="35"/>
      <c r="L270" s="35"/>
      <c r="M270" s="35"/>
      <c r="N270" s="35"/>
      <c r="O270" s="35"/>
      <c r="P270" s="35"/>
      <c r="Q270" s="39">
        <f>SUM(K270:P270)</f>
        <v>0</v>
      </c>
      <c r="R270" s="35"/>
      <c r="S270" s="35"/>
      <c r="T270" s="35"/>
      <c r="U270" s="35"/>
      <c r="V270" s="35"/>
      <c r="W270" s="35"/>
      <c r="X270" s="39">
        <f>SUM(R270:W270)</f>
        <v>0</v>
      </c>
      <c r="Y270" s="40">
        <f t="shared" si="134"/>
        <v>0</v>
      </c>
    </row>
    <row r="271" spans="1:25" x14ac:dyDescent="0.25">
      <c r="A271" s="30"/>
      <c r="B271" s="41"/>
      <c r="C271" s="42" t="s">
        <v>32</v>
      </c>
      <c r="D271" s="33"/>
      <c r="E271" s="34"/>
      <c r="F271" s="35"/>
      <c r="G271" s="34"/>
      <c r="H271" s="35"/>
      <c r="I271" s="37">
        <f t="shared" ref="I271:I275" si="135">SUM(G271-E271)</f>
        <v>0</v>
      </c>
      <c r="J271" s="38">
        <f t="shared" ref="J271:J275" si="136">SUM(H271-F271)</f>
        <v>0</v>
      </c>
      <c r="K271" s="35"/>
      <c r="L271" s="35"/>
      <c r="M271" s="35"/>
      <c r="N271" s="35"/>
      <c r="O271" s="35"/>
      <c r="P271" s="35"/>
      <c r="Q271" s="39">
        <f t="shared" ref="Q271:Q275" si="137">SUM(K271:P271)</f>
        <v>0</v>
      </c>
      <c r="R271" s="35"/>
      <c r="S271" s="35"/>
      <c r="T271" s="35"/>
      <c r="U271" s="35"/>
      <c r="V271" s="35"/>
      <c r="W271" s="35"/>
      <c r="X271" s="39">
        <f t="shared" ref="X271:X275" si="138">SUM(R271:W271)</f>
        <v>0</v>
      </c>
      <c r="Y271" s="40">
        <f t="shared" si="134"/>
        <v>0</v>
      </c>
    </row>
    <row r="272" spans="1:25" x14ac:dyDescent="0.25">
      <c r="A272" s="30"/>
      <c r="B272" s="41"/>
      <c r="C272" s="42" t="s">
        <v>31</v>
      </c>
      <c r="D272" s="33"/>
      <c r="E272" s="34"/>
      <c r="F272" s="35"/>
      <c r="G272" s="34"/>
      <c r="H272" s="35"/>
      <c r="I272" s="37">
        <f t="shared" si="135"/>
        <v>0</v>
      </c>
      <c r="J272" s="38">
        <f t="shared" si="136"/>
        <v>0</v>
      </c>
      <c r="K272" s="35"/>
      <c r="L272" s="35"/>
      <c r="M272" s="35"/>
      <c r="N272" s="35"/>
      <c r="O272" s="35"/>
      <c r="P272" s="35"/>
      <c r="Q272" s="39">
        <f t="shared" si="137"/>
        <v>0</v>
      </c>
      <c r="R272" s="35"/>
      <c r="S272" s="35"/>
      <c r="T272" s="35"/>
      <c r="U272" s="35"/>
      <c r="V272" s="35"/>
      <c r="W272" s="35"/>
      <c r="X272" s="39">
        <f t="shared" si="138"/>
        <v>0</v>
      </c>
      <c r="Y272" s="40">
        <f t="shared" si="134"/>
        <v>0</v>
      </c>
    </row>
    <row r="273" spans="1:25" x14ac:dyDescent="0.25">
      <c r="A273" s="30"/>
      <c r="B273" s="41"/>
      <c r="C273" s="42" t="s">
        <v>33</v>
      </c>
      <c r="D273" s="33"/>
      <c r="E273" s="34"/>
      <c r="F273" s="35"/>
      <c r="G273" s="34"/>
      <c r="H273" s="35"/>
      <c r="I273" s="37">
        <f t="shared" si="135"/>
        <v>0</v>
      </c>
      <c r="J273" s="38">
        <f t="shared" si="136"/>
        <v>0</v>
      </c>
      <c r="K273" s="35"/>
      <c r="L273" s="35"/>
      <c r="M273" s="35"/>
      <c r="N273" s="35"/>
      <c r="O273" s="35"/>
      <c r="P273" s="35"/>
      <c r="Q273" s="39">
        <f t="shared" si="137"/>
        <v>0</v>
      </c>
      <c r="R273" s="35"/>
      <c r="S273" s="35"/>
      <c r="T273" s="35"/>
      <c r="U273" s="35"/>
      <c r="V273" s="35"/>
      <c r="W273" s="35"/>
      <c r="X273" s="39">
        <f t="shared" si="138"/>
        <v>0</v>
      </c>
      <c r="Y273" s="40">
        <f t="shared" si="134"/>
        <v>0</v>
      </c>
    </row>
    <row r="274" spans="1:25" x14ac:dyDescent="0.25">
      <c r="A274" s="30"/>
      <c r="B274" s="41"/>
      <c r="C274" s="42" t="s">
        <v>34</v>
      </c>
      <c r="D274" s="33"/>
      <c r="E274" s="34"/>
      <c r="F274" s="35"/>
      <c r="G274" s="34"/>
      <c r="H274" s="35"/>
      <c r="I274" s="37">
        <f t="shared" si="135"/>
        <v>0</v>
      </c>
      <c r="J274" s="38">
        <f t="shared" si="136"/>
        <v>0</v>
      </c>
      <c r="K274" s="35"/>
      <c r="L274" s="35"/>
      <c r="M274" s="35"/>
      <c r="N274" s="35"/>
      <c r="O274" s="35"/>
      <c r="P274" s="35"/>
      <c r="Q274" s="39">
        <f t="shared" si="137"/>
        <v>0</v>
      </c>
      <c r="R274" s="35"/>
      <c r="S274" s="35"/>
      <c r="T274" s="35"/>
      <c r="U274" s="35"/>
      <c r="V274" s="35"/>
      <c r="W274" s="35"/>
      <c r="X274" s="39">
        <f t="shared" si="138"/>
        <v>0</v>
      </c>
      <c r="Y274" s="40">
        <f t="shared" si="134"/>
        <v>0</v>
      </c>
    </row>
    <row r="275" spans="1:25" x14ac:dyDescent="0.25">
      <c r="A275" s="30"/>
      <c r="B275" s="41"/>
      <c r="C275" s="42" t="s">
        <v>35</v>
      </c>
      <c r="D275" s="33"/>
      <c r="E275" s="34"/>
      <c r="F275" s="35"/>
      <c r="G275" s="34"/>
      <c r="H275" s="35"/>
      <c r="I275" s="37">
        <f t="shared" si="135"/>
        <v>0</v>
      </c>
      <c r="J275" s="38">
        <f t="shared" si="136"/>
        <v>0</v>
      </c>
      <c r="K275" s="35"/>
      <c r="L275" s="35"/>
      <c r="M275" s="35"/>
      <c r="N275" s="35"/>
      <c r="O275" s="35"/>
      <c r="P275" s="35"/>
      <c r="Q275" s="39">
        <f t="shared" si="137"/>
        <v>0</v>
      </c>
      <c r="R275" s="35"/>
      <c r="S275" s="35"/>
      <c r="T275" s="35"/>
      <c r="U275" s="35"/>
      <c r="V275" s="35"/>
      <c r="W275" s="35"/>
      <c r="X275" s="39">
        <f t="shared" si="138"/>
        <v>0</v>
      </c>
      <c r="Y275" s="40">
        <f t="shared" si="134"/>
        <v>0</v>
      </c>
    </row>
    <row r="276" spans="1:25" x14ac:dyDescent="0.25">
      <c r="A276" s="30"/>
      <c r="B276" s="41"/>
      <c r="C276" s="42"/>
      <c r="D276" s="43"/>
      <c r="E276" s="44"/>
      <c r="F276" s="45"/>
      <c r="G276" s="46"/>
      <c r="H276" s="47"/>
      <c r="I276" s="37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0"/>
    </row>
    <row r="277" spans="1:25" ht="15.75" thickBot="1" x14ac:dyDescent="0.3">
      <c r="A277" s="49"/>
      <c r="B277" s="50"/>
      <c r="C277" s="51" t="s">
        <v>38</v>
      </c>
      <c r="D277" s="52"/>
      <c r="E277" s="53"/>
      <c r="F277" s="54"/>
      <c r="G277" s="55"/>
      <c r="H277" s="56" t="s">
        <v>39</v>
      </c>
      <c r="I277" s="37">
        <f t="shared" ref="I277:P277" si="139">SUM(I270:I276)</f>
        <v>0</v>
      </c>
      <c r="J277" s="57">
        <f t="shared" si="139"/>
        <v>0</v>
      </c>
      <c r="K277" s="57">
        <f t="shared" si="139"/>
        <v>0</v>
      </c>
      <c r="L277" s="57">
        <f t="shared" si="139"/>
        <v>0</v>
      </c>
      <c r="M277" s="57">
        <f t="shared" si="139"/>
        <v>0</v>
      </c>
      <c r="N277" s="57">
        <f t="shared" si="139"/>
        <v>0</v>
      </c>
      <c r="O277" s="57">
        <f t="shared" si="139"/>
        <v>0</v>
      </c>
      <c r="P277" s="57">
        <f t="shared" si="139"/>
        <v>0</v>
      </c>
      <c r="Q277" s="57">
        <f>SUM(K277:P277)</f>
        <v>0</v>
      </c>
      <c r="R277" s="57">
        <f t="shared" ref="R277:W277" si="140">SUM(R270:R276)</f>
        <v>0</v>
      </c>
      <c r="S277" s="57">
        <f t="shared" si="140"/>
        <v>0</v>
      </c>
      <c r="T277" s="57">
        <f t="shared" si="140"/>
        <v>0</v>
      </c>
      <c r="U277" s="57">
        <f t="shared" si="140"/>
        <v>0</v>
      </c>
      <c r="V277" s="57">
        <f t="shared" si="140"/>
        <v>0</v>
      </c>
      <c r="W277" s="57">
        <f t="shared" si="140"/>
        <v>0</v>
      </c>
      <c r="X277" s="57">
        <f>SUM(R277:W277)</f>
        <v>0</v>
      </c>
      <c r="Y277" s="40">
        <f t="shared" ref="Y277:Y298" si="141">SUM(Q277-X277)</f>
        <v>0</v>
      </c>
    </row>
    <row r="278" spans="1:25" ht="15.75" thickTop="1" x14ac:dyDescent="0.25">
      <c r="A278" s="30" t="s">
        <v>29</v>
      </c>
      <c r="B278" s="31">
        <v>43639</v>
      </c>
      <c r="C278" s="32" t="s">
        <v>30</v>
      </c>
      <c r="D278" s="33"/>
      <c r="E278" s="34"/>
      <c r="F278" s="35"/>
      <c r="G278" s="34"/>
      <c r="H278" s="35"/>
      <c r="I278" s="37">
        <f>SUM(G278-E278)</f>
        <v>0</v>
      </c>
      <c r="J278" s="38">
        <f>SUM(H278-F278)</f>
        <v>0</v>
      </c>
      <c r="K278" s="35"/>
      <c r="L278" s="35"/>
      <c r="M278" s="35"/>
      <c r="N278" s="35"/>
      <c r="O278" s="35"/>
      <c r="P278" s="35"/>
      <c r="Q278" s="39">
        <f>SUM(K278:P278)</f>
        <v>0</v>
      </c>
      <c r="R278" s="35"/>
      <c r="S278" s="35"/>
      <c r="T278" s="35"/>
      <c r="U278" s="35"/>
      <c r="V278" s="35"/>
      <c r="W278" s="35"/>
      <c r="X278" s="39">
        <f>SUM(R278:W278)</f>
        <v>0</v>
      </c>
      <c r="Y278" s="40">
        <f t="shared" si="141"/>
        <v>0</v>
      </c>
    </row>
    <row r="279" spans="1:25" x14ac:dyDescent="0.25">
      <c r="A279" s="30"/>
      <c r="B279" s="41"/>
      <c r="C279" s="42" t="s">
        <v>32</v>
      </c>
      <c r="D279" s="33"/>
      <c r="E279" s="34"/>
      <c r="F279" s="35"/>
      <c r="G279" s="34"/>
      <c r="H279" s="35"/>
      <c r="I279" s="37">
        <f t="shared" ref="I279:I284" si="142">SUM(G279-E279)</f>
        <v>0</v>
      </c>
      <c r="J279" s="38">
        <f t="shared" ref="J279:J284" si="143">SUM(H279-F279)</f>
        <v>0</v>
      </c>
      <c r="K279" s="35"/>
      <c r="L279" s="35"/>
      <c r="M279" s="35"/>
      <c r="N279" s="35"/>
      <c r="O279" s="35"/>
      <c r="P279" s="35"/>
      <c r="Q279" s="39">
        <f t="shared" ref="Q279:Q284" si="144">SUM(K279:P279)</f>
        <v>0</v>
      </c>
      <c r="R279" s="35"/>
      <c r="S279" s="35"/>
      <c r="T279" s="35"/>
      <c r="U279" s="35"/>
      <c r="V279" s="35"/>
      <c r="W279" s="35"/>
      <c r="X279" s="39">
        <f t="shared" ref="X279:X284" si="145">SUM(R279:W279)</f>
        <v>0</v>
      </c>
      <c r="Y279" s="40">
        <f t="shared" si="141"/>
        <v>0</v>
      </c>
    </row>
    <row r="280" spans="1:25" x14ac:dyDescent="0.25">
      <c r="A280" s="30"/>
      <c r="B280" s="41"/>
      <c r="C280" s="42" t="s">
        <v>31</v>
      </c>
      <c r="D280" s="33"/>
      <c r="E280" s="34"/>
      <c r="F280" s="35"/>
      <c r="G280" s="34"/>
      <c r="H280" s="35"/>
      <c r="I280" s="37">
        <f t="shared" si="142"/>
        <v>0</v>
      </c>
      <c r="J280" s="38">
        <f t="shared" si="143"/>
        <v>0</v>
      </c>
      <c r="K280" s="35"/>
      <c r="L280" s="35"/>
      <c r="M280" s="35"/>
      <c r="N280" s="35"/>
      <c r="O280" s="35"/>
      <c r="P280" s="35"/>
      <c r="Q280" s="39">
        <f t="shared" si="144"/>
        <v>0</v>
      </c>
      <c r="R280" s="35"/>
      <c r="S280" s="35"/>
      <c r="T280" s="35"/>
      <c r="U280" s="35"/>
      <c r="V280" s="35"/>
      <c r="W280" s="35"/>
      <c r="X280" s="39">
        <f t="shared" si="145"/>
        <v>0</v>
      </c>
      <c r="Y280" s="40">
        <f t="shared" si="141"/>
        <v>0</v>
      </c>
    </row>
    <row r="281" spans="1:25" x14ac:dyDescent="0.25">
      <c r="A281" s="30"/>
      <c r="B281" s="41"/>
      <c r="C281" s="42" t="s">
        <v>33</v>
      </c>
      <c r="D281" s="33"/>
      <c r="E281" s="34"/>
      <c r="F281" s="35"/>
      <c r="G281" s="34"/>
      <c r="H281" s="35"/>
      <c r="I281" s="37">
        <f t="shared" si="142"/>
        <v>0</v>
      </c>
      <c r="J281" s="38">
        <f t="shared" si="143"/>
        <v>0</v>
      </c>
      <c r="K281" s="35"/>
      <c r="L281" s="35"/>
      <c r="M281" s="35"/>
      <c r="N281" s="35"/>
      <c r="O281" s="35"/>
      <c r="P281" s="35"/>
      <c r="Q281" s="39">
        <f t="shared" si="144"/>
        <v>0</v>
      </c>
      <c r="R281" s="35"/>
      <c r="S281" s="35"/>
      <c r="T281" s="35"/>
      <c r="U281" s="35"/>
      <c r="V281" s="35"/>
      <c r="W281" s="35"/>
      <c r="X281" s="39">
        <f t="shared" si="145"/>
        <v>0</v>
      </c>
      <c r="Y281" s="40">
        <f t="shared" si="141"/>
        <v>0</v>
      </c>
    </row>
    <row r="282" spans="1:25" x14ac:dyDescent="0.25">
      <c r="A282" s="30"/>
      <c r="B282" s="41"/>
      <c r="C282" s="42" t="s">
        <v>34</v>
      </c>
      <c r="D282" s="33"/>
      <c r="E282" s="34"/>
      <c r="F282" s="35"/>
      <c r="G282" s="34"/>
      <c r="H282" s="35"/>
      <c r="I282" s="37">
        <f t="shared" si="142"/>
        <v>0</v>
      </c>
      <c r="J282" s="38">
        <f t="shared" si="143"/>
        <v>0</v>
      </c>
      <c r="K282" s="35"/>
      <c r="L282" s="35"/>
      <c r="M282" s="35"/>
      <c r="N282" s="35"/>
      <c r="O282" s="35"/>
      <c r="P282" s="35"/>
      <c r="Q282" s="39">
        <f t="shared" si="144"/>
        <v>0</v>
      </c>
      <c r="R282" s="35"/>
      <c r="S282" s="35"/>
      <c r="T282" s="35"/>
      <c r="U282" s="35"/>
      <c r="V282" s="35"/>
      <c r="W282" s="35"/>
      <c r="X282" s="39">
        <f t="shared" si="145"/>
        <v>0</v>
      </c>
      <c r="Y282" s="40">
        <f t="shared" si="141"/>
        <v>0</v>
      </c>
    </row>
    <row r="283" spans="1:25" x14ac:dyDescent="0.25">
      <c r="A283" s="30"/>
      <c r="B283" s="41"/>
      <c r="C283" s="42" t="s">
        <v>35</v>
      </c>
      <c r="D283" s="33"/>
      <c r="E283" s="34"/>
      <c r="F283" s="35"/>
      <c r="G283" s="34"/>
      <c r="H283" s="35"/>
      <c r="I283" s="37">
        <f t="shared" si="142"/>
        <v>0</v>
      </c>
      <c r="J283" s="38">
        <f t="shared" si="143"/>
        <v>0</v>
      </c>
      <c r="K283" s="35"/>
      <c r="L283" s="35"/>
      <c r="M283" s="35"/>
      <c r="N283" s="35"/>
      <c r="O283" s="35"/>
      <c r="P283" s="35"/>
      <c r="Q283" s="39">
        <f t="shared" si="144"/>
        <v>0</v>
      </c>
      <c r="R283" s="35"/>
      <c r="S283" s="35"/>
      <c r="T283" s="35"/>
      <c r="U283" s="35"/>
      <c r="V283" s="35"/>
      <c r="W283" s="35"/>
      <c r="X283" s="39">
        <f t="shared" si="145"/>
        <v>0</v>
      </c>
      <c r="Y283" s="40">
        <f t="shared" si="141"/>
        <v>0</v>
      </c>
    </row>
    <row r="284" spans="1:25" x14ac:dyDescent="0.25">
      <c r="A284" s="30"/>
      <c r="B284" s="41"/>
      <c r="C284" s="42"/>
      <c r="D284" s="33"/>
      <c r="E284" s="34"/>
      <c r="F284" s="35"/>
      <c r="G284" s="34"/>
      <c r="H284" s="35"/>
      <c r="I284" s="37">
        <f t="shared" si="142"/>
        <v>0</v>
      </c>
      <c r="J284" s="38">
        <f t="shared" si="143"/>
        <v>0</v>
      </c>
      <c r="K284" s="35"/>
      <c r="L284" s="35"/>
      <c r="M284" s="35"/>
      <c r="N284" s="35"/>
      <c r="O284" s="35"/>
      <c r="P284" s="35"/>
      <c r="Q284" s="39">
        <f t="shared" si="144"/>
        <v>0</v>
      </c>
      <c r="R284" s="35"/>
      <c r="S284" s="35"/>
      <c r="T284" s="35"/>
      <c r="U284" s="35"/>
      <c r="V284" s="35"/>
      <c r="W284" s="35"/>
      <c r="X284" s="39">
        <f t="shared" si="145"/>
        <v>0</v>
      </c>
      <c r="Y284" s="40">
        <f t="shared" si="141"/>
        <v>0</v>
      </c>
    </row>
    <row r="285" spans="1:25" ht="15.75" thickBot="1" x14ac:dyDescent="0.3">
      <c r="A285" s="49"/>
      <c r="B285" s="50"/>
      <c r="C285" s="51" t="s">
        <v>38</v>
      </c>
      <c r="D285" s="52"/>
      <c r="E285" s="53"/>
      <c r="F285" s="54"/>
      <c r="G285" s="55"/>
      <c r="H285" s="56" t="s">
        <v>39</v>
      </c>
      <c r="I285" s="37">
        <f t="shared" ref="I285:W285" si="146">SUM(I278:I284)</f>
        <v>0</v>
      </c>
      <c r="J285" s="57">
        <f t="shared" si="146"/>
        <v>0</v>
      </c>
      <c r="K285" s="57">
        <f t="shared" si="146"/>
        <v>0</v>
      </c>
      <c r="L285" s="57">
        <f t="shared" si="146"/>
        <v>0</v>
      </c>
      <c r="M285" s="57">
        <f t="shared" si="146"/>
        <v>0</v>
      </c>
      <c r="N285" s="57">
        <f t="shared" si="146"/>
        <v>0</v>
      </c>
      <c r="O285" s="57">
        <f t="shared" si="146"/>
        <v>0</v>
      </c>
      <c r="P285" s="57">
        <f t="shared" si="146"/>
        <v>0</v>
      </c>
      <c r="Q285" s="57">
        <f t="shared" si="146"/>
        <v>0</v>
      </c>
      <c r="R285" s="57">
        <f t="shared" si="146"/>
        <v>0</v>
      </c>
      <c r="S285" s="57">
        <f t="shared" si="146"/>
        <v>0</v>
      </c>
      <c r="T285" s="57">
        <f t="shared" si="146"/>
        <v>0</v>
      </c>
      <c r="U285" s="57">
        <f t="shared" si="146"/>
        <v>0</v>
      </c>
      <c r="V285" s="57">
        <f t="shared" si="146"/>
        <v>0</v>
      </c>
      <c r="W285" s="57">
        <f t="shared" si="146"/>
        <v>0</v>
      </c>
      <c r="X285" s="57">
        <f>SUM(R285:W285)</f>
        <v>0</v>
      </c>
      <c r="Y285" s="40">
        <f t="shared" si="141"/>
        <v>0</v>
      </c>
    </row>
    <row r="286" spans="1:25" ht="16.5" thickTop="1" thickBot="1" x14ac:dyDescent="0.3">
      <c r="A286" s="214" t="s">
        <v>40</v>
      </c>
      <c r="B286" s="221">
        <v>43640</v>
      </c>
      <c r="C286" s="215" t="s">
        <v>30</v>
      </c>
      <c r="D286" s="216">
        <v>15</v>
      </c>
      <c r="E286" s="209">
        <v>0.27083333333333331</v>
      </c>
      <c r="F286" s="210">
        <v>122638</v>
      </c>
      <c r="G286" s="209">
        <v>0.3125</v>
      </c>
      <c r="H286" s="210">
        <v>122671</v>
      </c>
      <c r="I286" s="37">
        <f>SUM(G286-E286)</f>
        <v>4.1666666666666685E-2</v>
      </c>
      <c r="J286" s="38">
        <f>SUM(H286-F286)</f>
        <v>33</v>
      </c>
      <c r="K286" s="234">
        <v>1</v>
      </c>
      <c r="L286" s="213">
        <v>1</v>
      </c>
      <c r="M286" s="204"/>
      <c r="N286" s="204"/>
      <c r="O286" s="204"/>
      <c r="P286" s="204"/>
      <c r="Q286" s="39">
        <f>SUM(K286:P286)</f>
        <v>2</v>
      </c>
      <c r="R286" s="203"/>
      <c r="S286" s="213">
        <v>2</v>
      </c>
      <c r="T286" s="204"/>
      <c r="U286" s="204"/>
      <c r="V286" s="204"/>
      <c r="W286" s="204"/>
      <c r="X286" s="39">
        <f>SUM(R286:W286)</f>
        <v>2</v>
      </c>
      <c r="Y286" s="40">
        <f t="shared" si="141"/>
        <v>0</v>
      </c>
    </row>
    <row r="287" spans="1:25" ht="15.75" thickBot="1" x14ac:dyDescent="0.3">
      <c r="A287" s="217" t="s">
        <v>120</v>
      </c>
      <c r="B287" s="218"/>
      <c r="C287" s="219" t="s">
        <v>31</v>
      </c>
      <c r="D287" s="220"/>
      <c r="E287" s="212">
        <v>0.32291666666666669</v>
      </c>
      <c r="F287" s="207">
        <v>122671</v>
      </c>
      <c r="G287" s="212">
        <v>0.36249999999999999</v>
      </c>
      <c r="H287" s="207">
        <v>122693</v>
      </c>
      <c r="I287" s="37">
        <f t="shared" ref="I287:I298" si="147">SUM(G287-E287)</f>
        <v>3.9583333333333304E-2</v>
      </c>
      <c r="J287" s="38">
        <f t="shared" ref="J287:J298" si="148">SUM(H287-F287)</f>
        <v>22</v>
      </c>
      <c r="K287" s="208"/>
      <c r="L287" s="207">
        <v>1</v>
      </c>
      <c r="M287" s="206"/>
      <c r="N287" s="206"/>
      <c r="O287" s="206"/>
      <c r="P287" s="206"/>
      <c r="Q287" s="39">
        <f t="shared" ref="Q287:Q298" si="149">SUM(K287:P287)</f>
        <v>1</v>
      </c>
      <c r="R287" s="208"/>
      <c r="S287" s="207">
        <v>1</v>
      </c>
      <c r="T287" s="206"/>
      <c r="U287" s="206"/>
      <c r="V287" s="206"/>
      <c r="W287" s="206"/>
      <c r="X287" s="39">
        <f t="shared" ref="X287:X291" si="150">SUM(R287:W287)</f>
        <v>1</v>
      </c>
      <c r="Y287" s="40">
        <f t="shared" si="141"/>
        <v>0</v>
      </c>
    </row>
    <row r="288" spans="1:25" ht="15.75" thickBot="1" x14ac:dyDescent="0.3">
      <c r="A288" s="217" t="s">
        <v>120</v>
      </c>
      <c r="B288" s="218"/>
      <c r="C288" s="219" t="s">
        <v>32</v>
      </c>
      <c r="D288" s="220">
        <v>15</v>
      </c>
      <c r="E288" s="212">
        <v>0.36944444444444446</v>
      </c>
      <c r="F288" s="207">
        <v>122693</v>
      </c>
      <c r="G288" s="212">
        <v>0.40277777777777773</v>
      </c>
      <c r="H288" s="207">
        <v>122717</v>
      </c>
      <c r="I288" s="37">
        <f t="shared" si="147"/>
        <v>3.333333333333327E-2</v>
      </c>
      <c r="J288" s="38">
        <f t="shared" si="148"/>
        <v>24</v>
      </c>
      <c r="K288" s="205">
        <v>1</v>
      </c>
      <c r="L288" s="207">
        <v>1</v>
      </c>
      <c r="M288" s="207">
        <v>1</v>
      </c>
      <c r="N288" s="206"/>
      <c r="O288" s="206"/>
      <c r="P288" s="206"/>
      <c r="Q288" s="39">
        <f t="shared" si="149"/>
        <v>3</v>
      </c>
      <c r="R288" s="208"/>
      <c r="S288" s="207">
        <v>2</v>
      </c>
      <c r="T288" s="207">
        <v>1</v>
      </c>
      <c r="U288" s="206"/>
      <c r="V288" s="206"/>
      <c r="W288" s="206"/>
      <c r="X288" s="39">
        <f t="shared" si="150"/>
        <v>3</v>
      </c>
      <c r="Y288" s="40">
        <f t="shared" si="141"/>
        <v>0</v>
      </c>
    </row>
    <row r="289" spans="1:25" ht="15.75" thickBot="1" x14ac:dyDescent="0.3">
      <c r="A289" s="217"/>
      <c r="B289" s="218"/>
      <c r="C289" s="219" t="s">
        <v>33</v>
      </c>
      <c r="D289" s="220"/>
      <c r="E289" s="212">
        <v>0.41319444444444442</v>
      </c>
      <c r="F289" s="207">
        <v>122717</v>
      </c>
      <c r="G289" s="212">
        <v>0.46249999999999997</v>
      </c>
      <c r="H289" s="207">
        <v>122749</v>
      </c>
      <c r="I289" s="37">
        <f t="shared" si="147"/>
        <v>4.9305555555555547E-2</v>
      </c>
      <c r="J289" s="38">
        <f t="shared" si="148"/>
        <v>32</v>
      </c>
      <c r="K289" s="205">
        <v>2</v>
      </c>
      <c r="L289" s="207">
        <v>2</v>
      </c>
      <c r="M289" s="206"/>
      <c r="N289" s="206"/>
      <c r="O289" s="206"/>
      <c r="P289" s="206"/>
      <c r="Q289" s="39">
        <f t="shared" si="149"/>
        <v>4</v>
      </c>
      <c r="R289" s="205">
        <v>1</v>
      </c>
      <c r="S289" s="207">
        <v>3</v>
      </c>
      <c r="T289" s="206"/>
      <c r="U289" s="206"/>
      <c r="V289" s="206"/>
      <c r="W289" s="206"/>
      <c r="X289" s="39">
        <f t="shared" si="150"/>
        <v>4</v>
      </c>
      <c r="Y289" s="40">
        <f t="shared" si="141"/>
        <v>0</v>
      </c>
    </row>
    <row r="290" spans="1:25" ht="15.75" thickBot="1" x14ac:dyDescent="0.3">
      <c r="A290" s="217" t="s">
        <v>132</v>
      </c>
      <c r="B290" s="218"/>
      <c r="C290" s="219" t="s">
        <v>34</v>
      </c>
      <c r="D290" s="220">
        <v>15</v>
      </c>
      <c r="E290" s="212">
        <v>0.64583333333333337</v>
      </c>
      <c r="F290" s="207">
        <v>122749</v>
      </c>
      <c r="G290" s="212">
        <v>0.71180555555555547</v>
      </c>
      <c r="H290" s="207">
        <v>122785</v>
      </c>
      <c r="I290" s="37">
        <f t="shared" si="147"/>
        <v>6.5972222222222099E-2</v>
      </c>
      <c r="J290" s="38">
        <f t="shared" si="148"/>
        <v>36</v>
      </c>
      <c r="K290" s="205">
        <v>2</v>
      </c>
      <c r="L290" s="206"/>
      <c r="M290" s="206"/>
      <c r="N290" s="206"/>
      <c r="O290" s="206"/>
      <c r="P290" s="206"/>
      <c r="Q290" s="39">
        <f t="shared" si="149"/>
        <v>2</v>
      </c>
      <c r="R290" s="208"/>
      <c r="S290" s="207">
        <v>2</v>
      </c>
      <c r="T290" s="206"/>
      <c r="U290" s="206"/>
      <c r="V290" s="206"/>
      <c r="W290" s="206"/>
      <c r="X290" s="39">
        <f t="shared" si="150"/>
        <v>2</v>
      </c>
      <c r="Y290" s="40">
        <f t="shared" si="141"/>
        <v>0</v>
      </c>
    </row>
    <row r="291" spans="1:25" ht="15.75" thickBot="1" x14ac:dyDescent="0.3">
      <c r="A291" s="217"/>
      <c r="B291" s="218"/>
      <c r="C291" s="219" t="s">
        <v>35</v>
      </c>
      <c r="D291" s="220"/>
      <c r="E291" s="212">
        <v>0.72777777777777775</v>
      </c>
      <c r="F291" s="207">
        <v>122785</v>
      </c>
      <c r="G291" s="212">
        <v>0.77986111111111101</v>
      </c>
      <c r="H291" s="207">
        <v>122817</v>
      </c>
      <c r="I291" s="37">
        <f t="shared" si="147"/>
        <v>5.2083333333333259E-2</v>
      </c>
      <c r="J291" s="38">
        <f t="shared" si="148"/>
        <v>32</v>
      </c>
      <c r="K291" s="205">
        <v>3</v>
      </c>
      <c r="L291" s="207">
        <v>2</v>
      </c>
      <c r="M291" s="206"/>
      <c r="N291" s="206"/>
      <c r="O291" s="206"/>
      <c r="P291" s="206"/>
      <c r="Q291" s="39">
        <f t="shared" si="149"/>
        <v>5</v>
      </c>
      <c r="R291" s="205">
        <v>3</v>
      </c>
      <c r="S291" s="207">
        <v>2</v>
      </c>
      <c r="T291" s="206"/>
      <c r="U291" s="206"/>
      <c r="V291" s="206"/>
      <c r="W291" s="206"/>
      <c r="X291" s="39">
        <f t="shared" si="150"/>
        <v>5</v>
      </c>
      <c r="Y291" s="40">
        <f t="shared" si="141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si="147"/>
        <v>0</v>
      </c>
      <c r="J292" s="38">
        <f t="shared" si="148"/>
        <v>0</v>
      </c>
      <c r="K292" s="35"/>
      <c r="L292" s="35"/>
      <c r="M292" s="35"/>
      <c r="N292" s="35"/>
      <c r="O292" s="35"/>
      <c r="P292" s="35"/>
      <c r="Q292" s="39">
        <f t="shared" si="149"/>
        <v>0</v>
      </c>
      <c r="R292" s="35"/>
      <c r="S292" s="35"/>
      <c r="T292" s="35"/>
      <c r="U292" s="35"/>
      <c r="V292" s="35"/>
      <c r="W292" s="35"/>
      <c r="X292" s="39">
        <f>SUM(R292:W292)</f>
        <v>0</v>
      </c>
      <c r="Y292" s="40">
        <f t="shared" si="141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147"/>
        <v>0</v>
      </c>
      <c r="J293" s="38">
        <f t="shared" si="148"/>
        <v>0</v>
      </c>
      <c r="K293" s="35"/>
      <c r="L293" s="35"/>
      <c r="M293" s="35"/>
      <c r="N293" s="35"/>
      <c r="O293" s="35"/>
      <c r="P293" s="35"/>
      <c r="Q293" s="39">
        <f t="shared" si="149"/>
        <v>0</v>
      </c>
      <c r="R293" s="35"/>
      <c r="S293" s="35"/>
      <c r="T293" s="35"/>
      <c r="U293" s="35"/>
      <c r="V293" s="35"/>
      <c r="W293" s="35"/>
      <c r="X293" s="39">
        <f t="shared" ref="X293:X298" si="151">SUM(R293:W293)</f>
        <v>0</v>
      </c>
      <c r="Y293" s="40">
        <f t="shared" si="141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147"/>
        <v>0</v>
      </c>
      <c r="J294" s="38">
        <f t="shared" si="148"/>
        <v>0</v>
      </c>
      <c r="K294" s="35"/>
      <c r="L294" s="35"/>
      <c r="M294" s="35"/>
      <c r="N294" s="35"/>
      <c r="O294" s="35"/>
      <c r="P294" s="35"/>
      <c r="Q294" s="39">
        <f t="shared" si="149"/>
        <v>0</v>
      </c>
      <c r="R294" s="35"/>
      <c r="S294" s="35"/>
      <c r="T294" s="35"/>
      <c r="U294" s="35"/>
      <c r="V294" s="35"/>
      <c r="W294" s="35"/>
      <c r="X294" s="39">
        <f t="shared" si="151"/>
        <v>0</v>
      </c>
      <c r="Y294" s="40">
        <f t="shared" si="141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147"/>
        <v>0</v>
      </c>
      <c r="J295" s="38">
        <f t="shared" si="148"/>
        <v>0</v>
      </c>
      <c r="K295" s="35"/>
      <c r="L295" s="35"/>
      <c r="M295" s="35"/>
      <c r="N295" s="35"/>
      <c r="O295" s="35"/>
      <c r="P295" s="35"/>
      <c r="Q295" s="39">
        <f t="shared" si="149"/>
        <v>0</v>
      </c>
      <c r="R295" s="35"/>
      <c r="S295" s="35"/>
      <c r="T295" s="35"/>
      <c r="U295" s="35"/>
      <c r="V295" s="35"/>
      <c r="W295" s="35"/>
      <c r="X295" s="39">
        <f t="shared" si="151"/>
        <v>0</v>
      </c>
      <c r="Y295" s="40">
        <f t="shared" si="141"/>
        <v>0</v>
      </c>
    </row>
    <row r="296" spans="1:25" x14ac:dyDescent="0.25">
      <c r="A296" s="30"/>
      <c r="B296" s="41"/>
      <c r="C296" s="58"/>
      <c r="D296" s="59"/>
      <c r="E296" s="60"/>
      <c r="F296" s="61"/>
      <c r="G296" s="60"/>
      <c r="H296" s="61"/>
      <c r="I296" s="37">
        <f t="shared" si="147"/>
        <v>0</v>
      </c>
      <c r="J296" s="38">
        <f t="shared" si="148"/>
        <v>0</v>
      </c>
      <c r="K296" s="35"/>
      <c r="L296" s="35"/>
      <c r="M296" s="35"/>
      <c r="N296" s="35"/>
      <c r="O296" s="35"/>
      <c r="P296" s="35"/>
      <c r="Q296" s="39">
        <f t="shared" si="149"/>
        <v>0</v>
      </c>
      <c r="R296" s="35"/>
      <c r="S296" s="35"/>
      <c r="T296" s="35"/>
      <c r="U296" s="35"/>
      <c r="V296" s="35"/>
      <c r="W296" s="35"/>
      <c r="X296" s="39">
        <f t="shared" si="151"/>
        <v>0</v>
      </c>
      <c r="Y296" s="40">
        <f t="shared" si="141"/>
        <v>0</v>
      </c>
    </row>
    <row r="297" spans="1:25" x14ac:dyDescent="0.25">
      <c r="A297" s="30"/>
      <c r="B297" s="41"/>
      <c r="C297" s="58"/>
      <c r="D297" s="59"/>
      <c r="E297" s="60"/>
      <c r="F297" s="61"/>
      <c r="G297" s="60"/>
      <c r="H297" s="61"/>
      <c r="I297" s="37">
        <f t="shared" si="147"/>
        <v>0</v>
      </c>
      <c r="J297" s="38">
        <f t="shared" si="148"/>
        <v>0</v>
      </c>
      <c r="K297" s="35"/>
      <c r="L297" s="35"/>
      <c r="M297" s="35"/>
      <c r="N297" s="35"/>
      <c r="O297" s="35"/>
      <c r="P297" s="35"/>
      <c r="Q297" s="39">
        <f t="shared" si="149"/>
        <v>0</v>
      </c>
      <c r="R297" s="35"/>
      <c r="S297" s="35"/>
      <c r="T297" s="35"/>
      <c r="U297" s="35"/>
      <c r="V297" s="35"/>
      <c r="W297" s="35"/>
      <c r="X297" s="39">
        <f t="shared" si="151"/>
        <v>0</v>
      </c>
      <c r="Y297" s="40">
        <f t="shared" si="141"/>
        <v>0</v>
      </c>
    </row>
    <row r="298" spans="1:25" x14ac:dyDescent="0.25">
      <c r="A298" s="30"/>
      <c r="B298" s="41"/>
      <c r="C298" s="58"/>
      <c r="D298" s="59"/>
      <c r="E298" s="60"/>
      <c r="F298" s="61"/>
      <c r="G298" s="60"/>
      <c r="H298" s="61"/>
      <c r="I298" s="37">
        <f t="shared" si="147"/>
        <v>0</v>
      </c>
      <c r="J298" s="38">
        <f t="shared" si="148"/>
        <v>0</v>
      </c>
      <c r="K298" s="35"/>
      <c r="L298" s="35"/>
      <c r="M298" s="35"/>
      <c r="N298" s="35"/>
      <c r="O298" s="35"/>
      <c r="P298" s="35"/>
      <c r="Q298" s="39">
        <f t="shared" si="149"/>
        <v>0</v>
      </c>
      <c r="R298" s="35"/>
      <c r="S298" s="35"/>
      <c r="T298" s="35"/>
      <c r="U298" s="35"/>
      <c r="V298" s="35"/>
      <c r="W298" s="35"/>
      <c r="X298" s="39">
        <f t="shared" si="151"/>
        <v>0</v>
      </c>
      <c r="Y298" s="40">
        <f t="shared" si="141"/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 t="shared" ref="I300:W300" si="152">SUM(I286:I299)</f>
        <v>0.28194444444444416</v>
      </c>
      <c r="J300" s="57">
        <f t="shared" si="152"/>
        <v>179</v>
      </c>
      <c r="K300" s="57">
        <f t="shared" si="152"/>
        <v>9</v>
      </c>
      <c r="L300" s="57">
        <f t="shared" si="152"/>
        <v>7</v>
      </c>
      <c r="M300" s="57">
        <f t="shared" si="152"/>
        <v>1</v>
      </c>
      <c r="N300" s="57">
        <f t="shared" si="152"/>
        <v>0</v>
      </c>
      <c r="O300" s="57">
        <f t="shared" si="152"/>
        <v>0</v>
      </c>
      <c r="P300" s="57">
        <f t="shared" si="152"/>
        <v>0</v>
      </c>
      <c r="Q300" s="57">
        <f t="shared" si="152"/>
        <v>17</v>
      </c>
      <c r="R300" s="57">
        <f t="shared" si="152"/>
        <v>4</v>
      </c>
      <c r="S300" s="57">
        <f t="shared" si="152"/>
        <v>12</v>
      </c>
      <c r="T300" s="57">
        <f t="shared" si="152"/>
        <v>1</v>
      </c>
      <c r="U300" s="57">
        <f t="shared" si="152"/>
        <v>0</v>
      </c>
      <c r="V300" s="57">
        <f t="shared" si="152"/>
        <v>0</v>
      </c>
      <c r="W300" s="57">
        <f t="shared" si="152"/>
        <v>0</v>
      </c>
      <c r="X300" s="57">
        <f>SUM(R300:W300)</f>
        <v>17</v>
      </c>
      <c r="Y300" s="40">
        <f t="shared" ref="Y300:Y313" si="153">SUM(Q300-X300)</f>
        <v>0</v>
      </c>
    </row>
    <row r="301" spans="1:25" ht="16.5" thickTop="1" thickBot="1" x14ac:dyDescent="0.3">
      <c r="A301" s="214" t="s">
        <v>43</v>
      </c>
      <c r="B301" s="221">
        <v>43641</v>
      </c>
      <c r="C301" s="215" t="s">
        <v>30</v>
      </c>
      <c r="D301" s="216">
        <v>15</v>
      </c>
      <c r="E301" s="209">
        <v>0.27083333333333331</v>
      </c>
      <c r="F301" s="210">
        <v>122817</v>
      </c>
      <c r="G301" s="209">
        <v>0.32013888888888892</v>
      </c>
      <c r="H301" s="210">
        <v>122851</v>
      </c>
      <c r="I301" s="37">
        <f>SUM(G301-E301)</f>
        <v>4.9305555555555602E-2</v>
      </c>
      <c r="J301" s="38">
        <f>SUM(H301-F301)</f>
        <v>34</v>
      </c>
      <c r="K301" s="203"/>
      <c r="L301" s="213">
        <v>3</v>
      </c>
      <c r="M301" s="204"/>
      <c r="N301" s="204"/>
      <c r="O301" s="204"/>
      <c r="P301" s="204"/>
      <c r="Q301" s="39">
        <f>SUM(K301:P301)</f>
        <v>3</v>
      </c>
      <c r="R301" s="203"/>
      <c r="S301" s="213">
        <v>1</v>
      </c>
      <c r="T301" s="213">
        <v>2</v>
      </c>
      <c r="U301" s="204"/>
      <c r="V301" s="204"/>
      <c r="W301" s="204"/>
      <c r="X301" s="39">
        <f>SUM(R301:W301)</f>
        <v>3</v>
      </c>
      <c r="Y301" s="40">
        <f t="shared" si="153"/>
        <v>0</v>
      </c>
    </row>
    <row r="302" spans="1:25" ht="15.75" thickBot="1" x14ac:dyDescent="0.3">
      <c r="A302" s="217" t="s">
        <v>120</v>
      </c>
      <c r="B302" s="233"/>
      <c r="C302" s="219" t="s">
        <v>31</v>
      </c>
      <c r="D302" s="220"/>
      <c r="E302" s="212">
        <v>0.32291666666666669</v>
      </c>
      <c r="F302" s="207">
        <v>122851</v>
      </c>
      <c r="G302" s="212">
        <v>0.3576388888888889</v>
      </c>
      <c r="H302" s="207">
        <v>122873</v>
      </c>
      <c r="I302" s="37">
        <f t="shared" ref="I302:I313" si="154">SUM(G302-E302)</f>
        <v>3.472222222222221E-2</v>
      </c>
      <c r="J302" s="38">
        <f t="shared" ref="J302:J313" si="155">SUM(H302-F302)</f>
        <v>22</v>
      </c>
      <c r="K302" s="205">
        <v>1</v>
      </c>
      <c r="L302" s="206"/>
      <c r="M302" s="206"/>
      <c r="N302" s="206"/>
      <c r="O302" s="206"/>
      <c r="P302" s="206"/>
      <c r="Q302" s="39">
        <f t="shared" ref="Q302:Q313" si="156">SUM(K302:P302)</f>
        <v>1</v>
      </c>
      <c r="R302" s="208"/>
      <c r="S302" s="207">
        <v>1</v>
      </c>
      <c r="T302" s="206"/>
      <c r="U302" s="206"/>
      <c r="V302" s="206"/>
      <c r="W302" s="206"/>
      <c r="X302" s="39">
        <f t="shared" ref="X302:X313" si="157">SUM(R302:W302)</f>
        <v>1</v>
      </c>
      <c r="Y302" s="40">
        <f t="shared" si="153"/>
        <v>0</v>
      </c>
    </row>
    <row r="303" spans="1:25" ht="15.75" thickBot="1" x14ac:dyDescent="0.3">
      <c r="A303" s="217" t="s">
        <v>120</v>
      </c>
      <c r="B303" s="233"/>
      <c r="C303" s="219" t="s">
        <v>32</v>
      </c>
      <c r="D303" s="220">
        <v>15</v>
      </c>
      <c r="E303" s="212">
        <v>0.36944444444444446</v>
      </c>
      <c r="F303" s="207">
        <v>122873</v>
      </c>
      <c r="G303" s="212">
        <v>0.40208333333333335</v>
      </c>
      <c r="H303" s="207">
        <v>122892</v>
      </c>
      <c r="I303" s="37">
        <f t="shared" si="154"/>
        <v>3.2638888888888884E-2</v>
      </c>
      <c r="J303" s="38">
        <f t="shared" si="155"/>
        <v>19</v>
      </c>
      <c r="K303" s="208"/>
      <c r="L303" s="207">
        <v>1</v>
      </c>
      <c r="M303" s="207">
        <v>1</v>
      </c>
      <c r="N303" s="206"/>
      <c r="O303" s="206"/>
      <c r="P303" s="206"/>
      <c r="Q303" s="39">
        <f t="shared" si="156"/>
        <v>2</v>
      </c>
      <c r="R303" s="208"/>
      <c r="S303" s="207">
        <v>2</v>
      </c>
      <c r="T303" s="206"/>
      <c r="U303" s="206"/>
      <c r="V303" s="206"/>
      <c r="W303" s="206"/>
      <c r="X303" s="39">
        <f t="shared" si="157"/>
        <v>2</v>
      </c>
      <c r="Y303" s="40">
        <f t="shared" si="153"/>
        <v>0</v>
      </c>
    </row>
    <row r="304" spans="1:25" ht="15.75" thickBot="1" x14ac:dyDescent="0.3">
      <c r="A304" s="217"/>
      <c r="B304" s="233"/>
      <c r="C304" s="219" t="s">
        <v>33</v>
      </c>
      <c r="D304" s="220"/>
      <c r="E304" s="212">
        <v>0.41319444444444442</v>
      </c>
      <c r="F304" s="207">
        <v>122892</v>
      </c>
      <c r="G304" s="212">
        <v>0.4604166666666667</v>
      </c>
      <c r="H304" s="207">
        <v>122929</v>
      </c>
      <c r="I304" s="37">
        <f t="shared" si="154"/>
        <v>4.7222222222222276E-2</v>
      </c>
      <c r="J304" s="38">
        <f t="shared" si="155"/>
        <v>37</v>
      </c>
      <c r="K304" s="205">
        <v>1</v>
      </c>
      <c r="L304" s="207">
        <v>1</v>
      </c>
      <c r="M304" s="206"/>
      <c r="N304" s="206"/>
      <c r="O304" s="206"/>
      <c r="P304" s="206"/>
      <c r="Q304" s="39">
        <f t="shared" si="156"/>
        <v>2</v>
      </c>
      <c r="R304" s="205">
        <v>1</v>
      </c>
      <c r="S304" s="207">
        <v>1</v>
      </c>
      <c r="T304" s="206"/>
      <c r="U304" s="206"/>
      <c r="V304" s="206"/>
      <c r="W304" s="206"/>
      <c r="X304" s="39">
        <f t="shared" si="157"/>
        <v>2</v>
      </c>
      <c r="Y304" s="40">
        <f t="shared" si="153"/>
        <v>0</v>
      </c>
    </row>
    <row r="305" spans="1:25" ht="15.75" thickBot="1" x14ac:dyDescent="0.3">
      <c r="A305" s="217" t="s">
        <v>132</v>
      </c>
      <c r="B305" s="233"/>
      <c r="C305" s="219" t="s">
        <v>34</v>
      </c>
      <c r="D305" s="220">
        <v>15</v>
      </c>
      <c r="E305" s="212">
        <v>0.64583333333333337</v>
      </c>
      <c r="F305" s="207">
        <v>122929</v>
      </c>
      <c r="G305" s="212">
        <v>0.71180555555555547</v>
      </c>
      <c r="H305" s="207">
        <v>122965</v>
      </c>
      <c r="I305" s="37">
        <f t="shared" si="154"/>
        <v>6.5972222222222099E-2</v>
      </c>
      <c r="J305" s="38">
        <f t="shared" si="155"/>
        <v>36</v>
      </c>
      <c r="K305" s="205">
        <v>1</v>
      </c>
      <c r="L305" s="206"/>
      <c r="M305" s="206"/>
      <c r="N305" s="206"/>
      <c r="O305" s="206"/>
      <c r="P305" s="206"/>
      <c r="Q305" s="39">
        <f t="shared" si="156"/>
        <v>1</v>
      </c>
      <c r="R305" s="208"/>
      <c r="S305" s="207">
        <v>1</v>
      </c>
      <c r="T305" s="206"/>
      <c r="U305" s="206"/>
      <c r="V305" s="206"/>
      <c r="W305" s="206"/>
      <c r="X305" s="39">
        <f t="shared" si="157"/>
        <v>1</v>
      </c>
      <c r="Y305" s="40">
        <f t="shared" si="153"/>
        <v>0</v>
      </c>
    </row>
    <row r="306" spans="1:25" ht="15.75" thickBot="1" x14ac:dyDescent="0.3">
      <c r="A306" s="217"/>
      <c r="B306" s="233"/>
      <c r="C306" s="219" t="s">
        <v>35</v>
      </c>
      <c r="D306" s="220"/>
      <c r="E306" s="212">
        <v>0.72777777777777775</v>
      </c>
      <c r="F306" s="207">
        <v>122965</v>
      </c>
      <c r="G306" s="212">
        <v>0.77777777777777779</v>
      </c>
      <c r="H306" s="207">
        <v>122997</v>
      </c>
      <c r="I306" s="37">
        <f t="shared" si="154"/>
        <v>5.0000000000000044E-2</v>
      </c>
      <c r="J306" s="38">
        <f t="shared" si="155"/>
        <v>32</v>
      </c>
      <c r="K306" s="205">
        <v>3</v>
      </c>
      <c r="L306" s="207">
        <v>1</v>
      </c>
      <c r="M306" s="206"/>
      <c r="N306" s="206"/>
      <c r="O306" s="206"/>
      <c r="P306" s="206"/>
      <c r="Q306" s="39">
        <f t="shared" si="156"/>
        <v>4</v>
      </c>
      <c r="R306" s="205">
        <v>1</v>
      </c>
      <c r="S306" s="207">
        <v>3</v>
      </c>
      <c r="T306" s="206"/>
      <c r="U306" s="206"/>
      <c r="V306" s="206"/>
      <c r="W306" s="206"/>
      <c r="X306" s="39">
        <f t="shared" si="157"/>
        <v>4</v>
      </c>
      <c r="Y306" s="40">
        <f t="shared" si="153"/>
        <v>0</v>
      </c>
    </row>
    <row r="307" spans="1:25" x14ac:dyDescent="0.25">
      <c r="A307" s="30"/>
      <c r="B307" s="41"/>
      <c r="C307" s="42"/>
      <c r="D307" s="33"/>
      <c r="E307" s="34"/>
      <c r="F307" s="35"/>
      <c r="G307" s="34"/>
      <c r="H307" s="35"/>
      <c r="I307" s="37">
        <f t="shared" si="154"/>
        <v>0</v>
      </c>
      <c r="J307" s="38">
        <f t="shared" si="155"/>
        <v>0</v>
      </c>
      <c r="K307" s="35"/>
      <c r="L307" s="35"/>
      <c r="M307" s="35"/>
      <c r="N307" s="35"/>
      <c r="O307" s="35"/>
      <c r="P307" s="35"/>
      <c r="Q307" s="39">
        <f t="shared" si="156"/>
        <v>0</v>
      </c>
      <c r="R307" s="35"/>
      <c r="S307" s="35"/>
      <c r="T307" s="35"/>
      <c r="U307" s="35"/>
      <c r="V307" s="35"/>
      <c r="W307" s="35"/>
      <c r="X307" s="39">
        <f t="shared" si="157"/>
        <v>0</v>
      </c>
      <c r="Y307" s="40">
        <f t="shared" si="153"/>
        <v>0</v>
      </c>
    </row>
    <row r="308" spans="1:25" x14ac:dyDescent="0.25">
      <c r="A308" s="30"/>
      <c r="B308" s="41"/>
      <c r="C308" s="42"/>
      <c r="D308" s="33"/>
      <c r="E308" s="34"/>
      <c r="F308" s="35"/>
      <c r="G308" s="34"/>
      <c r="H308" s="35"/>
      <c r="I308" s="37">
        <f t="shared" si="154"/>
        <v>0</v>
      </c>
      <c r="J308" s="38">
        <f t="shared" si="155"/>
        <v>0</v>
      </c>
      <c r="K308" s="35"/>
      <c r="L308" s="35"/>
      <c r="M308" s="35"/>
      <c r="N308" s="35"/>
      <c r="O308" s="35"/>
      <c r="P308" s="35"/>
      <c r="Q308" s="39">
        <f t="shared" si="156"/>
        <v>0</v>
      </c>
      <c r="R308" s="35"/>
      <c r="S308" s="35"/>
      <c r="T308" s="35"/>
      <c r="U308" s="35"/>
      <c r="V308" s="35"/>
      <c r="W308" s="35"/>
      <c r="X308" s="39">
        <f t="shared" si="157"/>
        <v>0</v>
      </c>
      <c r="Y308" s="40">
        <f t="shared" si="153"/>
        <v>0</v>
      </c>
    </row>
    <row r="309" spans="1:25" x14ac:dyDescent="0.25">
      <c r="A309" s="30"/>
      <c r="B309" s="41"/>
      <c r="C309" s="42"/>
      <c r="D309" s="33"/>
      <c r="E309" s="34"/>
      <c r="F309" s="35"/>
      <c r="G309" s="34"/>
      <c r="H309" s="35"/>
      <c r="I309" s="37">
        <f t="shared" si="154"/>
        <v>0</v>
      </c>
      <c r="J309" s="38">
        <f t="shared" si="155"/>
        <v>0</v>
      </c>
      <c r="K309" s="35"/>
      <c r="L309" s="35"/>
      <c r="M309" s="35"/>
      <c r="N309" s="35"/>
      <c r="O309" s="35"/>
      <c r="P309" s="35"/>
      <c r="Q309" s="39">
        <f t="shared" si="156"/>
        <v>0</v>
      </c>
      <c r="R309" s="35"/>
      <c r="S309" s="35"/>
      <c r="T309" s="35"/>
      <c r="U309" s="35"/>
      <c r="V309" s="35"/>
      <c r="W309" s="35"/>
      <c r="X309" s="39">
        <f t="shared" si="157"/>
        <v>0</v>
      </c>
      <c r="Y309" s="40">
        <f t="shared" si="153"/>
        <v>0</v>
      </c>
    </row>
    <row r="310" spans="1:25" x14ac:dyDescent="0.25">
      <c r="A310" s="30"/>
      <c r="B310" s="41"/>
      <c r="C310" s="42"/>
      <c r="D310" s="33"/>
      <c r="E310" s="34"/>
      <c r="F310" s="35"/>
      <c r="G310" s="34"/>
      <c r="H310" s="35"/>
      <c r="I310" s="37">
        <f t="shared" si="154"/>
        <v>0</v>
      </c>
      <c r="J310" s="38">
        <f t="shared" si="155"/>
        <v>0</v>
      </c>
      <c r="K310" s="35"/>
      <c r="L310" s="35"/>
      <c r="M310" s="35"/>
      <c r="N310" s="35"/>
      <c r="O310" s="35"/>
      <c r="P310" s="35"/>
      <c r="Q310" s="39">
        <f t="shared" si="156"/>
        <v>0</v>
      </c>
      <c r="R310" s="35"/>
      <c r="S310" s="35"/>
      <c r="T310" s="35"/>
      <c r="U310" s="35"/>
      <c r="V310" s="35"/>
      <c r="W310" s="35"/>
      <c r="X310" s="39">
        <f t="shared" si="157"/>
        <v>0</v>
      </c>
      <c r="Y310" s="40">
        <f t="shared" si="153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154"/>
        <v>0</v>
      </c>
      <c r="J311" s="38">
        <f t="shared" si="155"/>
        <v>0</v>
      </c>
      <c r="K311" s="35"/>
      <c r="L311" s="35"/>
      <c r="M311" s="35"/>
      <c r="N311" s="35"/>
      <c r="O311" s="35"/>
      <c r="P311" s="35"/>
      <c r="Q311" s="39">
        <f t="shared" si="156"/>
        <v>0</v>
      </c>
      <c r="R311" s="35"/>
      <c r="S311" s="35"/>
      <c r="T311" s="35"/>
      <c r="U311" s="35"/>
      <c r="V311" s="35"/>
      <c r="W311" s="35"/>
      <c r="X311" s="39">
        <f t="shared" si="157"/>
        <v>0</v>
      </c>
      <c r="Y311" s="40">
        <f t="shared" si="153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154"/>
        <v>0</v>
      </c>
      <c r="J312" s="38">
        <f t="shared" si="155"/>
        <v>0</v>
      </c>
      <c r="K312" s="35"/>
      <c r="L312" s="35"/>
      <c r="M312" s="35"/>
      <c r="N312" s="35"/>
      <c r="O312" s="35"/>
      <c r="P312" s="35"/>
      <c r="Q312" s="39">
        <f t="shared" si="156"/>
        <v>0</v>
      </c>
      <c r="R312" s="35"/>
      <c r="S312" s="35"/>
      <c r="T312" s="35"/>
      <c r="U312" s="35"/>
      <c r="V312" s="35"/>
      <c r="W312" s="35"/>
      <c r="X312" s="39">
        <f t="shared" si="157"/>
        <v>0</v>
      </c>
      <c r="Y312" s="40">
        <f t="shared" si="153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154"/>
        <v>0</v>
      </c>
      <c r="J313" s="38">
        <f t="shared" si="155"/>
        <v>0</v>
      </c>
      <c r="K313" s="35"/>
      <c r="L313" s="35"/>
      <c r="M313" s="35"/>
      <c r="N313" s="35"/>
      <c r="O313" s="35"/>
      <c r="P313" s="35"/>
      <c r="Q313" s="39">
        <f t="shared" si="156"/>
        <v>0</v>
      </c>
      <c r="R313" s="35"/>
      <c r="S313" s="35"/>
      <c r="T313" s="35"/>
      <c r="U313" s="35"/>
      <c r="V313" s="35"/>
      <c r="W313" s="35"/>
      <c r="X313" s="39">
        <f t="shared" si="157"/>
        <v>0</v>
      </c>
      <c r="Y313" s="40">
        <f t="shared" si="153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 t="shared" ref="I315:W315" si="158">SUM(I301:I314)</f>
        <v>0.27986111111111112</v>
      </c>
      <c r="J315" s="57">
        <f t="shared" si="158"/>
        <v>180</v>
      </c>
      <c r="K315" s="57">
        <f t="shared" si="158"/>
        <v>6</v>
      </c>
      <c r="L315" s="57">
        <f t="shared" si="158"/>
        <v>6</v>
      </c>
      <c r="M315" s="57">
        <f t="shared" si="158"/>
        <v>1</v>
      </c>
      <c r="N315" s="57">
        <f t="shared" si="158"/>
        <v>0</v>
      </c>
      <c r="O315" s="57">
        <f t="shared" si="158"/>
        <v>0</v>
      </c>
      <c r="P315" s="57">
        <f t="shared" si="158"/>
        <v>0</v>
      </c>
      <c r="Q315" s="57">
        <f t="shared" si="158"/>
        <v>13</v>
      </c>
      <c r="R315" s="57">
        <f t="shared" si="158"/>
        <v>2</v>
      </c>
      <c r="S315" s="57">
        <f t="shared" si="158"/>
        <v>9</v>
      </c>
      <c r="T315" s="57">
        <f t="shared" si="158"/>
        <v>2</v>
      </c>
      <c r="U315" s="57">
        <f t="shared" si="158"/>
        <v>0</v>
      </c>
      <c r="V315" s="57">
        <f t="shared" si="158"/>
        <v>0</v>
      </c>
      <c r="W315" s="57">
        <f t="shared" si="158"/>
        <v>0</v>
      </c>
      <c r="X315" s="57">
        <f>SUM(R315:W315)</f>
        <v>13</v>
      </c>
      <c r="Y315" s="40">
        <f t="shared" ref="Y315" si="159">SUM(Q315-X315)</f>
        <v>0</v>
      </c>
    </row>
    <row r="316" spans="1:25" ht="16.5" thickTop="1" thickBot="1" x14ac:dyDescent="0.3">
      <c r="A316" s="214" t="s">
        <v>44</v>
      </c>
      <c r="B316" s="221">
        <v>43642</v>
      </c>
      <c r="C316" s="215" t="s">
        <v>30</v>
      </c>
      <c r="D316" s="216">
        <v>15</v>
      </c>
      <c r="E316" s="198">
        <v>0.27083333333333331</v>
      </c>
      <c r="F316" s="199">
        <v>122997</v>
      </c>
      <c r="G316" s="198">
        <v>0.3125</v>
      </c>
      <c r="H316" s="199">
        <v>123030</v>
      </c>
      <c r="I316" s="37">
        <f>SUM(G316-E316)</f>
        <v>4.1666666666666685E-2</v>
      </c>
      <c r="J316" s="38">
        <f>SUM(H316-F316)</f>
        <v>33</v>
      </c>
      <c r="K316" s="203"/>
      <c r="L316" s="213">
        <v>1</v>
      </c>
      <c r="M316" s="204"/>
      <c r="N316" s="204"/>
      <c r="O316" s="204"/>
      <c r="P316" s="204"/>
      <c r="Q316" s="39">
        <f>SUM(K316:P316)</f>
        <v>1</v>
      </c>
      <c r="R316" s="203"/>
      <c r="S316" s="213">
        <v>1</v>
      </c>
      <c r="T316" s="204"/>
      <c r="U316" s="204"/>
      <c r="V316" s="204"/>
      <c r="W316" s="204"/>
      <c r="X316" s="39">
        <f>SUM(R316:W316)</f>
        <v>1</v>
      </c>
      <c r="Y316" s="40">
        <f>SUM(Q316-X316)</f>
        <v>0</v>
      </c>
    </row>
    <row r="317" spans="1:25" ht="15.75" thickBot="1" x14ac:dyDescent="0.3">
      <c r="A317" s="217" t="s">
        <v>120</v>
      </c>
      <c r="B317" s="218"/>
      <c r="C317" s="219" t="s">
        <v>31</v>
      </c>
      <c r="D317" s="220"/>
      <c r="E317" s="201">
        <v>0.32291666666666669</v>
      </c>
      <c r="F317" s="202">
        <v>123030</v>
      </c>
      <c r="G317" s="201">
        <v>0.36041666666666666</v>
      </c>
      <c r="H317" s="202">
        <v>123052</v>
      </c>
      <c r="I317" s="37">
        <f t="shared" ref="I317:I328" si="160">SUM(G317-E317)</f>
        <v>3.7499999999999978E-2</v>
      </c>
      <c r="J317" s="38">
        <f t="shared" ref="J317:J328" si="161">SUM(H317-F317)</f>
        <v>22</v>
      </c>
      <c r="K317" s="208"/>
      <c r="L317" s="207">
        <v>1</v>
      </c>
      <c r="M317" s="206"/>
      <c r="N317" s="206"/>
      <c r="O317" s="206"/>
      <c r="P317" s="206"/>
      <c r="Q317" s="39">
        <f t="shared" ref="Q317:Q328" si="162">SUM(K317:P317)</f>
        <v>1</v>
      </c>
      <c r="R317" s="208"/>
      <c r="S317" s="207">
        <v>1</v>
      </c>
      <c r="T317" s="206"/>
      <c r="U317" s="206"/>
      <c r="V317" s="206"/>
      <c r="W317" s="206"/>
      <c r="X317" s="39">
        <f t="shared" ref="X317:X328" si="163">SUM(R317:W317)</f>
        <v>1</v>
      </c>
      <c r="Y317" s="40">
        <f t="shared" ref="Y317:Y328" si="164">SUM(Q317-X317)</f>
        <v>0</v>
      </c>
    </row>
    <row r="318" spans="1:25" ht="15.75" thickBot="1" x14ac:dyDescent="0.3">
      <c r="A318" s="217" t="s">
        <v>120</v>
      </c>
      <c r="B318" s="218"/>
      <c r="C318" s="219" t="s">
        <v>32</v>
      </c>
      <c r="D318" s="220">
        <v>15</v>
      </c>
      <c r="E318" s="201">
        <v>0.36944444444444446</v>
      </c>
      <c r="F318" s="202">
        <v>123052</v>
      </c>
      <c r="G318" s="201">
        <v>0.39930555555555558</v>
      </c>
      <c r="H318" s="202">
        <v>123076</v>
      </c>
      <c r="I318" s="37">
        <f t="shared" si="160"/>
        <v>2.9861111111111116E-2</v>
      </c>
      <c r="J318" s="38">
        <f t="shared" si="161"/>
        <v>24</v>
      </c>
      <c r="K318" s="208"/>
      <c r="L318" s="207">
        <v>1</v>
      </c>
      <c r="M318" s="206"/>
      <c r="N318" s="206"/>
      <c r="O318" s="206"/>
      <c r="P318" s="206"/>
      <c r="Q318" s="39">
        <f t="shared" si="162"/>
        <v>1</v>
      </c>
      <c r="R318" s="208"/>
      <c r="S318" s="207">
        <v>1</v>
      </c>
      <c r="T318" s="206"/>
      <c r="U318" s="206"/>
      <c r="V318" s="206"/>
      <c r="W318" s="206"/>
      <c r="X318" s="39">
        <f t="shared" si="163"/>
        <v>1</v>
      </c>
      <c r="Y318" s="40">
        <f t="shared" si="164"/>
        <v>0</v>
      </c>
    </row>
    <row r="319" spans="1:25" ht="15.75" thickBot="1" x14ac:dyDescent="0.3">
      <c r="A319" s="217"/>
      <c r="B319" s="218"/>
      <c r="C319" s="219" t="s">
        <v>33</v>
      </c>
      <c r="D319" s="220"/>
      <c r="E319" s="201">
        <v>0.41319444444444442</v>
      </c>
      <c r="F319" s="202">
        <v>123076</v>
      </c>
      <c r="G319" s="201">
        <v>0.46111111111111108</v>
      </c>
      <c r="H319" s="202">
        <v>123108</v>
      </c>
      <c r="I319" s="37">
        <f t="shared" si="160"/>
        <v>4.7916666666666663E-2</v>
      </c>
      <c r="J319" s="38">
        <f t="shared" si="161"/>
        <v>32</v>
      </c>
      <c r="K319" s="205">
        <v>1</v>
      </c>
      <c r="L319" s="207">
        <v>1</v>
      </c>
      <c r="M319" s="206"/>
      <c r="N319" s="206"/>
      <c r="O319" s="206"/>
      <c r="P319" s="206"/>
      <c r="Q319" s="39">
        <f t="shared" si="162"/>
        <v>2</v>
      </c>
      <c r="R319" s="208"/>
      <c r="S319" s="207">
        <v>2</v>
      </c>
      <c r="T319" s="206"/>
      <c r="U319" s="206"/>
      <c r="V319" s="206"/>
      <c r="W319" s="206"/>
      <c r="X319" s="39">
        <f t="shared" si="163"/>
        <v>2</v>
      </c>
      <c r="Y319" s="40">
        <f t="shared" si="164"/>
        <v>0</v>
      </c>
    </row>
    <row r="320" spans="1:25" ht="15.75" thickBot="1" x14ac:dyDescent="0.3">
      <c r="A320" s="217" t="s">
        <v>126</v>
      </c>
      <c r="B320" s="218"/>
      <c r="C320" s="219" t="s">
        <v>34</v>
      </c>
      <c r="D320" s="220">
        <v>15</v>
      </c>
      <c r="E320" s="201">
        <v>0.64583333333333337</v>
      </c>
      <c r="F320" s="202">
        <v>123108</v>
      </c>
      <c r="G320" s="201">
        <v>0.70208333333333339</v>
      </c>
      <c r="H320" s="202">
        <v>123145</v>
      </c>
      <c r="I320" s="37">
        <f t="shared" si="160"/>
        <v>5.6250000000000022E-2</v>
      </c>
      <c r="J320" s="38">
        <f t="shared" si="161"/>
        <v>37</v>
      </c>
      <c r="K320" s="205">
        <v>1</v>
      </c>
      <c r="L320" s="207">
        <v>2</v>
      </c>
      <c r="M320" s="206"/>
      <c r="N320" s="206"/>
      <c r="O320" s="206"/>
      <c r="P320" s="206"/>
      <c r="Q320" s="39">
        <f t="shared" si="162"/>
        <v>3</v>
      </c>
      <c r="R320" s="208"/>
      <c r="S320" s="207">
        <v>2</v>
      </c>
      <c r="T320" s="206"/>
      <c r="U320" s="206"/>
      <c r="V320" s="207">
        <v>1</v>
      </c>
      <c r="W320" s="206"/>
      <c r="X320" s="39">
        <f t="shared" si="163"/>
        <v>3</v>
      </c>
      <c r="Y320" s="40">
        <f t="shared" si="164"/>
        <v>0</v>
      </c>
    </row>
    <row r="321" spans="1:25" ht="15.75" thickBot="1" x14ac:dyDescent="0.3">
      <c r="A321" s="217"/>
      <c r="B321" s="218"/>
      <c r="C321" s="219" t="s">
        <v>35</v>
      </c>
      <c r="D321" s="220"/>
      <c r="E321" s="201">
        <v>0.72777777777777775</v>
      </c>
      <c r="F321" s="202">
        <v>123145</v>
      </c>
      <c r="G321" s="201">
        <v>0.78263888888888899</v>
      </c>
      <c r="H321" s="202">
        <v>123181</v>
      </c>
      <c r="I321" s="37">
        <f t="shared" si="160"/>
        <v>5.4861111111111249E-2</v>
      </c>
      <c r="J321" s="38">
        <f t="shared" si="161"/>
        <v>36</v>
      </c>
      <c r="K321" s="208"/>
      <c r="L321" s="207">
        <v>2</v>
      </c>
      <c r="M321" s="207">
        <v>1</v>
      </c>
      <c r="N321" s="206"/>
      <c r="O321" s="206">
        <v>1</v>
      </c>
      <c r="P321" s="206"/>
      <c r="Q321" s="39">
        <f t="shared" si="162"/>
        <v>4</v>
      </c>
      <c r="R321" s="208"/>
      <c r="S321" s="207">
        <v>2</v>
      </c>
      <c r="T321" s="206"/>
      <c r="U321" s="206"/>
      <c r="V321" s="207">
        <v>2</v>
      </c>
      <c r="W321" s="206"/>
      <c r="X321" s="39">
        <f t="shared" si="163"/>
        <v>4</v>
      </c>
      <c r="Y321" s="40">
        <f t="shared" si="164"/>
        <v>0</v>
      </c>
    </row>
    <row r="322" spans="1:25" x14ac:dyDescent="0.25">
      <c r="A322" s="30"/>
      <c r="B322" s="41"/>
      <c r="C322" s="42"/>
      <c r="D322" s="33"/>
      <c r="E322" s="34"/>
      <c r="F322" s="35"/>
      <c r="G322" s="34"/>
      <c r="H322" s="35"/>
      <c r="I322" s="37">
        <f t="shared" si="160"/>
        <v>0</v>
      </c>
      <c r="J322" s="38">
        <f t="shared" si="161"/>
        <v>0</v>
      </c>
      <c r="K322" s="35"/>
      <c r="L322" s="35"/>
      <c r="M322" s="35"/>
      <c r="N322" s="35"/>
      <c r="O322" s="35"/>
      <c r="P322" s="35"/>
      <c r="Q322" s="39">
        <f t="shared" si="162"/>
        <v>0</v>
      </c>
      <c r="R322" s="35"/>
      <c r="S322" s="35"/>
      <c r="T322" s="35"/>
      <c r="U322" s="35"/>
      <c r="V322" s="35"/>
      <c r="W322" s="35"/>
      <c r="X322" s="39">
        <f t="shared" si="163"/>
        <v>0</v>
      </c>
      <c r="Y322" s="40">
        <f t="shared" si="164"/>
        <v>0</v>
      </c>
    </row>
    <row r="323" spans="1:25" x14ac:dyDescent="0.25">
      <c r="A323" s="30"/>
      <c r="B323" s="41"/>
      <c r="C323" s="42"/>
      <c r="D323" s="33"/>
      <c r="E323" s="34"/>
      <c r="F323" s="35"/>
      <c r="G323" s="34"/>
      <c r="H323" s="35"/>
      <c r="I323" s="37">
        <f t="shared" si="160"/>
        <v>0</v>
      </c>
      <c r="J323" s="38">
        <f t="shared" si="161"/>
        <v>0</v>
      </c>
      <c r="K323" s="35"/>
      <c r="L323" s="35"/>
      <c r="M323" s="35"/>
      <c r="N323" s="35"/>
      <c r="O323" s="35"/>
      <c r="P323" s="35"/>
      <c r="Q323" s="39">
        <f t="shared" si="162"/>
        <v>0</v>
      </c>
      <c r="R323" s="35"/>
      <c r="S323" s="35"/>
      <c r="T323" s="35"/>
      <c r="U323" s="35"/>
      <c r="V323" s="35"/>
      <c r="W323" s="35"/>
      <c r="X323" s="39">
        <f t="shared" si="163"/>
        <v>0</v>
      </c>
      <c r="Y323" s="40">
        <f t="shared" si="164"/>
        <v>0</v>
      </c>
    </row>
    <row r="324" spans="1:25" x14ac:dyDescent="0.25">
      <c r="A324" s="30"/>
      <c r="B324" s="41"/>
      <c r="C324" s="42"/>
      <c r="D324" s="33"/>
      <c r="E324" s="34"/>
      <c r="F324" s="35"/>
      <c r="G324" s="34"/>
      <c r="H324" s="35"/>
      <c r="I324" s="37">
        <f t="shared" si="160"/>
        <v>0</v>
      </c>
      <c r="J324" s="38">
        <f t="shared" si="161"/>
        <v>0</v>
      </c>
      <c r="K324" s="35"/>
      <c r="L324" s="35"/>
      <c r="M324" s="35"/>
      <c r="N324" s="35"/>
      <c r="O324" s="35"/>
      <c r="P324" s="35"/>
      <c r="Q324" s="39">
        <f t="shared" si="162"/>
        <v>0</v>
      </c>
      <c r="R324" s="35"/>
      <c r="S324" s="35"/>
      <c r="T324" s="35"/>
      <c r="U324" s="35"/>
      <c r="V324" s="35"/>
      <c r="W324" s="35"/>
      <c r="X324" s="39">
        <f t="shared" si="163"/>
        <v>0</v>
      </c>
      <c r="Y324" s="40">
        <f t="shared" si="164"/>
        <v>0</v>
      </c>
    </row>
    <row r="325" spans="1:25" x14ac:dyDescent="0.25">
      <c r="A325" s="30"/>
      <c r="B325" s="41"/>
      <c r="C325" s="42"/>
      <c r="D325" s="33"/>
      <c r="E325" s="34"/>
      <c r="F325" s="35"/>
      <c r="G325" s="34"/>
      <c r="H325" s="35"/>
      <c r="I325" s="37">
        <f t="shared" si="160"/>
        <v>0</v>
      </c>
      <c r="J325" s="38">
        <f t="shared" si="161"/>
        <v>0</v>
      </c>
      <c r="K325" s="35"/>
      <c r="L325" s="35"/>
      <c r="M325" s="35"/>
      <c r="N325" s="35"/>
      <c r="O325" s="35"/>
      <c r="P325" s="35"/>
      <c r="Q325" s="39">
        <f t="shared" si="162"/>
        <v>0</v>
      </c>
      <c r="R325" s="35"/>
      <c r="S325" s="35"/>
      <c r="T325" s="35"/>
      <c r="U325" s="35"/>
      <c r="V325" s="35"/>
      <c r="W325" s="35"/>
      <c r="X325" s="39">
        <f t="shared" si="163"/>
        <v>0</v>
      </c>
      <c r="Y325" s="40">
        <f t="shared" si="164"/>
        <v>0</v>
      </c>
    </row>
    <row r="326" spans="1:25" x14ac:dyDescent="0.25">
      <c r="A326" s="30"/>
      <c r="B326" s="41"/>
      <c r="C326" s="58"/>
      <c r="D326" s="59"/>
      <c r="E326" s="60"/>
      <c r="F326" s="61"/>
      <c r="G326" s="60"/>
      <c r="H326" s="61"/>
      <c r="I326" s="37">
        <f t="shared" si="160"/>
        <v>0</v>
      </c>
      <c r="J326" s="38">
        <f t="shared" si="161"/>
        <v>0</v>
      </c>
      <c r="K326" s="35"/>
      <c r="L326" s="35"/>
      <c r="M326" s="35"/>
      <c r="N326" s="35"/>
      <c r="O326" s="35"/>
      <c r="P326" s="35"/>
      <c r="Q326" s="39">
        <f t="shared" si="162"/>
        <v>0</v>
      </c>
      <c r="R326" s="35"/>
      <c r="S326" s="35"/>
      <c r="T326" s="35"/>
      <c r="U326" s="35"/>
      <c r="V326" s="35"/>
      <c r="W326" s="35"/>
      <c r="X326" s="39">
        <f t="shared" si="163"/>
        <v>0</v>
      </c>
      <c r="Y326" s="40">
        <f t="shared" si="164"/>
        <v>0</v>
      </c>
    </row>
    <row r="327" spans="1:25" x14ac:dyDescent="0.25">
      <c r="A327" s="30"/>
      <c r="B327" s="41"/>
      <c r="C327" s="58"/>
      <c r="D327" s="59"/>
      <c r="E327" s="60"/>
      <c r="F327" s="61"/>
      <c r="G327" s="60"/>
      <c r="H327" s="61"/>
      <c r="I327" s="37">
        <f t="shared" si="160"/>
        <v>0</v>
      </c>
      <c r="J327" s="38">
        <f t="shared" si="161"/>
        <v>0</v>
      </c>
      <c r="K327" s="35"/>
      <c r="L327" s="35"/>
      <c r="M327" s="35"/>
      <c r="N327" s="35"/>
      <c r="O327" s="35"/>
      <c r="P327" s="35"/>
      <c r="Q327" s="39">
        <f t="shared" si="162"/>
        <v>0</v>
      </c>
      <c r="R327" s="35"/>
      <c r="S327" s="35"/>
      <c r="T327" s="35"/>
      <c r="U327" s="35"/>
      <c r="V327" s="35"/>
      <c r="W327" s="35"/>
      <c r="X327" s="39">
        <f t="shared" si="163"/>
        <v>0</v>
      </c>
      <c r="Y327" s="40">
        <f t="shared" si="164"/>
        <v>0</v>
      </c>
    </row>
    <row r="328" spans="1:25" x14ac:dyDescent="0.25">
      <c r="A328" s="30"/>
      <c r="B328" s="41"/>
      <c r="C328" s="58"/>
      <c r="D328" s="59"/>
      <c r="E328" s="60"/>
      <c r="F328" s="61"/>
      <c r="G328" s="60"/>
      <c r="H328" s="61"/>
      <c r="I328" s="37">
        <f t="shared" si="160"/>
        <v>0</v>
      </c>
      <c r="J328" s="38">
        <f t="shared" si="161"/>
        <v>0</v>
      </c>
      <c r="K328" s="35"/>
      <c r="L328" s="35"/>
      <c r="M328" s="35"/>
      <c r="N328" s="35"/>
      <c r="O328" s="35"/>
      <c r="P328" s="35"/>
      <c r="Q328" s="39">
        <f t="shared" si="162"/>
        <v>0</v>
      </c>
      <c r="R328" s="35"/>
      <c r="S328" s="35"/>
      <c r="T328" s="35"/>
      <c r="U328" s="35"/>
      <c r="V328" s="35"/>
      <c r="W328" s="35"/>
      <c r="X328" s="39">
        <f t="shared" si="163"/>
        <v>0</v>
      </c>
      <c r="Y328" s="40">
        <f t="shared" si="164"/>
        <v>0</v>
      </c>
    </row>
    <row r="329" spans="1:25" x14ac:dyDescent="0.25">
      <c r="A329" s="30"/>
      <c r="B329" s="41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 t="shared" ref="I330:W330" si="165">SUM(I316:I329)</f>
        <v>0.26805555555555571</v>
      </c>
      <c r="J330" s="57">
        <f t="shared" si="165"/>
        <v>184</v>
      </c>
      <c r="K330" s="57">
        <f t="shared" si="165"/>
        <v>2</v>
      </c>
      <c r="L330" s="57">
        <f t="shared" si="165"/>
        <v>8</v>
      </c>
      <c r="M330" s="57">
        <f t="shared" si="165"/>
        <v>1</v>
      </c>
      <c r="N330" s="57">
        <f t="shared" si="165"/>
        <v>0</v>
      </c>
      <c r="O330" s="57">
        <f t="shared" si="165"/>
        <v>1</v>
      </c>
      <c r="P330" s="57">
        <f t="shared" si="165"/>
        <v>0</v>
      </c>
      <c r="Q330" s="57">
        <f t="shared" si="165"/>
        <v>12</v>
      </c>
      <c r="R330" s="57">
        <f t="shared" si="165"/>
        <v>0</v>
      </c>
      <c r="S330" s="57">
        <f t="shared" si="165"/>
        <v>9</v>
      </c>
      <c r="T330" s="57">
        <f t="shared" si="165"/>
        <v>0</v>
      </c>
      <c r="U330" s="57">
        <f t="shared" si="165"/>
        <v>0</v>
      </c>
      <c r="V330" s="57">
        <f t="shared" si="165"/>
        <v>3</v>
      </c>
      <c r="W330" s="57">
        <f t="shared" si="165"/>
        <v>0</v>
      </c>
      <c r="X330" s="57">
        <f>SUM(R330:W330)</f>
        <v>12</v>
      </c>
      <c r="Y330" s="40">
        <f t="shared" ref="Y330" si="166">SUM(Q330-X330)</f>
        <v>0</v>
      </c>
    </row>
    <row r="331" spans="1:25" ht="16.5" thickTop="1" thickBot="1" x14ac:dyDescent="0.3">
      <c r="A331" s="214" t="s">
        <v>45</v>
      </c>
      <c r="B331" s="221">
        <v>43643</v>
      </c>
      <c r="C331" s="215" t="s">
        <v>30</v>
      </c>
      <c r="D331" s="216">
        <v>15</v>
      </c>
      <c r="E331" s="198">
        <v>0.27083333333333331</v>
      </c>
      <c r="F331" s="199">
        <v>123181</v>
      </c>
      <c r="G331" s="198">
        <v>0.31111111111111112</v>
      </c>
      <c r="H331" s="199">
        <v>123214</v>
      </c>
      <c r="I331" s="37">
        <f>SUM(G331-E331)</f>
        <v>4.0277777777777801E-2</v>
      </c>
      <c r="J331" s="38">
        <f>SUM(H331-F331)</f>
        <v>33</v>
      </c>
      <c r="K331" s="203"/>
      <c r="L331" s="213">
        <v>1</v>
      </c>
      <c r="M331" s="204"/>
      <c r="N331" s="204"/>
      <c r="O331" s="204"/>
      <c r="P331" s="204"/>
      <c r="Q331" s="39">
        <f>SUM(K331:P331)</f>
        <v>1</v>
      </c>
      <c r="R331" s="203"/>
      <c r="S331" s="213">
        <v>1</v>
      </c>
      <c r="T331" s="204"/>
      <c r="U331" s="204"/>
      <c r="V331" s="204"/>
      <c r="W331" s="204"/>
      <c r="X331" s="39">
        <f>SUM(R331:W331)</f>
        <v>1</v>
      </c>
      <c r="Y331" s="40">
        <f>SUM(Q331-X331)</f>
        <v>0</v>
      </c>
    </row>
    <row r="332" spans="1:25" ht="15.75" thickBot="1" x14ac:dyDescent="0.3">
      <c r="A332" s="217" t="s">
        <v>126</v>
      </c>
      <c r="B332" s="218"/>
      <c r="C332" s="219" t="s">
        <v>31</v>
      </c>
      <c r="D332" s="220"/>
      <c r="E332" s="201">
        <v>0.33333333333333331</v>
      </c>
      <c r="F332" s="202">
        <v>123214</v>
      </c>
      <c r="G332" s="201">
        <v>0.35972222222222222</v>
      </c>
      <c r="H332" s="202">
        <v>123239</v>
      </c>
      <c r="I332" s="37">
        <f t="shared" ref="I332:I343" si="167">SUM(G332-E332)</f>
        <v>2.6388888888888906E-2</v>
      </c>
      <c r="J332" s="38">
        <f t="shared" ref="J332:J343" si="168">SUM(H332-F332)</f>
        <v>25</v>
      </c>
      <c r="K332" s="208"/>
      <c r="L332" s="207">
        <v>2</v>
      </c>
      <c r="M332" s="206"/>
      <c r="N332" s="206"/>
      <c r="O332" s="206"/>
      <c r="P332" s="206"/>
      <c r="Q332" s="39">
        <f t="shared" ref="Q332:Q343" si="169">SUM(K332:P332)</f>
        <v>2</v>
      </c>
      <c r="R332" s="208"/>
      <c r="S332" s="206"/>
      <c r="T332" s="206"/>
      <c r="U332" s="206"/>
      <c r="V332" s="207">
        <v>2</v>
      </c>
      <c r="W332" s="206"/>
      <c r="X332" s="39">
        <f t="shared" ref="X332:X343" si="170">SUM(R332:W332)</f>
        <v>2</v>
      </c>
      <c r="Y332" s="40">
        <f t="shared" ref="Y332:Y343" si="171">SUM(Q332-X332)</f>
        <v>0</v>
      </c>
    </row>
    <row r="333" spans="1:25" ht="15.75" thickBot="1" x14ac:dyDescent="0.3">
      <c r="A333" s="217" t="s">
        <v>126</v>
      </c>
      <c r="B333" s="218"/>
      <c r="C333" s="219" t="s">
        <v>32</v>
      </c>
      <c r="D333" s="220">
        <v>15</v>
      </c>
      <c r="E333" s="201">
        <v>0.36944444444444446</v>
      </c>
      <c r="F333" s="202">
        <v>123239</v>
      </c>
      <c r="G333" s="201">
        <v>0.40763888888888888</v>
      </c>
      <c r="H333" s="202">
        <v>123262</v>
      </c>
      <c r="I333" s="37">
        <f t="shared" si="167"/>
        <v>3.819444444444442E-2</v>
      </c>
      <c r="J333" s="38">
        <f t="shared" si="168"/>
        <v>23</v>
      </c>
      <c r="K333" s="208"/>
      <c r="L333" s="207">
        <v>3</v>
      </c>
      <c r="M333" s="207">
        <v>1</v>
      </c>
      <c r="N333" s="206"/>
      <c r="O333" s="206"/>
      <c r="P333" s="206"/>
      <c r="Q333" s="39">
        <f t="shared" si="169"/>
        <v>4</v>
      </c>
      <c r="R333" s="208"/>
      <c r="S333" s="207">
        <v>2</v>
      </c>
      <c r="T333" s="206"/>
      <c r="U333" s="206"/>
      <c r="V333" s="207">
        <v>2</v>
      </c>
      <c r="W333" s="206"/>
      <c r="X333" s="39">
        <f t="shared" si="170"/>
        <v>4</v>
      </c>
      <c r="Y333" s="40">
        <f t="shared" si="171"/>
        <v>0</v>
      </c>
    </row>
    <row r="334" spans="1:25" ht="15.75" thickBot="1" x14ac:dyDescent="0.3">
      <c r="A334" s="217"/>
      <c r="B334" s="218"/>
      <c r="C334" s="219" t="s">
        <v>33</v>
      </c>
      <c r="D334" s="220"/>
      <c r="E334" s="201">
        <v>0.41319444444444442</v>
      </c>
      <c r="F334" s="202">
        <v>123262</v>
      </c>
      <c r="G334" s="201">
        <v>0.46875</v>
      </c>
      <c r="H334" s="202">
        <v>123298</v>
      </c>
      <c r="I334" s="37">
        <f t="shared" si="167"/>
        <v>5.555555555555558E-2</v>
      </c>
      <c r="J334" s="38">
        <f t="shared" si="168"/>
        <v>36</v>
      </c>
      <c r="K334" s="208"/>
      <c r="L334" s="207">
        <v>3</v>
      </c>
      <c r="M334" s="207">
        <v>1</v>
      </c>
      <c r="N334" s="206"/>
      <c r="O334" s="206"/>
      <c r="P334" s="206"/>
      <c r="Q334" s="39">
        <f t="shared" si="169"/>
        <v>4</v>
      </c>
      <c r="R334" s="208"/>
      <c r="S334" s="207">
        <v>2</v>
      </c>
      <c r="T334" s="206"/>
      <c r="U334" s="206"/>
      <c r="V334" s="207">
        <v>2</v>
      </c>
      <c r="W334" s="206"/>
      <c r="X334" s="39">
        <f t="shared" si="170"/>
        <v>4</v>
      </c>
      <c r="Y334" s="40">
        <f t="shared" si="171"/>
        <v>0</v>
      </c>
    </row>
    <row r="335" spans="1:25" ht="15.75" thickBot="1" x14ac:dyDescent="0.3">
      <c r="A335" s="217" t="s">
        <v>126</v>
      </c>
      <c r="B335" s="218"/>
      <c r="C335" s="219" t="s">
        <v>34</v>
      </c>
      <c r="D335" s="220">
        <v>15</v>
      </c>
      <c r="E335" s="201">
        <v>0.64583333333333337</v>
      </c>
      <c r="F335" s="202">
        <v>123298</v>
      </c>
      <c r="G335" s="201">
        <v>0.69652777777777775</v>
      </c>
      <c r="H335" s="202">
        <v>123332</v>
      </c>
      <c r="I335" s="37">
        <f t="shared" si="167"/>
        <v>5.0694444444444375E-2</v>
      </c>
      <c r="J335" s="38">
        <f t="shared" si="168"/>
        <v>34</v>
      </c>
      <c r="K335" s="205">
        <v>1</v>
      </c>
      <c r="L335" s="207">
        <v>5</v>
      </c>
      <c r="M335" s="206"/>
      <c r="N335" s="206"/>
      <c r="O335" s="206"/>
      <c r="P335" s="206"/>
      <c r="Q335" s="39">
        <f t="shared" si="169"/>
        <v>6</v>
      </c>
      <c r="R335" s="208"/>
      <c r="S335" s="207">
        <v>3</v>
      </c>
      <c r="T335" s="206"/>
      <c r="U335" s="206"/>
      <c r="V335" s="207">
        <v>3</v>
      </c>
      <c r="W335" s="206"/>
      <c r="X335" s="39">
        <f t="shared" si="170"/>
        <v>6</v>
      </c>
      <c r="Y335" s="40">
        <f t="shared" si="171"/>
        <v>0</v>
      </c>
    </row>
    <row r="336" spans="1:25" ht="15.75" thickBot="1" x14ac:dyDescent="0.3">
      <c r="A336" s="217"/>
      <c r="B336" s="218"/>
      <c r="C336" s="219" t="s">
        <v>35</v>
      </c>
      <c r="D336" s="220"/>
      <c r="E336" s="201">
        <v>0.72777777777777775</v>
      </c>
      <c r="F336" s="202">
        <v>123332</v>
      </c>
      <c r="G336" s="201">
        <v>0.77777777777777779</v>
      </c>
      <c r="H336" s="202">
        <v>123369</v>
      </c>
      <c r="I336" s="37">
        <f t="shared" si="167"/>
        <v>5.0000000000000044E-2</v>
      </c>
      <c r="J336" s="38">
        <f t="shared" si="168"/>
        <v>37</v>
      </c>
      <c r="K336" s="205">
        <v>1</v>
      </c>
      <c r="L336" s="207">
        <v>4</v>
      </c>
      <c r="M336" s="207">
        <v>1</v>
      </c>
      <c r="N336" s="206"/>
      <c r="O336" s="206"/>
      <c r="P336" s="206"/>
      <c r="Q336" s="39">
        <f t="shared" si="169"/>
        <v>6</v>
      </c>
      <c r="R336" s="208"/>
      <c r="S336" s="207">
        <v>5</v>
      </c>
      <c r="T336" s="206"/>
      <c r="U336" s="206"/>
      <c r="V336" s="207">
        <v>1</v>
      </c>
      <c r="W336" s="206"/>
      <c r="X336" s="39">
        <f t="shared" si="170"/>
        <v>6</v>
      </c>
      <c r="Y336" s="40">
        <f t="shared" si="171"/>
        <v>0</v>
      </c>
    </row>
    <row r="337" spans="1:25" x14ac:dyDescent="0.25">
      <c r="A337" s="30"/>
      <c r="B337" s="62"/>
      <c r="C337" s="42"/>
      <c r="D337" s="33"/>
      <c r="E337" s="34"/>
      <c r="F337" s="35"/>
      <c r="G337" s="34"/>
      <c r="H337" s="35"/>
      <c r="I337" s="37">
        <f t="shared" si="167"/>
        <v>0</v>
      </c>
      <c r="J337" s="38">
        <f t="shared" si="168"/>
        <v>0</v>
      </c>
      <c r="K337" s="35"/>
      <c r="L337" s="35"/>
      <c r="M337" s="35"/>
      <c r="N337" s="35"/>
      <c r="O337" s="35"/>
      <c r="P337" s="35"/>
      <c r="Q337" s="39">
        <f t="shared" si="169"/>
        <v>0</v>
      </c>
      <c r="R337" s="35"/>
      <c r="S337" s="35"/>
      <c r="T337" s="35"/>
      <c r="U337" s="35"/>
      <c r="V337" s="35"/>
      <c r="W337" s="35"/>
      <c r="X337" s="39">
        <f t="shared" si="170"/>
        <v>0</v>
      </c>
      <c r="Y337" s="40">
        <f t="shared" si="171"/>
        <v>0</v>
      </c>
    </row>
    <row r="338" spans="1:25" x14ac:dyDescent="0.25">
      <c r="A338" s="30"/>
      <c r="B338" s="62"/>
      <c r="C338" s="42"/>
      <c r="D338" s="33"/>
      <c r="E338" s="34"/>
      <c r="F338" s="35"/>
      <c r="G338" s="34"/>
      <c r="H338" s="35"/>
      <c r="I338" s="37">
        <f t="shared" si="167"/>
        <v>0</v>
      </c>
      <c r="J338" s="38">
        <f t="shared" si="168"/>
        <v>0</v>
      </c>
      <c r="K338" s="35"/>
      <c r="L338" s="35"/>
      <c r="M338" s="35"/>
      <c r="N338" s="35"/>
      <c r="O338" s="35"/>
      <c r="P338" s="35"/>
      <c r="Q338" s="39">
        <f t="shared" si="169"/>
        <v>0</v>
      </c>
      <c r="R338" s="35"/>
      <c r="S338" s="35"/>
      <c r="T338" s="35"/>
      <c r="U338" s="35"/>
      <c r="V338" s="35"/>
      <c r="W338" s="35"/>
      <c r="X338" s="39">
        <f t="shared" si="170"/>
        <v>0</v>
      </c>
      <c r="Y338" s="40">
        <f t="shared" si="171"/>
        <v>0</v>
      </c>
    </row>
    <row r="339" spans="1:25" x14ac:dyDescent="0.25">
      <c r="A339" s="30"/>
      <c r="B339" s="62"/>
      <c r="C339" s="42"/>
      <c r="D339" s="33"/>
      <c r="E339" s="34"/>
      <c r="F339" s="35"/>
      <c r="G339" s="34"/>
      <c r="H339" s="35"/>
      <c r="I339" s="37">
        <f t="shared" si="167"/>
        <v>0</v>
      </c>
      <c r="J339" s="38">
        <f t="shared" si="168"/>
        <v>0</v>
      </c>
      <c r="K339" s="35"/>
      <c r="L339" s="35"/>
      <c r="M339" s="35"/>
      <c r="N339" s="35"/>
      <c r="O339" s="35"/>
      <c r="P339" s="35"/>
      <c r="Q339" s="39">
        <f t="shared" si="169"/>
        <v>0</v>
      </c>
      <c r="R339" s="35"/>
      <c r="S339" s="35"/>
      <c r="T339" s="35"/>
      <c r="U339" s="35"/>
      <c r="V339" s="35"/>
      <c r="W339" s="35"/>
      <c r="X339" s="39">
        <f t="shared" si="170"/>
        <v>0</v>
      </c>
      <c r="Y339" s="40">
        <f t="shared" si="171"/>
        <v>0</v>
      </c>
    </row>
    <row r="340" spans="1:25" x14ac:dyDescent="0.25">
      <c r="A340" s="30"/>
      <c r="B340" s="62"/>
      <c r="C340" s="42"/>
      <c r="D340" s="33"/>
      <c r="E340" s="34"/>
      <c r="F340" s="35"/>
      <c r="G340" s="34"/>
      <c r="H340" s="35"/>
      <c r="I340" s="37">
        <f t="shared" si="167"/>
        <v>0</v>
      </c>
      <c r="J340" s="38">
        <f t="shared" si="168"/>
        <v>0</v>
      </c>
      <c r="K340" s="35"/>
      <c r="L340" s="35"/>
      <c r="M340" s="35"/>
      <c r="N340" s="35"/>
      <c r="O340" s="35"/>
      <c r="P340" s="35"/>
      <c r="Q340" s="39">
        <f t="shared" si="169"/>
        <v>0</v>
      </c>
      <c r="R340" s="35"/>
      <c r="S340" s="35"/>
      <c r="T340" s="35"/>
      <c r="U340" s="35"/>
      <c r="V340" s="35"/>
      <c r="W340" s="35"/>
      <c r="X340" s="39">
        <f t="shared" si="170"/>
        <v>0</v>
      </c>
      <c r="Y340" s="40">
        <f t="shared" si="171"/>
        <v>0</v>
      </c>
    </row>
    <row r="341" spans="1:25" x14ac:dyDescent="0.25">
      <c r="A341" s="30"/>
      <c r="B341" s="62"/>
      <c r="C341" s="58"/>
      <c r="D341" s="59"/>
      <c r="E341" s="60"/>
      <c r="F341" s="61"/>
      <c r="G341" s="60"/>
      <c r="H341" s="61"/>
      <c r="I341" s="37">
        <f t="shared" si="167"/>
        <v>0</v>
      </c>
      <c r="J341" s="38">
        <f t="shared" si="168"/>
        <v>0</v>
      </c>
      <c r="K341" s="35"/>
      <c r="L341" s="35"/>
      <c r="M341" s="35"/>
      <c r="N341" s="35"/>
      <c r="O341" s="35"/>
      <c r="P341" s="35"/>
      <c r="Q341" s="39">
        <f t="shared" si="169"/>
        <v>0</v>
      </c>
      <c r="R341" s="35"/>
      <c r="S341" s="35"/>
      <c r="T341" s="35"/>
      <c r="U341" s="35"/>
      <c r="V341" s="35"/>
      <c r="W341" s="35"/>
      <c r="X341" s="39">
        <f t="shared" si="170"/>
        <v>0</v>
      </c>
      <c r="Y341" s="40">
        <f t="shared" si="171"/>
        <v>0</v>
      </c>
    </row>
    <row r="342" spans="1:25" x14ac:dyDescent="0.25">
      <c r="A342" s="30"/>
      <c r="B342" s="62"/>
      <c r="C342" s="58"/>
      <c r="D342" s="59"/>
      <c r="E342" s="60"/>
      <c r="F342" s="61"/>
      <c r="G342" s="60"/>
      <c r="H342" s="61"/>
      <c r="I342" s="37">
        <f t="shared" si="167"/>
        <v>0</v>
      </c>
      <c r="J342" s="38">
        <f t="shared" si="168"/>
        <v>0</v>
      </c>
      <c r="K342" s="35"/>
      <c r="L342" s="35"/>
      <c r="M342" s="35"/>
      <c r="N342" s="35"/>
      <c r="O342" s="35"/>
      <c r="P342" s="35"/>
      <c r="Q342" s="39">
        <f t="shared" si="169"/>
        <v>0</v>
      </c>
      <c r="R342" s="35"/>
      <c r="S342" s="35"/>
      <c r="T342" s="35"/>
      <c r="U342" s="35"/>
      <c r="V342" s="35"/>
      <c r="W342" s="35"/>
      <c r="X342" s="39">
        <f t="shared" si="170"/>
        <v>0</v>
      </c>
      <c r="Y342" s="40">
        <f t="shared" si="171"/>
        <v>0</v>
      </c>
    </row>
    <row r="343" spans="1:25" x14ac:dyDescent="0.25">
      <c r="A343" s="30"/>
      <c r="B343" s="62"/>
      <c r="C343" s="58"/>
      <c r="D343" s="59"/>
      <c r="E343" s="60"/>
      <c r="F343" s="61"/>
      <c r="G343" s="60"/>
      <c r="H343" s="61"/>
      <c r="I343" s="37">
        <f t="shared" si="167"/>
        <v>0</v>
      </c>
      <c r="J343" s="38">
        <f t="shared" si="168"/>
        <v>0</v>
      </c>
      <c r="K343" s="35"/>
      <c r="L343" s="35"/>
      <c r="M343" s="35"/>
      <c r="N343" s="35"/>
      <c r="O343" s="35"/>
      <c r="P343" s="35"/>
      <c r="Q343" s="39">
        <f t="shared" si="169"/>
        <v>0</v>
      </c>
      <c r="R343" s="35"/>
      <c r="S343" s="35"/>
      <c r="T343" s="35"/>
      <c r="U343" s="35"/>
      <c r="V343" s="35"/>
      <c r="W343" s="35"/>
      <c r="X343" s="39">
        <f t="shared" si="170"/>
        <v>0</v>
      </c>
      <c r="Y343" s="40">
        <f t="shared" si="171"/>
        <v>0</v>
      </c>
    </row>
    <row r="344" spans="1:25" x14ac:dyDescent="0.25">
      <c r="A344" s="30"/>
      <c r="B344" s="62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 t="shared" ref="I345:W345" si="172">SUM(I331:I344)</f>
        <v>0.26111111111111113</v>
      </c>
      <c r="J345" s="57">
        <f t="shared" si="172"/>
        <v>188</v>
      </c>
      <c r="K345" s="57">
        <f t="shared" si="172"/>
        <v>2</v>
      </c>
      <c r="L345" s="57">
        <f t="shared" si="172"/>
        <v>18</v>
      </c>
      <c r="M345" s="57">
        <f t="shared" si="172"/>
        <v>3</v>
      </c>
      <c r="N345" s="57">
        <f t="shared" si="172"/>
        <v>0</v>
      </c>
      <c r="O345" s="57">
        <f t="shared" si="172"/>
        <v>0</v>
      </c>
      <c r="P345" s="57">
        <f t="shared" si="172"/>
        <v>0</v>
      </c>
      <c r="Q345" s="57">
        <f t="shared" si="172"/>
        <v>23</v>
      </c>
      <c r="R345" s="57">
        <f t="shared" si="172"/>
        <v>0</v>
      </c>
      <c r="S345" s="57">
        <f t="shared" si="172"/>
        <v>13</v>
      </c>
      <c r="T345" s="57">
        <f t="shared" si="172"/>
        <v>0</v>
      </c>
      <c r="U345" s="57">
        <f t="shared" si="172"/>
        <v>0</v>
      </c>
      <c r="V345" s="57">
        <f t="shared" si="172"/>
        <v>10</v>
      </c>
      <c r="W345" s="57">
        <f t="shared" si="172"/>
        <v>0</v>
      </c>
      <c r="X345" s="57">
        <f>SUM(R345:W345)</f>
        <v>23</v>
      </c>
      <c r="Y345" s="40">
        <f t="shared" ref="Y345:Y346" si="173">SUM(Q345-X345)</f>
        <v>0</v>
      </c>
    </row>
    <row r="346" spans="1:25" ht="16.5" thickTop="1" thickBot="1" x14ac:dyDescent="0.3">
      <c r="A346" s="214" t="s">
        <v>135</v>
      </c>
      <c r="B346" s="221">
        <v>43644</v>
      </c>
      <c r="C346" s="215" t="s">
        <v>30</v>
      </c>
      <c r="D346" s="216">
        <v>15</v>
      </c>
      <c r="E346" s="198">
        <v>0.27083333333333331</v>
      </c>
      <c r="F346" s="199">
        <v>123369</v>
      </c>
      <c r="G346" s="198">
        <v>0.31041666666666667</v>
      </c>
      <c r="H346" s="199">
        <v>123401</v>
      </c>
      <c r="I346" s="37">
        <f>SUM(G346-E346)</f>
        <v>3.9583333333333359E-2</v>
      </c>
      <c r="J346" s="38">
        <f>SUM(H346-F346)</f>
        <v>32</v>
      </c>
      <c r="K346" s="203"/>
      <c r="L346" s="213">
        <v>2</v>
      </c>
      <c r="M346" s="204"/>
      <c r="N346" s="204"/>
      <c r="O346" s="204"/>
      <c r="P346" s="204"/>
      <c r="Q346" s="39">
        <f>SUM(K346:P346)</f>
        <v>2</v>
      </c>
      <c r="R346" s="203"/>
      <c r="S346" s="213">
        <v>1</v>
      </c>
      <c r="T346" s="204"/>
      <c r="U346" s="204"/>
      <c r="V346" s="213">
        <v>1</v>
      </c>
      <c r="W346" s="204"/>
      <c r="X346" s="39">
        <f>SUM(R346:W346)</f>
        <v>2</v>
      </c>
      <c r="Y346" s="40">
        <f t="shared" si="173"/>
        <v>0</v>
      </c>
    </row>
    <row r="347" spans="1:25" ht="15.75" thickBot="1" x14ac:dyDescent="0.3">
      <c r="A347" s="217" t="s">
        <v>126</v>
      </c>
      <c r="B347" s="233"/>
      <c r="C347" s="219" t="s">
        <v>31</v>
      </c>
      <c r="D347" s="220"/>
      <c r="E347" s="201">
        <v>0.33333333333333331</v>
      </c>
      <c r="F347" s="202">
        <v>123401</v>
      </c>
      <c r="G347" s="201">
        <v>0.35972222222222222</v>
      </c>
      <c r="H347" s="202">
        <v>123426</v>
      </c>
      <c r="I347" s="37">
        <f t="shared" ref="I347:I351" si="174">SUM(G347-E347)</f>
        <v>2.6388888888888906E-2</v>
      </c>
      <c r="J347" s="38">
        <f t="shared" ref="J347:J351" si="175">SUM(H347-F347)</f>
        <v>25</v>
      </c>
      <c r="K347" s="208"/>
      <c r="L347" s="206"/>
      <c r="M347" s="206"/>
      <c r="N347" s="206"/>
      <c r="O347" s="206"/>
      <c r="P347" s="206"/>
      <c r="Q347" s="39">
        <f t="shared" ref="Q347:Q351" si="176">SUM(K347:P347)</f>
        <v>0</v>
      </c>
      <c r="R347" s="208"/>
      <c r="S347" s="206"/>
      <c r="T347" s="206"/>
      <c r="U347" s="206"/>
      <c r="V347" s="206"/>
      <c r="W347" s="206"/>
      <c r="X347" s="39">
        <f t="shared" ref="X347:X351" si="177">SUM(R347:W347)</f>
        <v>0</v>
      </c>
      <c r="Y347" s="40">
        <f>SUM(Q347-X347)</f>
        <v>0</v>
      </c>
    </row>
    <row r="348" spans="1:25" ht="15.75" thickBot="1" x14ac:dyDescent="0.3">
      <c r="A348" s="217" t="s">
        <v>126</v>
      </c>
      <c r="B348" s="233"/>
      <c r="C348" s="219" t="s">
        <v>32</v>
      </c>
      <c r="D348" s="220">
        <v>15</v>
      </c>
      <c r="E348" s="201">
        <v>0.36944444444444446</v>
      </c>
      <c r="F348" s="202">
        <v>123426</v>
      </c>
      <c r="G348" s="201">
        <v>0.40625</v>
      </c>
      <c r="H348" s="202">
        <v>123483</v>
      </c>
      <c r="I348" s="37">
        <f t="shared" si="174"/>
        <v>3.6805555555555536E-2</v>
      </c>
      <c r="J348" s="38">
        <f t="shared" si="175"/>
        <v>57</v>
      </c>
      <c r="K348" s="208"/>
      <c r="L348" s="207">
        <v>3</v>
      </c>
      <c r="M348" s="207">
        <v>2</v>
      </c>
      <c r="N348" s="206"/>
      <c r="O348" s="206"/>
      <c r="P348" s="206"/>
      <c r="Q348" s="39">
        <f t="shared" si="176"/>
        <v>5</v>
      </c>
      <c r="R348" s="208"/>
      <c r="S348" s="207">
        <v>1</v>
      </c>
      <c r="T348" s="206"/>
      <c r="U348" s="206"/>
      <c r="V348" s="207">
        <v>4</v>
      </c>
      <c r="W348" s="206"/>
      <c r="X348" s="39">
        <f t="shared" si="177"/>
        <v>5</v>
      </c>
      <c r="Y348" s="40">
        <f t="shared" ref="Y348:Y351" si="178">SUM(Q348-X348)</f>
        <v>0</v>
      </c>
    </row>
    <row r="349" spans="1:25" ht="15.75" thickBot="1" x14ac:dyDescent="0.3">
      <c r="A349" s="217"/>
      <c r="B349" s="233"/>
      <c r="C349" s="219" t="s">
        <v>33</v>
      </c>
      <c r="D349" s="220"/>
      <c r="E349" s="201">
        <v>0.41319444444444442</v>
      </c>
      <c r="F349" s="202">
        <v>123450</v>
      </c>
      <c r="G349" s="201">
        <v>0.47013888888888888</v>
      </c>
      <c r="H349" s="202">
        <v>123483</v>
      </c>
      <c r="I349" s="37">
        <f t="shared" si="174"/>
        <v>5.6944444444444464E-2</v>
      </c>
      <c r="J349" s="38">
        <f t="shared" si="175"/>
        <v>33</v>
      </c>
      <c r="K349" s="205">
        <v>2</v>
      </c>
      <c r="L349" s="207">
        <v>1</v>
      </c>
      <c r="M349" s="206"/>
      <c r="N349" s="206"/>
      <c r="O349" s="206"/>
      <c r="P349" s="206"/>
      <c r="Q349" s="39">
        <f t="shared" si="176"/>
        <v>3</v>
      </c>
      <c r="R349" s="208"/>
      <c r="S349" s="207">
        <v>2</v>
      </c>
      <c r="T349" s="206"/>
      <c r="U349" s="206"/>
      <c r="V349" s="207">
        <v>1</v>
      </c>
      <c r="W349" s="206"/>
      <c r="X349" s="39">
        <f t="shared" si="177"/>
        <v>3</v>
      </c>
      <c r="Y349" s="40">
        <f t="shared" si="178"/>
        <v>0</v>
      </c>
    </row>
    <row r="350" spans="1:25" ht="15.75" thickBot="1" x14ac:dyDescent="0.3">
      <c r="A350" s="217" t="s">
        <v>126</v>
      </c>
      <c r="B350" s="233"/>
      <c r="C350" s="219" t="s">
        <v>34</v>
      </c>
      <c r="D350" s="220">
        <v>15</v>
      </c>
      <c r="E350" s="201">
        <v>0.64583333333333337</v>
      </c>
      <c r="F350" s="202">
        <v>123483</v>
      </c>
      <c r="G350" s="201">
        <v>0.68819444444444444</v>
      </c>
      <c r="H350" s="202">
        <v>123516</v>
      </c>
      <c r="I350" s="37">
        <f t="shared" si="174"/>
        <v>4.2361111111111072E-2</v>
      </c>
      <c r="J350" s="38">
        <f t="shared" si="175"/>
        <v>33</v>
      </c>
      <c r="K350" s="205">
        <v>1</v>
      </c>
      <c r="L350" s="207">
        <v>2</v>
      </c>
      <c r="M350" s="206"/>
      <c r="N350" s="206"/>
      <c r="O350" s="206"/>
      <c r="P350" s="206"/>
      <c r="Q350" s="39">
        <f t="shared" si="176"/>
        <v>3</v>
      </c>
      <c r="R350" s="208"/>
      <c r="S350" s="207">
        <v>2</v>
      </c>
      <c r="T350" s="206"/>
      <c r="U350" s="206"/>
      <c r="V350" s="207">
        <v>1</v>
      </c>
      <c r="W350" s="206"/>
      <c r="X350" s="39">
        <f t="shared" si="177"/>
        <v>3</v>
      </c>
      <c r="Y350" s="40">
        <f t="shared" si="178"/>
        <v>0</v>
      </c>
    </row>
    <row r="351" spans="1:25" ht="15.75" thickBot="1" x14ac:dyDescent="0.3">
      <c r="A351" s="217"/>
      <c r="B351" s="233"/>
      <c r="C351" s="219" t="s">
        <v>35</v>
      </c>
      <c r="D351" s="220"/>
      <c r="E351" s="201">
        <v>0.72777777777777775</v>
      </c>
      <c r="F351" s="202">
        <v>123516</v>
      </c>
      <c r="G351" s="201">
        <v>0.77777777777777779</v>
      </c>
      <c r="H351" s="202">
        <v>123552</v>
      </c>
      <c r="I351" s="37">
        <f t="shared" si="174"/>
        <v>5.0000000000000044E-2</v>
      </c>
      <c r="J351" s="38">
        <f t="shared" si="175"/>
        <v>36</v>
      </c>
      <c r="K351" s="205">
        <v>1</v>
      </c>
      <c r="L351" s="207">
        <v>3</v>
      </c>
      <c r="M351" s="207">
        <v>1</v>
      </c>
      <c r="N351" s="206"/>
      <c r="O351" s="206"/>
      <c r="P351" s="206"/>
      <c r="Q351" s="39">
        <f t="shared" si="176"/>
        <v>5</v>
      </c>
      <c r="R351" s="208"/>
      <c r="S351" s="207">
        <v>3</v>
      </c>
      <c r="T351" s="206"/>
      <c r="U351" s="206"/>
      <c r="V351" s="207">
        <v>2</v>
      </c>
      <c r="W351" s="206"/>
      <c r="X351" s="39">
        <f t="shared" si="177"/>
        <v>5</v>
      </c>
      <c r="Y351" s="40">
        <f t="shared" si="178"/>
        <v>0</v>
      </c>
    </row>
    <row r="352" spans="1:25" x14ac:dyDescent="0.25">
      <c r="A352" s="30"/>
      <c r="B352" s="41"/>
      <c r="C352" s="42"/>
      <c r="D352" s="33"/>
      <c r="E352" s="34"/>
      <c r="F352" s="35"/>
      <c r="G352" s="34"/>
      <c r="H352" s="35"/>
      <c r="I352" s="37"/>
      <c r="J352" s="38"/>
      <c r="K352" s="35"/>
      <c r="L352" s="35"/>
      <c r="M352" s="35"/>
      <c r="N352" s="35"/>
      <c r="O352" s="35"/>
      <c r="P352" s="35"/>
      <c r="Q352" s="39"/>
      <c r="R352" s="35"/>
      <c r="S352" s="35"/>
      <c r="T352" s="35"/>
      <c r="U352" s="35"/>
      <c r="V352" s="35"/>
      <c r="W352" s="35"/>
      <c r="X352" s="39"/>
      <c r="Y352" s="40"/>
    </row>
    <row r="353" spans="1:25" x14ac:dyDescent="0.25">
      <c r="A353" s="30"/>
      <c r="B353" s="41"/>
      <c r="C353" s="42"/>
      <c r="D353" s="33"/>
      <c r="E353" s="34"/>
      <c r="F353" s="35"/>
      <c r="G353" s="34"/>
      <c r="H353" s="35"/>
      <c r="I353" s="37"/>
      <c r="J353" s="38"/>
      <c r="K353" s="35"/>
      <c r="L353" s="35"/>
      <c r="M353" s="35"/>
      <c r="N353" s="35"/>
      <c r="O353" s="35"/>
      <c r="P353" s="35"/>
      <c r="Q353" s="39"/>
      <c r="R353" s="35"/>
      <c r="S353" s="35"/>
      <c r="T353" s="35"/>
      <c r="U353" s="35"/>
      <c r="V353" s="35"/>
      <c r="W353" s="35"/>
      <c r="X353" s="39"/>
      <c r="Y353" s="40"/>
    </row>
    <row r="354" spans="1:25" x14ac:dyDescent="0.25">
      <c r="A354" s="30"/>
      <c r="B354" s="41"/>
      <c r="C354" s="42"/>
      <c r="D354" s="33"/>
      <c r="E354" s="34"/>
      <c r="F354" s="35"/>
      <c r="G354" s="34"/>
      <c r="H354" s="35"/>
      <c r="I354" s="37">
        <f t="shared" ref="I354:I355" si="179">SUM(G354-E354)</f>
        <v>0</v>
      </c>
      <c r="J354" s="38">
        <f t="shared" ref="J354:J355" si="180">SUM(H354-F354)</f>
        <v>0</v>
      </c>
      <c r="K354" s="35"/>
      <c r="L354" s="35"/>
      <c r="M354" s="35"/>
      <c r="N354" s="35"/>
      <c r="O354" s="35"/>
      <c r="P354" s="35"/>
      <c r="Q354" s="39">
        <f t="shared" ref="Q354:Q355" si="181">SUM(K354:P354)</f>
        <v>0</v>
      </c>
      <c r="R354" s="35"/>
      <c r="S354" s="35"/>
      <c r="T354" s="35"/>
      <c r="U354" s="35"/>
      <c r="V354" s="35"/>
      <c r="W354" s="35"/>
      <c r="X354" s="39">
        <f t="shared" ref="X354:X355" si="182">SUM(R354:W354)</f>
        <v>0</v>
      </c>
      <c r="Y354" s="40">
        <f t="shared" ref="Y354:Y355" si="183">SUM(Q354-X354)</f>
        <v>0</v>
      </c>
    </row>
    <row r="355" spans="1:25" x14ac:dyDescent="0.25">
      <c r="A355" s="30"/>
      <c r="B355" s="41"/>
      <c r="C355" s="42"/>
      <c r="D355" s="33"/>
      <c r="E355" s="34"/>
      <c r="F355" s="35"/>
      <c r="G355" s="34"/>
      <c r="H355" s="35"/>
      <c r="I355" s="37">
        <f t="shared" si="179"/>
        <v>0</v>
      </c>
      <c r="J355" s="38">
        <f t="shared" si="180"/>
        <v>0</v>
      </c>
      <c r="K355" s="35"/>
      <c r="L355" s="35"/>
      <c r="M355" s="35"/>
      <c r="N355" s="35"/>
      <c r="O355" s="35"/>
      <c r="P355" s="35"/>
      <c r="Q355" s="39">
        <f t="shared" si="181"/>
        <v>0</v>
      </c>
      <c r="R355" s="35"/>
      <c r="S355" s="35"/>
      <c r="T355" s="35"/>
      <c r="U355" s="35"/>
      <c r="V355" s="35"/>
      <c r="W355" s="35"/>
      <c r="X355" s="39">
        <f t="shared" si="182"/>
        <v>0</v>
      </c>
      <c r="Y355" s="40">
        <f t="shared" si="183"/>
        <v>0</v>
      </c>
    </row>
    <row r="356" spans="1:25" x14ac:dyDescent="0.25">
      <c r="A356" s="30"/>
      <c r="B356" s="41"/>
      <c r="C356" s="42"/>
      <c r="D356" s="43"/>
      <c r="E356" s="44"/>
      <c r="F356" s="45"/>
      <c r="G356" s="46"/>
      <c r="H356" s="47"/>
      <c r="I356" s="37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0"/>
    </row>
    <row r="357" spans="1:25" ht="15.75" thickBot="1" x14ac:dyDescent="0.3">
      <c r="A357" s="49"/>
      <c r="B357" s="50"/>
      <c r="C357" s="51" t="s">
        <v>38</v>
      </c>
      <c r="D357" s="52"/>
      <c r="E357" s="53"/>
      <c r="F357" s="54"/>
      <c r="G357" s="55"/>
      <c r="H357" s="56" t="s">
        <v>39</v>
      </c>
      <c r="I357" s="37">
        <f>SUM(I346:I356)</f>
        <v>0.25208333333333338</v>
      </c>
      <c r="J357" s="57">
        <f>SUM(J346:J356)</f>
        <v>216</v>
      </c>
      <c r="K357" s="57">
        <f t="shared" ref="K357:X357" si="184">SUM(K346:K356)</f>
        <v>4</v>
      </c>
      <c r="L357" s="57">
        <f t="shared" si="184"/>
        <v>11</v>
      </c>
      <c r="M357" s="57">
        <f t="shared" si="184"/>
        <v>3</v>
      </c>
      <c r="N357" s="57">
        <f t="shared" si="184"/>
        <v>0</v>
      </c>
      <c r="O357" s="57">
        <f t="shared" si="184"/>
        <v>0</v>
      </c>
      <c r="P357" s="57">
        <f t="shared" si="184"/>
        <v>0</v>
      </c>
      <c r="Q357" s="57">
        <f t="shared" si="184"/>
        <v>18</v>
      </c>
      <c r="R357" s="57">
        <f t="shared" si="184"/>
        <v>0</v>
      </c>
      <c r="S357" s="57">
        <f t="shared" si="184"/>
        <v>9</v>
      </c>
      <c r="T357" s="57">
        <f t="shared" si="184"/>
        <v>0</v>
      </c>
      <c r="U357" s="57">
        <f t="shared" si="184"/>
        <v>0</v>
      </c>
      <c r="V357" s="57">
        <f t="shared" si="184"/>
        <v>9</v>
      </c>
      <c r="W357" s="57">
        <f t="shared" si="184"/>
        <v>0</v>
      </c>
      <c r="X357" s="57">
        <f t="shared" si="184"/>
        <v>18</v>
      </c>
      <c r="Y357" s="40">
        <f t="shared" ref="Y357" si="185">SUM(Q357-X357)</f>
        <v>0</v>
      </c>
    </row>
    <row r="358" spans="1:25" ht="15.75" thickTop="1" x14ac:dyDescent="0.25">
      <c r="A358" s="30" t="s">
        <v>47</v>
      </c>
      <c r="B358" s="31">
        <v>43645</v>
      </c>
      <c r="C358" s="32"/>
      <c r="D358" s="33"/>
      <c r="E358" s="34"/>
      <c r="F358" s="35"/>
      <c r="G358" s="36"/>
      <c r="H358" s="35"/>
      <c r="I358" s="37">
        <f>SUM(G358-E358)</f>
        <v>0</v>
      </c>
      <c r="J358" s="38">
        <f>SUM(H358-F358)</f>
        <v>0</v>
      </c>
      <c r="K358" s="35"/>
      <c r="L358" s="35"/>
      <c r="M358" s="35"/>
      <c r="N358" s="35"/>
      <c r="O358" s="35"/>
      <c r="P358" s="35"/>
      <c r="Q358" s="39">
        <f>SUM(K358:P358)</f>
        <v>0</v>
      </c>
      <c r="R358" s="35"/>
      <c r="S358" s="35"/>
      <c r="T358" s="35"/>
      <c r="U358" s="35"/>
      <c r="V358" s="35"/>
      <c r="W358" s="35"/>
      <c r="X358" s="39">
        <f>SUM(R358:W358)</f>
        <v>0</v>
      </c>
      <c r="Y358" s="40">
        <f t="shared" ref="Y358:Y361" si="186">SUM(Q358-X358)</f>
        <v>0</v>
      </c>
    </row>
    <row r="359" spans="1:25" x14ac:dyDescent="0.25">
      <c r="A359" s="30"/>
      <c r="B359" s="41"/>
      <c r="C359" s="42"/>
      <c r="D359" s="33"/>
      <c r="E359" s="34"/>
      <c r="F359" s="35"/>
      <c r="G359" s="34"/>
      <c r="H359" s="35"/>
      <c r="I359" s="37">
        <f t="shared" ref="I359:J364" si="187">SUM(G359-E359)</f>
        <v>0</v>
      </c>
      <c r="J359" s="38">
        <f t="shared" si="187"/>
        <v>0</v>
      </c>
      <c r="K359" s="35"/>
      <c r="L359" s="35"/>
      <c r="M359" s="35"/>
      <c r="N359" s="35"/>
      <c r="O359" s="35"/>
      <c r="P359" s="35"/>
      <c r="Q359" s="39">
        <f t="shared" ref="Q359:Q364" si="188">SUM(K359:P359)</f>
        <v>0</v>
      </c>
      <c r="R359" s="35"/>
      <c r="S359" s="35"/>
      <c r="T359" s="35"/>
      <c r="U359" s="35"/>
      <c r="V359" s="35"/>
      <c r="W359" s="35"/>
      <c r="X359" s="39">
        <f t="shared" ref="X359:X364" si="189">SUM(R359:W359)</f>
        <v>0</v>
      </c>
      <c r="Y359" s="40">
        <f t="shared" si="186"/>
        <v>0</v>
      </c>
    </row>
    <row r="360" spans="1:25" x14ac:dyDescent="0.25">
      <c r="A360" s="30"/>
      <c r="B360" s="41"/>
      <c r="C360" s="42"/>
      <c r="D360" s="33"/>
      <c r="E360" s="34"/>
      <c r="F360" s="35"/>
      <c r="G360" s="34"/>
      <c r="H360" s="35"/>
      <c r="I360" s="37">
        <f t="shared" si="187"/>
        <v>0</v>
      </c>
      <c r="J360" s="38">
        <f t="shared" si="187"/>
        <v>0</v>
      </c>
      <c r="K360" s="35"/>
      <c r="L360" s="35"/>
      <c r="M360" s="35"/>
      <c r="N360" s="35"/>
      <c r="O360" s="35"/>
      <c r="P360" s="35"/>
      <c r="Q360" s="39">
        <f t="shared" si="188"/>
        <v>0</v>
      </c>
      <c r="R360" s="35"/>
      <c r="S360" s="35"/>
      <c r="T360" s="35"/>
      <c r="U360" s="35"/>
      <c r="V360" s="35"/>
      <c r="W360" s="35"/>
      <c r="X360" s="39">
        <f t="shared" si="189"/>
        <v>0</v>
      </c>
      <c r="Y360" s="40">
        <f t="shared" si="186"/>
        <v>0</v>
      </c>
    </row>
    <row r="361" spans="1:25" x14ac:dyDescent="0.25">
      <c r="A361" s="30"/>
      <c r="B361" s="41"/>
      <c r="C361" s="42"/>
      <c r="D361" s="33"/>
      <c r="E361" s="34"/>
      <c r="F361" s="35"/>
      <c r="G361" s="34"/>
      <c r="H361" s="35"/>
      <c r="I361" s="37">
        <f t="shared" si="187"/>
        <v>0</v>
      </c>
      <c r="J361" s="38">
        <f t="shared" si="187"/>
        <v>0</v>
      </c>
      <c r="K361" s="35"/>
      <c r="L361" s="35"/>
      <c r="M361" s="35"/>
      <c r="N361" s="35"/>
      <c r="O361" s="35"/>
      <c r="P361" s="35"/>
      <c r="Q361" s="39">
        <f t="shared" si="188"/>
        <v>0</v>
      </c>
      <c r="R361" s="35"/>
      <c r="S361" s="35"/>
      <c r="T361" s="35"/>
      <c r="U361" s="35"/>
      <c r="V361" s="35"/>
      <c r="W361" s="35"/>
      <c r="X361" s="39">
        <f t="shared" si="189"/>
        <v>0</v>
      </c>
      <c r="Y361" s="40">
        <f t="shared" si="186"/>
        <v>0</v>
      </c>
    </row>
    <row r="362" spans="1:25" x14ac:dyDescent="0.25">
      <c r="A362" s="30"/>
      <c r="B362" s="41"/>
      <c r="C362" s="42"/>
      <c r="D362" s="33"/>
      <c r="E362" s="34"/>
      <c r="F362" s="35"/>
      <c r="G362" s="34"/>
      <c r="H362" s="35"/>
      <c r="I362" s="37">
        <f t="shared" si="187"/>
        <v>0</v>
      </c>
      <c r="J362" s="38">
        <f t="shared" si="187"/>
        <v>0</v>
      </c>
      <c r="K362" s="35"/>
      <c r="L362" s="35"/>
      <c r="M362" s="35"/>
      <c r="N362" s="35"/>
      <c r="O362" s="35"/>
      <c r="P362" s="35"/>
      <c r="Q362" s="39">
        <f t="shared" si="188"/>
        <v>0</v>
      </c>
      <c r="R362" s="35"/>
      <c r="S362" s="35"/>
      <c r="T362" s="35"/>
      <c r="U362" s="35"/>
      <c r="V362" s="35"/>
      <c r="W362" s="35"/>
      <c r="X362" s="39">
        <f t="shared" si="189"/>
        <v>0</v>
      </c>
      <c r="Y362" s="40">
        <f>SUM(Q362-X362)</f>
        <v>0</v>
      </c>
    </row>
    <row r="363" spans="1:25" x14ac:dyDescent="0.25">
      <c r="A363" s="30"/>
      <c r="B363" s="41"/>
      <c r="C363" s="42"/>
      <c r="D363" s="33"/>
      <c r="E363" s="34"/>
      <c r="F363" s="35"/>
      <c r="G363" s="34"/>
      <c r="H363" s="35"/>
      <c r="I363" s="37">
        <f t="shared" si="187"/>
        <v>0</v>
      </c>
      <c r="J363" s="38">
        <f t="shared" si="187"/>
        <v>0</v>
      </c>
      <c r="K363" s="35"/>
      <c r="L363" s="35"/>
      <c r="M363" s="35"/>
      <c r="N363" s="35"/>
      <c r="O363" s="35"/>
      <c r="P363" s="35"/>
      <c r="Q363" s="39">
        <f t="shared" si="188"/>
        <v>0</v>
      </c>
      <c r="R363" s="35"/>
      <c r="S363" s="35"/>
      <c r="T363" s="35"/>
      <c r="U363" s="35"/>
      <c r="V363" s="35"/>
      <c r="W363" s="35"/>
      <c r="X363" s="39">
        <f t="shared" si="189"/>
        <v>0</v>
      </c>
      <c r="Y363" s="40">
        <f>SUM(Q363-X363)</f>
        <v>0</v>
      </c>
    </row>
    <row r="364" spans="1:25" x14ac:dyDescent="0.25">
      <c r="A364" s="30"/>
      <c r="B364" s="41"/>
      <c r="C364" s="42"/>
      <c r="D364" s="33"/>
      <c r="E364" s="34"/>
      <c r="F364" s="35"/>
      <c r="G364" s="34"/>
      <c r="H364" s="35"/>
      <c r="I364" s="37">
        <f t="shared" si="187"/>
        <v>0</v>
      </c>
      <c r="J364" s="38">
        <f t="shared" si="187"/>
        <v>0</v>
      </c>
      <c r="K364" s="35"/>
      <c r="L364" s="35"/>
      <c r="M364" s="35"/>
      <c r="N364" s="35"/>
      <c r="O364" s="35"/>
      <c r="P364" s="35"/>
      <c r="Q364" s="39">
        <f t="shared" si="188"/>
        <v>0</v>
      </c>
      <c r="R364" s="35"/>
      <c r="S364" s="35"/>
      <c r="T364" s="35"/>
      <c r="U364" s="35"/>
      <c r="V364" s="35"/>
      <c r="W364" s="35"/>
      <c r="X364" s="39">
        <f t="shared" si="189"/>
        <v>0</v>
      </c>
      <c r="Y364" s="40">
        <f>SUM(Q364-X364)</f>
        <v>0</v>
      </c>
    </row>
    <row r="365" spans="1:25" x14ac:dyDescent="0.25">
      <c r="A365" s="30"/>
      <c r="B365" s="41"/>
      <c r="C365" s="42"/>
      <c r="D365" s="43"/>
      <c r="E365" s="44"/>
      <c r="F365" s="45"/>
      <c r="G365" s="46"/>
      <c r="H365" s="47"/>
      <c r="I365" s="37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0"/>
    </row>
    <row r="366" spans="1:25" ht="15.75" thickBot="1" x14ac:dyDescent="0.3">
      <c r="A366" s="49"/>
      <c r="B366" s="50"/>
      <c r="C366" s="51" t="s">
        <v>38</v>
      </c>
      <c r="D366" s="52"/>
      <c r="E366" s="53"/>
      <c r="F366" s="54"/>
      <c r="G366" s="55"/>
      <c r="H366" s="56" t="s">
        <v>39</v>
      </c>
      <c r="I366" s="37">
        <f t="shared" ref="I366:X366" si="190">SUM(I358:I365)</f>
        <v>0</v>
      </c>
      <c r="J366" s="38">
        <f t="shared" si="190"/>
        <v>0</v>
      </c>
      <c r="K366" s="38">
        <f t="shared" si="190"/>
        <v>0</v>
      </c>
      <c r="L366" s="38">
        <f t="shared" si="190"/>
        <v>0</v>
      </c>
      <c r="M366" s="38">
        <f t="shared" si="190"/>
        <v>0</v>
      </c>
      <c r="N366" s="38">
        <f t="shared" si="190"/>
        <v>0</v>
      </c>
      <c r="O366" s="38">
        <f t="shared" si="190"/>
        <v>0</v>
      </c>
      <c r="P366" s="38">
        <f t="shared" si="190"/>
        <v>0</v>
      </c>
      <c r="Q366" s="38">
        <f t="shared" si="190"/>
        <v>0</v>
      </c>
      <c r="R366" s="38">
        <f t="shared" si="190"/>
        <v>0</v>
      </c>
      <c r="S366" s="38">
        <f t="shared" si="190"/>
        <v>0</v>
      </c>
      <c r="T366" s="38">
        <f t="shared" si="190"/>
        <v>0</v>
      </c>
      <c r="U366" s="38">
        <f t="shared" si="190"/>
        <v>0</v>
      </c>
      <c r="V366" s="38">
        <f t="shared" si="190"/>
        <v>0</v>
      </c>
      <c r="W366" s="38">
        <f t="shared" si="190"/>
        <v>0</v>
      </c>
      <c r="X366" s="38">
        <f t="shared" si="190"/>
        <v>0</v>
      </c>
      <c r="Y366" s="40">
        <f t="shared" ref="Y366:Y442" si="191">SUM(Q366-X366)</f>
        <v>0</v>
      </c>
    </row>
    <row r="367" spans="1:25" ht="15.75" thickTop="1" x14ac:dyDescent="0.25">
      <c r="A367" s="30" t="s">
        <v>29</v>
      </c>
      <c r="B367" s="31">
        <v>43646</v>
      </c>
      <c r="C367" s="32"/>
      <c r="D367" s="144"/>
      <c r="E367" s="64"/>
      <c r="F367" s="65"/>
      <c r="G367" s="64"/>
      <c r="H367" s="65"/>
      <c r="I367" s="37">
        <f t="shared" ref="I367:J372" si="192">SUM(G367-E367)</f>
        <v>0</v>
      </c>
      <c r="J367" s="38">
        <f t="shared" si="192"/>
        <v>0</v>
      </c>
      <c r="K367" s="35"/>
      <c r="L367" s="35"/>
      <c r="M367" s="35"/>
      <c r="N367" s="35"/>
      <c r="O367" s="35"/>
      <c r="P367" s="35"/>
      <c r="Q367" s="39">
        <f>SUM(K367:P367)</f>
        <v>0</v>
      </c>
      <c r="R367" s="35"/>
      <c r="S367" s="35"/>
      <c r="T367" s="35"/>
      <c r="U367" s="35"/>
      <c r="V367" s="35"/>
      <c r="W367" s="35"/>
      <c r="X367" s="39">
        <f>SUM(R367:W367)</f>
        <v>0</v>
      </c>
      <c r="Y367" s="40">
        <f t="shared" si="191"/>
        <v>0</v>
      </c>
    </row>
    <row r="368" spans="1:25" x14ac:dyDescent="0.25">
      <c r="A368" s="30"/>
      <c r="B368" s="62"/>
      <c r="C368" s="42"/>
      <c r="D368" s="33"/>
      <c r="E368" s="64"/>
      <c r="F368" s="65"/>
      <c r="G368" s="64"/>
      <c r="H368" s="65"/>
      <c r="I368" s="37">
        <f t="shared" si="192"/>
        <v>0</v>
      </c>
      <c r="J368" s="38">
        <f t="shared" si="192"/>
        <v>0</v>
      </c>
      <c r="K368" s="35"/>
      <c r="L368" s="35"/>
      <c r="M368" s="35"/>
      <c r="N368" s="35"/>
      <c r="O368" s="35"/>
      <c r="P368" s="35"/>
      <c r="Q368" s="39">
        <f t="shared" ref="Q368:Q372" si="193">SUM(K368:P368)</f>
        <v>0</v>
      </c>
      <c r="R368" s="35"/>
      <c r="S368" s="35"/>
      <c r="T368" s="35"/>
      <c r="U368" s="35"/>
      <c r="V368" s="35"/>
      <c r="W368" s="35"/>
      <c r="X368" s="39">
        <f t="shared" ref="X368:X372" si="194">SUM(R368:W368)</f>
        <v>0</v>
      </c>
      <c r="Y368" s="40">
        <f t="shared" si="191"/>
        <v>0</v>
      </c>
    </row>
    <row r="369" spans="1:25" x14ac:dyDescent="0.25">
      <c r="A369" s="30"/>
      <c r="B369" s="63"/>
      <c r="C369" s="42"/>
      <c r="D369" s="33"/>
      <c r="E369" s="64"/>
      <c r="F369" s="65"/>
      <c r="G369" s="64"/>
      <c r="H369" s="65"/>
      <c r="I369" s="37">
        <f t="shared" si="192"/>
        <v>0</v>
      </c>
      <c r="J369" s="38">
        <f t="shared" si="192"/>
        <v>0</v>
      </c>
      <c r="K369" s="35"/>
      <c r="L369" s="35"/>
      <c r="M369" s="35"/>
      <c r="N369" s="35"/>
      <c r="O369" s="35"/>
      <c r="P369" s="35"/>
      <c r="Q369" s="39">
        <f t="shared" si="193"/>
        <v>0</v>
      </c>
      <c r="R369" s="35"/>
      <c r="S369" s="35"/>
      <c r="T369" s="35"/>
      <c r="U369" s="35"/>
      <c r="V369" s="35"/>
      <c r="W369" s="35"/>
      <c r="X369" s="39">
        <f t="shared" si="194"/>
        <v>0</v>
      </c>
      <c r="Y369" s="40">
        <f t="shared" si="191"/>
        <v>0</v>
      </c>
    </row>
    <row r="370" spans="1:25" x14ac:dyDescent="0.25">
      <c r="A370" s="30"/>
      <c r="B370" s="63"/>
      <c r="C370" s="42"/>
      <c r="D370" s="33"/>
      <c r="E370" s="64"/>
      <c r="F370" s="65"/>
      <c r="G370" s="64"/>
      <c r="H370" s="65"/>
      <c r="I370" s="37">
        <f t="shared" si="192"/>
        <v>0</v>
      </c>
      <c r="J370" s="38">
        <f t="shared" si="192"/>
        <v>0</v>
      </c>
      <c r="K370" s="35"/>
      <c r="L370" s="35"/>
      <c r="M370" s="35"/>
      <c r="N370" s="35"/>
      <c r="O370" s="35"/>
      <c r="P370" s="35"/>
      <c r="Q370" s="39">
        <f t="shared" si="193"/>
        <v>0</v>
      </c>
      <c r="R370" s="35"/>
      <c r="S370" s="35"/>
      <c r="T370" s="35"/>
      <c r="U370" s="35"/>
      <c r="V370" s="35"/>
      <c r="W370" s="35"/>
      <c r="X370" s="39">
        <f t="shared" si="194"/>
        <v>0</v>
      </c>
      <c r="Y370" s="40">
        <f t="shared" si="191"/>
        <v>0</v>
      </c>
    </row>
    <row r="371" spans="1:25" x14ac:dyDescent="0.25">
      <c r="A371" s="30"/>
      <c r="B371" s="62"/>
      <c r="C371" s="42"/>
      <c r="D371" s="33"/>
      <c r="E371" s="64"/>
      <c r="F371" s="65"/>
      <c r="G371" s="64"/>
      <c r="H371" s="65"/>
      <c r="I371" s="37">
        <f t="shared" si="192"/>
        <v>0</v>
      </c>
      <c r="J371" s="38">
        <f t="shared" si="192"/>
        <v>0</v>
      </c>
      <c r="K371" s="35"/>
      <c r="L371" s="35"/>
      <c r="M371" s="35"/>
      <c r="N371" s="35"/>
      <c r="O371" s="35"/>
      <c r="P371" s="35"/>
      <c r="Q371" s="39">
        <f t="shared" si="193"/>
        <v>0</v>
      </c>
      <c r="R371" s="35"/>
      <c r="S371" s="35"/>
      <c r="T371" s="35"/>
      <c r="U371" s="35"/>
      <c r="V371" s="35"/>
      <c r="W371" s="35"/>
      <c r="X371" s="39">
        <f t="shared" si="194"/>
        <v>0</v>
      </c>
      <c r="Y371" s="40">
        <f t="shared" si="191"/>
        <v>0</v>
      </c>
    </row>
    <row r="372" spans="1:25" x14ac:dyDescent="0.25">
      <c r="A372" s="30"/>
      <c r="B372" s="62"/>
      <c r="C372" s="42"/>
      <c r="D372" s="33"/>
      <c r="E372" s="64"/>
      <c r="F372" s="65"/>
      <c r="G372" s="64"/>
      <c r="H372" s="65"/>
      <c r="I372" s="37">
        <f t="shared" si="192"/>
        <v>0</v>
      </c>
      <c r="J372" s="38">
        <f t="shared" si="192"/>
        <v>0</v>
      </c>
      <c r="K372" s="35"/>
      <c r="L372" s="35"/>
      <c r="M372" s="35"/>
      <c r="N372" s="35"/>
      <c r="O372" s="35"/>
      <c r="P372" s="35"/>
      <c r="Q372" s="39">
        <f t="shared" si="193"/>
        <v>0</v>
      </c>
      <c r="R372" s="35"/>
      <c r="S372" s="35"/>
      <c r="T372" s="35"/>
      <c r="U372" s="35"/>
      <c r="V372" s="35"/>
      <c r="W372" s="35"/>
      <c r="X372" s="39">
        <f t="shared" si="194"/>
        <v>0</v>
      </c>
      <c r="Y372" s="40">
        <f t="shared" si="191"/>
        <v>0</v>
      </c>
    </row>
    <row r="373" spans="1:25" x14ac:dyDescent="0.25">
      <c r="A373" s="30"/>
      <c r="B373" s="62"/>
      <c r="C373" s="42"/>
      <c r="D373" s="43"/>
      <c r="E373" s="44"/>
      <c r="F373" s="45"/>
      <c r="G373" s="46"/>
      <c r="H373" s="47"/>
      <c r="I373" s="37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0"/>
    </row>
    <row r="374" spans="1:25" ht="15.75" thickBot="1" x14ac:dyDescent="0.3">
      <c r="A374" s="49"/>
      <c r="B374" s="50"/>
      <c r="C374" s="51" t="s">
        <v>38</v>
      </c>
      <c r="D374" s="52"/>
      <c r="E374" s="53"/>
      <c r="F374" s="54"/>
      <c r="G374" s="55"/>
      <c r="H374" s="56" t="s">
        <v>39</v>
      </c>
      <c r="I374" s="37">
        <f t="shared" ref="I374:X374" si="195">SUM(I367:I373)</f>
        <v>0</v>
      </c>
      <c r="J374" s="38">
        <f t="shared" si="195"/>
        <v>0</v>
      </c>
      <c r="K374" s="38">
        <f t="shared" si="195"/>
        <v>0</v>
      </c>
      <c r="L374" s="38">
        <f t="shared" si="195"/>
        <v>0</v>
      </c>
      <c r="M374" s="38">
        <f t="shared" si="195"/>
        <v>0</v>
      </c>
      <c r="N374" s="38">
        <f t="shared" si="195"/>
        <v>0</v>
      </c>
      <c r="O374" s="38">
        <f t="shared" si="195"/>
        <v>0</v>
      </c>
      <c r="P374" s="38">
        <f t="shared" si="195"/>
        <v>0</v>
      </c>
      <c r="Q374" s="38">
        <f t="shared" si="195"/>
        <v>0</v>
      </c>
      <c r="R374" s="38">
        <f t="shared" si="195"/>
        <v>0</v>
      </c>
      <c r="S374" s="38">
        <f t="shared" si="195"/>
        <v>0</v>
      </c>
      <c r="T374" s="38">
        <f t="shared" si="195"/>
        <v>0</v>
      </c>
      <c r="U374" s="38">
        <f t="shared" si="195"/>
        <v>0</v>
      </c>
      <c r="V374" s="38">
        <f t="shared" si="195"/>
        <v>0</v>
      </c>
      <c r="W374" s="38">
        <f t="shared" si="195"/>
        <v>0</v>
      </c>
      <c r="X374" s="38">
        <f t="shared" si="195"/>
        <v>0</v>
      </c>
      <c r="Y374" s="40">
        <f t="shared" si="191"/>
        <v>0</v>
      </c>
    </row>
    <row r="375" spans="1:25" ht="15.75" thickTop="1" x14ac:dyDescent="0.25">
      <c r="A375" s="30"/>
      <c r="B375" s="31"/>
      <c r="C375" s="32"/>
      <c r="D375" s="33"/>
      <c r="E375" s="64"/>
      <c r="F375" s="65"/>
      <c r="G375" s="64"/>
      <c r="H375" s="65"/>
      <c r="I375" s="37">
        <f t="shared" ref="I375:J387" si="196">SUM(G375-E375)</f>
        <v>0</v>
      </c>
      <c r="J375" s="38">
        <f t="shared" si="196"/>
        <v>0</v>
      </c>
      <c r="K375" s="35"/>
      <c r="L375" s="35"/>
      <c r="M375" s="35"/>
      <c r="N375" s="35"/>
      <c r="O375" s="35"/>
      <c r="P375" s="35"/>
      <c r="Q375" s="39">
        <f>SUM(K375:P375)</f>
        <v>0</v>
      </c>
      <c r="R375" s="35"/>
      <c r="S375" s="35"/>
      <c r="T375" s="35"/>
      <c r="U375" s="35"/>
      <c r="V375" s="35"/>
      <c r="W375" s="35"/>
      <c r="X375" s="39">
        <f>SUM(R375:W375)</f>
        <v>0</v>
      </c>
      <c r="Y375" s="40">
        <f t="shared" si="191"/>
        <v>0</v>
      </c>
    </row>
    <row r="376" spans="1:25" x14ac:dyDescent="0.25">
      <c r="A376" s="30"/>
      <c r="B376" s="41"/>
      <c r="C376" s="42"/>
      <c r="D376" s="33"/>
      <c r="E376" s="64"/>
      <c r="F376" s="65"/>
      <c r="G376" s="64"/>
      <c r="H376" s="65"/>
      <c r="I376" s="37">
        <f t="shared" si="196"/>
        <v>0</v>
      </c>
      <c r="J376" s="38">
        <f t="shared" si="196"/>
        <v>0</v>
      </c>
      <c r="K376" s="35"/>
      <c r="L376" s="35"/>
      <c r="M376" s="35"/>
      <c r="N376" s="35"/>
      <c r="O376" s="35"/>
      <c r="P376" s="35"/>
      <c r="Q376" s="39">
        <f t="shared" ref="Q376:Q387" si="197">SUM(K376:P376)</f>
        <v>0</v>
      </c>
      <c r="R376" s="35"/>
      <c r="S376" s="35"/>
      <c r="T376" s="35"/>
      <c r="U376" s="35"/>
      <c r="V376" s="35"/>
      <c r="W376" s="35"/>
      <c r="X376" s="39">
        <f t="shared" ref="X376:X387" si="198">SUM(R376:W376)</f>
        <v>0</v>
      </c>
      <c r="Y376" s="40">
        <f t="shared" si="191"/>
        <v>0</v>
      </c>
    </row>
    <row r="377" spans="1:25" x14ac:dyDescent="0.25">
      <c r="A377" s="30"/>
      <c r="B377" s="41"/>
      <c r="C377" s="42"/>
      <c r="D377" s="33"/>
      <c r="E377" s="64"/>
      <c r="F377" s="65"/>
      <c r="G377" s="64"/>
      <c r="H377" s="65"/>
      <c r="I377" s="37">
        <f t="shared" si="196"/>
        <v>0</v>
      </c>
      <c r="J377" s="38">
        <f t="shared" si="196"/>
        <v>0</v>
      </c>
      <c r="K377" s="35"/>
      <c r="L377" s="35"/>
      <c r="M377" s="35"/>
      <c r="N377" s="35"/>
      <c r="O377" s="35"/>
      <c r="P377" s="35"/>
      <c r="Q377" s="39">
        <f t="shared" si="197"/>
        <v>0</v>
      </c>
      <c r="R377" s="35"/>
      <c r="S377" s="35"/>
      <c r="T377" s="35"/>
      <c r="U377" s="35"/>
      <c r="V377" s="35"/>
      <c r="W377" s="35"/>
      <c r="X377" s="39">
        <f t="shared" si="198"/>
        <v>0</v>
      </c>
      <c r="Y377" s="40">
        <f t="shared" si="191"/>
        <v>0</v>
      </c>
    </row>
    <row r="378" spans="1:25" x14ac:dyDescent="0.25">
      <c r="A378" s="30"/>
      <c r="B378" s="41"/>
      <c r="C378" s="42"/>
      <c r="D378" s="33"/>
      <c r="E378" s="64"/>
      <c r="F378" s="182"/>
      <c r="G378" s="64"/>
      <c r="H378" s="65"/>
      <c r="I378" s="37">
        <f t="shared" si="196"/>
        <v>0</v>
      </c>
      <c r="J378" s="38">
        <f t="shared" si="196"/>
        <v>0</v>
      </c>
      <c r="K378" s="35"/>
      <c r="L378" s="35"/>
      <c r="M378" s="35"/>
      <c r="N378" s="35"/>
      <c r="O378" s="35"/>
      <c r="P378" s="35"/>
      <c r="Q378" s="39">
        <f t="shared" si="197"/>
        <v>0</v>
      </c>
      <c r="R378" s="35"/>
      <c r="S378" s="35"/>
      <c r="T378" s="35"/>
      <c r="U378" s="35"/>
      <c r="V378" s="35"/>
      <c r="W378" s="35"/>
      <c r="X378" s="39">
        <f t="shared" si="198"/>
        <v>0</v>
      </c>
      <c r="Y378" s="40">
        <f t="shared" si="191"/>
        <v>0</v>
      </c>
    </row>
    <row r="379" spans="1:25" x14ac:dyDescent="0.25">
      <c r="A379" s="30"/>
      <c r="B379" s="41"/>
      <c r="C379" s="42"/>
      <c r="D379" s="33"/>
      <c r="E379" s="64"/>
      <c r="F379" s="65"/>
      <c r="G379" s="64"/>
      <c r="H379" s="65"/>
      <c r="I379" s="37">
        <f t="shared" si="196"/>
        <v>0</v>
      </c>
      <c r="J379" s="38">
        <f t="shared" si="196"/>
        <v>0</v>
      </c>
      <c r="K379" s="35"/>
      <c r="L379" s="35"/>
      <c r="M379" s="35"/>
      <c r="N379" s="35"/>
      <c r="O379" s="35"/>
      <c r="P379" s="35"/>
      <c r="Q379" s="39">
        <f t="shared" si="197"/>
        <v>0</v>
      </c>
      <c r="R379" s="35"/>
      <c r="S379" s="35"/>
      <c r="T379" s="35"/>
      <c r="U379" s="35"/>
      <c r="V379" s="35"/>
      <c r="W379" s="35"/>
      <c r="X379" s="39">
        <f t="shared" si="198"/>
        <v>0</v>
      </c>
      <c r="Y379" s="40">
        <f t="shared" si="191"/>
        <v>0</v>
      </c>
    </row>
    <row r="380" spans="1:25" x14ac:dyDescent="0.25">
      <c r="A380" s="30"/>
      <c r="B380" s="41"/>
      <c r="C380" s="42"/>
      <c r="D380" s="33"/>
      <c r="E380" s="64"/>
      <c r="F380" s="65"/>
      <c r="G380" s="64"/>
      <c r="H380" s="65"/>
      <c r="I380" s="37">
        <f t="shared" si="196"/>
        <v>0</v>
      </c>
      <c r="J380" s="38">
        <f t="shared" si="196"/>
        <v>0</v>
      </c>
      <c r="K380" s="35"/>
      <c r="L380" s="35"/>
      <c r="M380" s="35"/>
      <c r="N380" s="35"/>
      <c r="O380" s="35"/>
      <c r="P380" s="35"/>
      <c r="Q380" s="39">
        <f t="shared" si="197"/>
        <v>0</v>
      </c>
      <c r="R380" s="35"/>
      <c r="S380" s="35"/>
      <c r="T380" s="35"/>
      <c r="U380" s="35"/>
      <c r="V380" s="35"/>
      <c r="W380" s="35"/>
      <c r="X380" s="39">
        <f t="shared" si="198"/>
        <v>0</v>
      </c>
      <c r="Y380" s="40">
        <f t="shared" si="191"/>
        <v>0</v>
      </c>
    </row>
    <row r="381" spans="1:25" x14ac:dyDescent="0.25">
      <c r="A381" s="30"/>
      <c r="B381" s="41"/>
      <c r="C381" s="42"/>
      <c r="D381" s="33"/>
      <c r="E381" s="64"/>
      <c r="F381" s="65"/>
      <c r="G381" s="64"/>
      <c r="H381" s="65"/>
      <c r="I381" s="37">
        <f t="shared" si="196"/>
        <v>0</v>
      </c>
      <c r="J381" s="38">
        <f t="shared" si="196"/>
        <v>0</v>
      </c>
      <c r="K381" s="35"/>
      <c r="L381" s="35"/>
      <c r="M381" s="35"/>
      <c r="N381" s="35"/>
      <c r="O381" s="35"/>
      <c r="P381" s="35"/>
      <c r="Q381" s="39">
        <f t="shared" si="197"/>
        <v>0</v>
      </c>
      <c r="R381" s="35"/>
      <c r="S381" s="35"/>
      <c r="T381" s="35"/>
      <c r="U381" s="35"/>
      <c r="V381" s="35"/>
      <c r="W381" s="35"/>
      <c r="X381" s="39">
        <f t="shared" si="198"/>
        <v>0</v>
      </c>
      <c r="Y381" s="40">
        <f t="shared" si="191"/>
        <v>0</v>
      </c>
    </row>
    <row r="382" spans="1:25" x14ac:dyDescent="0.25">
      <c r="A382" s="30"/>
      <c r="B382" s="41"/>
      <c r="C382" s="42"/>
      <c r="D382" s="33"/>
      <c r="E382" s="64"/>
      <c r="F382" s="65"/>
      <c r="G382" s="64"/>
      <c r="H382" s="65"/>
      <c r="I382" s="37">
        <f t="shared" si="196"/>
        <v>0</v>
      </c>
      <c r="J382" s="38">
        <f t="shared" si="196"/>
        <v>0</v>
      </c>
      <c r="K382" s="35"/>
      <c r="L382" s="35"/>
      <c r="M382" s="35"/>
      <c r="N382" s="35"/>
      <c r="O382" s="35"/>
      <c r="P382" s="35"/>
      <c r="Q382" s="39">
        <f t="shared" si="197"/>
        <v>0</v>
      </c>
      <c r="R382" s="35"/>
      <c r="S382" s="35"/>
      <c r="T382" s="35"/>
      <c r="U382" s="35"/>
      <c r="V382" s="35"/>
      <c r="W382" s="35"/>
      <c r="X382" s="39">
        <f t="shared" si="198"/>
        <v>0</v>
      </c>
      <c r="Y382" s="40">
        <f t="shared" si="191"/>
        <v>0</v>
      </c>
    </row>
    <row r="383" spans="1:25" x14ac:dyDescent="0.25">
      <c r="A383" s="30"/>
      <c r="B383" s="41"/>
      <c r="C383" s="42"/>
      <c r="D383" s="33"/>
      <c r="E383" s="64"/>
      <c r="F383" s="65"/>
      <c r="G383" s="64"/>
      <c r="H383" s="65"/>
      <c r="I383" s="37">
        <f t="shared" si="196"/>
        <v>0</v>
      </c>
      <c r="J383" s="38">
        <f t="shared" si="196"/>
        <v>0</v>
      </c>
      <c r="K383" s="35"/>
      <c r="L383" s="35"/>
      <c r="M383" s="35"/>
      <c r="N383" s="35"/>
      <c r="O383" s="35"/>
      <c r="P383" s="35"/>
      <c r="Q383" s="39">
        <f t="shared" si="197"/>
        <v>0</v>
      </c>
      <c r="R383" s="35"/>
      <c r="S383" s="35"/>
      <c r="T383" s="35"/>
      <c r="U383" s="35"/>
      <c r="V383" s="35"/>
      <c r="W383" s="35"/>
      <c r="X383" s="39">
        <f t="shared" si="198"/>
        <v>0</v>
      </c>
      <c r="Y383" s="40">
        <f t="shared" si="191"/>
        <v>0</v>
      </c>
    </row>
    <row r="384" spans="1:25" x14ac:dyDescent="0.25">
      <c r="A384" s="30"/>
      <c r="B384" s="41"/>
      <c r="C384" s="42"/>
      <c r="D384" s="33"/>
      <c r="E384" s="64"/>
      <c r="F384" s="65"/>
      <c r="G384" s="64"/>
      <c r="H384" s="65"/>
      <c r="I384" s="37">
        <f t="shared" si="196"/>
        <v>0</v>
      </c>
      <c r="J384" s="38">
        <f t="shared" si="196"/>
        <v>0</v>
      </c>
      <c r="K384" s="35"/>
      <c r="L384" s="35"/>
      <c r="M384" s="35"/>
      <c r="N384" s="35"/>
      <c r="O384" s="35"/>
      <c r="P384" s="35"/>
      <c r="Q384" s="39">
        <f t="shared" si="197"/>
        <v>0</v>
      </c>
      <c r="R384" s="35"/>
      <c r="S384" s="35"/>
      <c r="T384" s="35"/>
      <c r="U384" s="35"/>
      <c r="V384" s="35"/>
      <c r="W384" s="35"/>
      <c r="X384" s="39">
        <f t="shared" si="198"/>
        <v>0</v>
      </c>
      <c r="Y384" s="40">
        <f t="shared" si="191"/>
        <v>0</v>
      </c>
    </row>
    <row r="385" spans="1:25" x14ac:dyDescent="0.25">
      <c r="A385" s="30"/>
      <c r="B385" s="41"/>
      <c r="C385" s="58"/>
      <c r="D385" s="59"/>
      <c r="E385" s="60"/>
      <c r="F385" s="61"/>
      <c r="G385" s="60"/>
      <c r="H385" s="61"/>
      <c r="I385" s="37">
        <f t="shared" si="196"/>
        <v>0</v>
      </c>
      <c r="J385" s="38">
        <f t="shared" si="196"/>
        <v>0</v>
      </c>
      <c r="K385" s="35"/>
      <c r="L385" s="35"/>
      <c r="M385" s="35"/>
      <c r="N385" s="35"/>
      <c r="O385" s="35"/>
      <c r="P385" s="35"/>
      <c r="Q385" s="39">
        <f t="shared" si="197"/>
        <v>0</v>
      </c>
      <c r="R385" s="35"/>
      <c r="S385" s="35"/>
      <c r="T385" s="35"/>
      <c r="U385" s="35"/>
      <c r="V385" s="35"/>
      <c r="W385" s="35"/>
      <c r="X385" s="39">
        <f t="shared" si="198"/>
        <v>0</v>
      </c>
      <c r="Y385" s="40">
        <f t="shared" si="191"/>
        <v>0</v>
      </c>
    </row>
    <row r="386" spans="1:25" x14ac:dyDescent="0.25">
      <c r="A386" s="30"/>
      <c r="B386" s="41"/>
      <c r="C386" s="58"/>
      <c r="D386" s="59"/>
      <c r="E386" s="60"/>
      <c r="F386" s="61"/>
      <c r="G386" s="60"/>
      <c r="H386" s="61"/>
      <c r="I386" s="37">
        <f t="shared" si="196"/>
        <v>0</v>
      </c>
      <c r="J386" s="38">
        <f t="shared" si="196"/>
        <v>0</v>
      </c>
      <c r="K386" s="35"/>
      <c r="L386" s="35"/>
      <c r="M386" s="35"/>
      <c r="N386" s="35"/>
      <c r="O386" s="35"/>
      <c r="P386" s="35"/>
      <c r="Q386" s="39">
        <f t="shared" si="197"/>
        <v>0</v>
      </c>
      <c r="R386" s="35"/>
      <c r="S386" s="35"/>
      <c r="T386" s="35"/>
      <c r="U386" s="35"/>
      <c r="V386" s="35"/>
      <c r="W386" s="35"/>
      <c r="X386" s="39">
        <f t="shared" si="198"/>
        <v>0</v>
      </c>
      <c r="Y386" s="40">
        <f t="shared" si="191"/>
        <v>0</v>
      </c>
    </row>
    <row r="387" spans="1:25" x14ac:dyDescent="0.25">
      <c r="A387" s="30"/>
      <c r="B387" s="41"/>
      <c r="C387" s="58"/>
      <c r="D387" s="59"/>
      <c r="E387" s="60"/>
      <c r="F387" s="61"/>
      <c r="G387" s="60"/>
      <c r="H387" s="61"/>
      <c r="I387" s="37">
        <f t="shared" si="196"/>
        <v>0</v>
      </c>
      <c r="J387" s="38">
        <f t="shared" si="196"/>
        <v>0</v>
      </c>
      <c r="K387" s="35"/>
      <c r="L387" s="35"/>
      <c r="M387" s="35"/>
      <c r="N387" s="35"/>
      <c r="O387" s="35"/>
      <c r="P387" s="35"/>
      <c r="Q387" s="39">
        <f t="shared" si="197"/>
        <v>0</v>
      </c>
      <c r="R387" s="35"/>
      <c r="S387" s="35"/>
      <c r="T387" s="35"/>
      <c r="U387" s="35"/>
      <c r="V387" s="35"/>
      <c r="W387" s="35"/>
      <c r="X387" s="39">
        <f t="shared" si="198"/>
        <v>0</v>
      </c>
      <c r="Y387" s="40">
        <f t="shared" si="191"/>
        <v>0</v>
      </c>
    </row>
    <row r="388" spans="1:25" x14ac:dyDescent="0.25">
      <c r="A388" s="30"/>
      <c r="B388" s="41"/>
      <c r="C388" s="42"/>
      <c r="D388" s="43"/>
      <c r="E388" s="44"/>
      <c r="F388" s="45"/>
      <c r="G388" s="46"/>
      <c r="H388" s="47"/>
      <c r="I388" s="37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0"/>
    </row>
    <row r="389" spans="1:25" ht="15.75" thickBot="1" x14ac:dyDescent="0.3">
      <c r="A389" s="49"/>
      <c r="B389" s="50"/>
      <c r="C389" s="51" t="s">
        <v>38</v>
      </c>
      <c r="D389" s="52"/>
      <c r="E389" s="53"/>
      <c r="F389" s="54"/>
      <c r="G389" s="55"/>
      <c r="H389" s="56" t="s">
        <v>39</v>
      </c>
      <c r="I389" s="37">
        <f>SUM(I375:I388)</f>
        <v>0</v>
      </c>
      <c r="J389" s="38">
        <f>SUM(J375:J388)</f>
        <v>0</v>
      </c>
      <c r="K389" s="38">
        <f t="shared" ref="K389:X389" si="199">SUM(K375:K388)</f>
        <v>0</v>
      </c>
      <c r="L389" s="38">
        <f t="shared" si="199"/>
        <v>0</v>
      </c>
      <c r="M389" s="38">
        <f t="shared" si="199"/>
        <v>0</v>
      </c>
      <c r="N389" s="38">
        <f t="shared" si="199"/>
        <v>0</v>
      </c>
      <c r="O389" s="38">
        <f t="shared" si="199"/>
        <v>0</v>
      </c>
      <c r="P389" s="38">
        <f t="shared" si="199"/>
        <v>0</v>
      </c>
      <c r="Q389" s="38">
        <f t="shared" si="199"/>
        <v>0</v>
      </c>
      <c r="R389" s="38">
        <f t="shared" si="199"/>
        <v>0</v>
      </c>
      <c r="S389" s="38">
        <f t="shared" si="199"/>
        <v>0</v>
      </c>
      <c r="T389" s="38">
        <f t="shared" si="199"/>
        <v>0</v>
      </c>
      <c r="U389" s="38">
        <f t="shared" si="199"/>
        <v>0</v>
      </c>
      <c r="V389" s="38">
        <f t="shared" si="199"/>
        <v>0</v>
      </c>
      <c r="W389" s="38">
        <f t="shared" si="199"/>
        <v>0</v>
      </c>
      <c r="X389" s="38">
        <f t="shared" si="199"/>
        <v>0</v>
      </c>
      <c r="Y389" s="40">
        <f t="shared" si="191"/>
        <v>0</v>
      </c>
    </row>
    <row r="390" spans="1:25" ht="15.75" thickTop="1" x14ac:dyDescent="0.25">
      <c r="A390" s="30"/>
      <c r="B390" s="31"/>
      <c r="C390" s="32"/>
      <c r="D390" s="33"/>
      <c r="E390" s="64"/>
      <c r="F390" s="65"/>
      <c r="G390" s="64"/>
      <c r="H390" s="65"/>
      <c r="I390" s="37">
        <f t="shared" ref="I390:J402" si="200">SUM(G390-E390)</f>
        <v>0</v>
      </c>
      <c r="J390" s="38">
        <f t="shared" si="200"/>
        <v>0</v>
      </c>
      <c r="K390" s="35"/>
      <c r="L390" s="35"/>
      <c r="M390" s="35"/>
      <c r="N390" s="35"/>
      <c r="O390" s="35"/>
      <c r="P390" s="35"/>
      <c r="Q390" s="39">
        <f>SUM(K390:P390)</f>
        <v>0</v>
      </c>
      <c r="R390" s="35"/>
      <c r="S390" s="35"/>
      <c r="T390" s="35"/>
      <c r="U390" s="35"/>
      <c r="V390" s="35"/>
      <c r="W390" s="35"/>
      <c r="X390" s="39">
        <f>SUM(R390:W390)</f>
        <v>0</v>
      </c>
      <c r="Y390" s="40">
        <f t="shared" si="191"/>
        <v>0</v>
      </c>
    </row>
    <row r="391" spans="1:25" x14ac:dyDescent="0.25">
      <c r="A391" s="30"/>
      <c r="B391" s="41"/>
      <c r="C391" s="42"/>
      <c r="D391" s="33"/>
      <c r="E391" s="64"/>
      <c r="F391" s="65"/>
      <c r="G391" s="64"/>
      <c r="H391" s="65"/>
      <c r="I391" s="37">
        <f t="shared" si="200"/>
        <v>0</v>
      </c>
      <c r="J391" s="38">
        <f t="shared" si="200"/>
        <v>0</v>
      </c>
      <c r="K391" s="35"/>
      <c r="L391" s="35"/>
      <c r="M391" s="35"/>
      <c r="N391" s="35"/>
      <c r="O391" s="35"/>
      <c r="P391" s="35"/>
      <c r="Q391" s="39">
        <f t="shared" ref="Q391:Q402" si="201">SUM(K391:P391)</f>
        <v>0</v>
      </c>
      <c r="R391" s="35"/>
      <c r="S391" s="35"/>
      <c r="T391" s="35"/>
      <c r="U391" s="35"/>
      <c r="V391" s="35"/>
      <c r="W391" s="35"/>
      <c r="X391" s="39">
        <f t="shared" ref="X391:X402" si="202">SUM(R391:W391)</f>
        <v>0</v>
      </c>
      <c r="Y391" s="40">
        <f t="shared" si="191"/>
        <v>0</v>
      </c>
    </row>
    <row r="392" spans="1:25" x14ac:dyDescent="0.25">
      <c r="A392" s="30"/>
      <c r="B392" s="41"/>
      <c r="C392" s="42"/>
      <c r="D392" s="33"/>
      <c r="E392" s="64"/>
      <c r="F392" s="65"/>
      <c r="G392" s="64"/>
      <c r="H392" s="65"/>
      <c r="I392" s="37">
        <f t="shared" si="200"/>
        <v>0</v>
      </c>
      <c r="J392" s="38">
        <f t="shared" si="200"/>
        <v>0</v>
      </c>
      <c r="K392" s="35"/>
      <c r="L392" s="35"/>
      <c r="M392" s="35"/>
      <c r="N392" s="35"/>
      <c r="O392" s="35"/>
      <c r="P392" s="35"/>
      <c r="Q392" s="39">
        <f t="shared" si="201"/>
        <v>0</v>
      </c>
      <c r="R392" s="35"/>
      <c r="S392" s="35"/>
      <c r="T392" s="35"/>
      <c r="U392" s="35"/>
      <c r="V392" s="35"/>
      <c r="W392" s="35"/>
      <c r="X392" s="39">
        <f t="shared" si="202"/>
        <v>0</v>
      </c>
      <c r="Y392" s="40">
        <f t="shared" si="191"/>
        <v>0</v>
      </c>
    </row>
    <row r="393" spans="1:25" x14ac:dyDescent="0.25">
      <c r="A393" s="30"/>
      <c r="B393" s="41"/>
      <c r="C393" s="42"/>
      <c r="D393" s="33"/>
      <c r="E393" s="64"/>
      <c r="F393" s="65"/>
      <c r="G393" s="64"/>
      <c r="H393" s="65"/>
      <c r="I393" s="37">
        <f t="shared" si="200"/>
        <v>0</v>
      </c>
      <c r="J393" s="38">
        <f t="shared" si="200"/>
        <v>0</v>
      </c>
      <c r="K393" s="35"/>
      <c r="L393" s="35"/>
      <c r="M393" s="35"/>
      <c r="N393" s="35"/>
      <c r="O393" s="35"/>
      <c r="P393" s="35"/>
      <c r="Q393" s="39">
        <f t="shared" si="201"/>
        <v>0</v>
      </c>
      <c r="R393" s="35"/>
      <c r="S393" s="35"/>
      <c r="T393" s="35"/>
      <c r="U393" s="35"/>
      <c r="V393" s="35"/>
      <c r="W393" s="35"/>
      <c r="X393" s="39">
        <f t="shared" si="202"/>
        <v>0</v>
      </c>
      <c r="Y393" s="40">
        <f t="shared" si="191"/>
        <v>0</v>
      </c>
    </row>
    <row r="394" spans="1:25" x14ac:dyDescent="0.25">
      <c r="A394" s="30"/>
      <c r="B394" s="41"/>
      <c r="C394" s="42"/>
      <c r="D394" s="183"/>
      <c r="E394" s="184"/>
      <c r="F394" s="65"/>
      <c r="G394" s="64"/>
      <c r="H394" s="65"/>
      <c r="I394" s="37">
        <f t="shared" si="200"/>
        <v>0</v>
      </c>
      <c r="J394" s="38">
        <f t="shared" si="200"/>
        <v>0</v>
      </c>
      <c r="K394" s="35"/>
      <c r="L394" s="35"/>
      <c r="M394" s="35"/>
      <c r="N394" s="35"/>
      <c r="O394" s="35"/>
      <c r="P394" s="35"/>
      <c r="Q394" s="39">
        <f t="shared" si="201"/>
        <v>0</v>
      </c>
      <c r="R394" s="35"/>
      <c r="S394" s="35"/>
      <c r="T394" s="35"/>
      <c r="U394" s="35"/>
      <c r="V394" s="35"/>
      <c r="W394" s="35"/>
      <c r="X394" s="39">
        <f t="shared" si="202"/>
        <v>0</v>
      </c>
      <c r="Y394" s="40">
        <f t="shared" si="191"/>
        <v>0</v>
      </c>
    </row>
    <row r="395" spans="1:25" x14ac:dyDescent="0.25">
      <c r="A395" s="30"/>
      <c r="B395" s="41"/>
      <c r="C395" s="42"/>
      <c r="D395" s="33"/>
      <c r="E395" s="64"/>
      <c r="F395" s="65"/>
      <c r="G395" s="64"/>
      <c r="H395" s="65"/>
      <c r="I395" s="37">
        <f t="shared" si="200"/>
        <v>0</v>
      </c>
      <c r="J395" s="38">
        <f t="shared" si="200"/>
        <v>0</v>
      </c>
      <c r="K395" s="35"/>
      <c r="L395" s="35"/>
      <c r="M395" s="35"/>
      <c r="N395" s="35"/>
      <c r="O395" s="35"/>
      <c r="P395" s="35"/>
      <c r="Q395" s="39">
        <f t="shared" si="201"/>
        <v>0</v>
      </c>
      <c r="R395" s="35"/>
      <c r="S395" s="35"/>
      <c r="T395" s="35"/>
      <c r="U395" s="35"/>
      <c r="V395" s="35"/>
      <c r="W395" s="35"/>
      <c r="X395" s="39">
        <f t="shared" si="202"/>
        <v>0</v>
      </c>
      <c r="Y395" s="40">
        <f t="shared" si="191"/>
        <v>0</v>
      </c>
    </row>
    <row r="396" spans="1:25" x14ac:dyDescent="0.25">
      <c r="A396" s="30"/>
      <c r="B396" s="41"/>
      <c r="C396" s="42"/>
      <c r="D396" s="33"/>
      <c r="E396" s="64"/>
      <c r="F396" s="65"/>
      <c r="G396" s="64"/>
      <c r="H396" s="65"/>
      <c r="I396" s="37">
        <f t="shared" si="200"/>
        <v>0</v>
      </c>
      <c r="J396" s="38">
        <f t="shared" si="200"/>
        <v>0</v>
      </c>
      <c r="K396" s="35"/>
      <c r="L396" s="35"/>
      <c r="M396" s="35"/>
      <c r="N396" s="35"/>
      <c r="O396" s="35"/>
      <c r="P396" s="35"/>
      <c r="Q396" s="39">
        <f t="shared" si="201"/>
        <v>0</v>
      </c>
      <c r="R396" s="35"/>
      <c r="S396" s="35"/>
      <c r="T396" s="35"/>
      <c r="U396" s="35"/>
      <c r="V396" s="35"/>
      <c r="W396" s="35"/>
      <c r="X396" s="39">
        <f t="shared" si="202"/>
        <v>0</v>
      </c>
      <c r="Y396" s="40">
        <f t="shared" si="191"/>
        <v>0</v>
      </c>
    </row>
    <row r="397" spans="1:25" x14ac:dyDescent="0.25">
      <c r="A397" s="30"/>
      <c r="B397" s="41"/>
      <c r="C397" s="42"/>
      <c r="D397" s="33"/>
      <c r="E397" s="64"/>
      <c r="F397" s="65"/>
      <c r="G397" s="64"/>
      <c r="H397" s="65"/>
      <c r="I397" s="37">
        <f t="shared" si="200"/>
        <v>0</v>
      </c>
      <c r="J397" s="38">
        <f t="shared" si="200"/>
        <v>0</v>
      </c>
      <c r="K397" s="35"/>
      <c r="L397" s="35"/>
      <c r="M397" s="35"/>
      <c r="N397" s="35"/>
      <c r="O397" s="35"/>
      <c r="P397" s="35"/>
      <c r="Q397" s="39">
        <f t="shared" si="201"/>
        <v>0</v>
      </c>
      <c r="R397" s="35"/>
      <c r="S397" s="35"/>
      <c r="T397" s="35"/>
      <c r="U397" s="35"/>
      <c r="V397" s="35"/>
      <c r="W397" s="35"/>
      <c r="X397" s="39">
        <f t="shared" si="202"/>
        <v>0</v>
      </c>
      <c r="Y397" s="40">
        <f t="shared" si="191"/>
        <v>0</v>
      </c>
    </row>
    <row r="398" spans="1:25" x14ac:dyDescent="0.25">
      <c r="A398" s="30"/>
      <c r="B398" s="41"/>
      <c r="C398" s="42"/>
      <c r="D398" s="33"/>
      <c r="E398" s="64"/>
      <c r="F398" s="65"/>
      <c r="G398" s="64"/>
      <c r="H398" s="65"/>
      <c r="I398" s="37">
        <f t="shared" si="200"/>
        <v>0</v>
      </c>
      <c r="J398" s="38">
        <f t="shared" si="200"/>
        <v>0</v>
      </c>
      <c r="K398" s="35"/>
      <c r="L398" s="35"/>
      <c r="M398" s="35"/>
      <c r="N398" s="35"/>
      <c r="O398" s="35"/>
      <c r="P398" s="35"/>
      <c r="Q398" s="39">
        <f t="shared" si="201"/>
        <v>0</v>
      </c>
      <c r="R398" s="35"/>
      <c r="S398" s="35"/>
      <c r="T398" s="35"/>
      <c r="U398" s="35"/>
      <c r="V398" s="35"/>
      <c r="W398" s="35"/>
      <c r="X398" s="39">
        <f t="shared" si="202"/>
        <v>0</v>
      </c>
      <c r="Y398" s="40">
        <f t="shared" si="191"/>
        <v>0</v>
      </c>
    </row>
    <row r="399" spans="1:25" x14ac:dyDescent="0.25">
      <c r="A399" s="30"/>
      <c r="B399" s="41"/>
      <c r="C399" s="42"/>
      <c r="D399" s="33"/>
      <c r="E399" s="64"/>
      <c r="F399" s="65"/>
      <c r="G399" s="64"/>
      <c r="H399" s="65"/>
      <c r="I399" s="37">
        <f t="shared" si="200"/>
        <v>0</v>
      </c>
      <c r="J399" s="38">
        <f t="shared" si="200"/>
        <v>0</v>
      </c>
      <c r="K399" s="35"/>
      <c r="L399" s="35"/>
      <c r="M399" s="35"/>
      <c r="N399" s="35"/>
      <c r="O399" s="35"/>
      <c r="P399" s="35"/>
      <c r="Q399" s="39">
        <f t="shared" si="201"/>
        <v>0</v>
      </c>
      <c r="R399" s="35"/>
      <c r="S399" s="35"/>
      <c r="T399" s="35"/>
      <c r="U399" s="35"/>
      <c r="V399" s="35"/>
      <c r="W399" s="35"/>
      <c r="X399" s="39">
        <f t="shared" si="202"/>
        <v>0</v>
      </c>
      <c r="Y399" s="40">
        <f t="shared" si="191"/>
        <v>0</v>
      </c>
    </row>
    <row r="400" spans="1:25" x14ac:dyDescent="0.25">
      <c r="A400" s="30"/>
      <c r="B400" s="41"/>
      <c r="C400" s="58"/>
      <c r="D400" s="59"/>
      <c r="E400" s="60"/>
      <c r="F400" s="61"/>
      <c r="G400" s="60"/>
      <c r="H400" s="61"/>
      <c r="I400" s="37">
        <f t="shared" si="200"/>
        <v>0</v>
      </c>
      <c r="J400" s="38">
        <f t="shared" si="200"/>
        <v>0</v>
      </c>
      <c r="K400" s="35"/>
      <c r="L400" s="35"/>
      <c r="M400" s="35"/>
      <c r="N400" s="35"/>
      <c r="O400" s="35"/>
      <c r="P400" s="35"/>
      <c r="Q400" s="39">
        <f t="shared" si="201"/>
        <v>0</v>
      </c>
      <c r="R400" s="35"/>
      <c r="S400" s="35"/>
      <c r="T400" s="35"/>
      <c r="U400" s="35"/>
      <c r="V400" s="35"/>
      <c r="W400" s="35"/>
      <c r="X400" s="39">
        <f t="shared" si="202"/>
        <v>0</v>
      </c>
      <c r="Y400" s="40">
        <f t="shared" si="191"/>
        <v>0</v>
      </c>
    </row>
    <row r="401" spans="1:25" x14ac:dyDescent="0.25">
      <c r="A401" s="30"/>
      <c r="B401" s="41"/>
      <c r="C401" s="58"/>
      <c r="D401" s="59"/>
      <c r="E401" s="60"/>
      <c r="F401" s="61"/>
      <c r="G401" s="60"/>
      <c r="H401" s="61"/>
      <c r="I401" s="37">
        <f t="shared" si="200"/>
        <v>0</v>
      </c>
      <c r="J401" s="38">
        <f t="shared" si="200"/>
        <v>0</v>
      </c>
      <c r="K401" s="35"/>
      <c r="L401" s="35"/>
      <c r="M401" s="35"/>
      <c r="N401" s="35"/>
      <c r="O401" s="35"/>
      <c r="P401" s="35"/>
      <c r="Q401" s="39">
        <f t="shared" si="201"/>
        <v>0</v>
      </c>
      <c r="R401" s="35"/>
      <c r="S401" s="35"/>
      <c r="T401" s="35"/>
      <c r="U401" s="35"/>
      <c r="V401" s="35"/>
      <c r="W401" s="35"/>
      <c r="X401" s="39">
        <f t="shared" si="202"/>
        <v>0</v>
      </c>
      <c r="Y401" s="40">
        <f t="shared" si="191"/>
        <v>0</v>
      </c>
    </row>
    <row r="402" spans="1:25" x14ac:dyDescent="0.25">
      <c r="A402" s="30"/>
      <c r="B402" s="41"/>
      <c r="C402" s="58"/>
      <c r="D402" s="59"/>
      <c r="E402" s="60"/>
      <c r="F402" s="61"/>
      <c r="G402" s="60"/>
      <c r="H402" s="61"/>
      <c r="I402" s="37">
        <f t="shared" si="200"/>
        <v>0</v>
      </c>
      <c r="J402" s="38">
        <f t="shared" si="200"/>
        <v>0</v>
      </c>
      <c r="K402" s="35"/>
      <c r="L402" s="35"/>
      <c r="M402" s="35"/>
      <c r="N402" s="35"/>
      <c r="O402" s="35"/>
      <c r="P402" s="35"/>
      <c r="Q402" s="39">
        <f t="shared" si="201"/>
        <v>0</v>
      </c>
      <c r="R402" s="35"/>
      <c r="S402" s="35"/>
      <c r="T402" s="35"/>
      <c r="U402" s="35"/>
      <c r="V402" s="35"/>
      <c r="W402" s="35"/>
      <c r="X402" s="39">
        <f t="shared" si="202"/>
        <v>0</v>
      </c>
      <c r="Y402" s="40">
        <f t="shared" si="191"/>
        <v>0</v>
      </c>
    </row>
    <row r="403" spans="1:25" x14ac:dyDescent="0.25">
      <c r="A403" s="30"/>
      <c r="B403" s="41"/>
      <c r="C403" s="42"/>
      <c r="D403" s="43"/>
      <c r="E403" s="44"/>
      <c r="F403" s="45"/>
      <c r="G403" s="46"/>
      <c r="H403" s="47"/>
      <c r="I403" s="37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0"/>
    </row>
    <row r="404" spans="1:25" ht="15.75" thickBot="1" x14ac:dyDescent="0.3">
      <c r="A404" s="49"/>
      <c r="B404" s="50"/>
      <c r="C404" s="51" t="s">
        <v>38</v>
      </c>
      <c r="D404" s="52"/>
      <c r="E404" s="53"/>
      <c r="F404" s="54"/>
      <c r="G404" s="55"/>
      <c r="H404" s="56" t="s">
        <v>39</v>
      </c>
      <c r="I404" s="37">
        <f>SUM(I390:I403)</f>
        <v>0</v>
      </c>
      <c r="J404" s="38">
        <f>SUM(J390:J403)</f>
        <v>0</v>
      </c>
      <c r="K404" s="38">
        <f t="shared" ref="K404:X404" si="203">SUM(K390:K403)</f>
        <v>0</v>
      </c>
      <c r="L404" s="38">
        <f t="shared" si="203"/>
        <v>0</v>
      </c>
      <c r="M404" s="38">
        <f t="shared" si="203"/>
        <v>0</v>
      </c>
      <c r="N404" s="38">
        <f t="shared" si="203"/>
        <v>0</v>
      </c>
      <c r="O404" s="38">
        <f t="shared" si="203"/>
        <v>0</v>
      </c>
      <c r="P404" s="38">
        <f t="shared" si="203"/>
        <v>0</v>
      </c>
      <c r="Q404" s="38">
        <f t="shared" si="203"/>
        <v>0</v>
      </c>
      <c r="R404" s="38">
        <f t="shared" si="203"/>
        <v>0</v>
      </c>
      <c r="S404" s="38">
        <f t="shared" si="203"/>
        <v>0</v>
      </c>
      <c r="T404" s="38">
        <f t="shared" si="203"/>
        <v>0</v>
      </c>
      <c r="U404" s="38">
        <f t="shared" si="203"/>
        <v>0</v>
      </c>
      <c r="V404" s="38">
        <f t="shared" si="203"/>
        <v>0</v>
      </c>
      <c r="W404" s="38">
        <f t="shared" si="203"/>
        <v>0</v>
      </c>
      <c r="X404" s="38">
        <f t="shared" si="203"/>
        <v>0</v>
      </c>
      <c r="Y404" s="40">
        <f t="shared" si="191"/>
        <v>0</v>
      </c>
    </row>
    <row r="405" spans="1:25" ht="15.75" thickTop="1" x14ac:dyDescent="0.25">
      <c r="A405" s="30"/>
      <c r="B405" s="31"/>
      <c r="C405" s="32"/>
      <c r="D405" s="33"/>
      <c r="E405" s="64"/>
      <c r="F405" s="65"/>
      <c r="G405" s="64"/>
      <c r="H405" s="65"/>
      <c r="I405" s="37">
        <f t="shared" ref="I405:J417" si="204">SUM(G405-E405)</f>
        <v>0</v>
      </c>
      <c r="J405" s="38">
        <f t="shared" si="204"/>
        <v>0</v>
      </c>
      <c r="K405" s="35"/>
      <c r="L405" s="35"/>
      <c r="M405" s="35"/>
      <c r="N405" s="35"/>
      <c r="O405" s="35"/>
      <c r="P405" s="35"/>
      <c r="Q405" s="39">
        <f>SUM(K405:P405)</f>
        <v>0</v>
      </c>
      <c r="R405" s="35"/>
      <c r="S405" s="35"/>
      <c r="T405" s="35"/>
      <c r="U405" s="35"/>
      <c r="V405" s="35"/>
      <c r="W405" s="35"/>
      <c r="X405" s="39">
        <f>SUM(R405:W405)</f>
        <v>0</v>
      </c>
      <c r="Y405" s="40">
        <f t="shared" si="191"/>
        <v>0</v>
      </c>
    </row>
    <row r="406" spans="1:25" x14ac:dyDescent="0.25">
      <c r="A406" s="30"/>
      <c r="B406" s="41"/>
      <c r="C406" s="42"/>
      <c r="D406" s="33"/>
      <c r="E406" s="64"/>
      <c r="F406" s="65"/>
      <c r="G406" s="64"/>
      <c r="H406" s="65"/>
      <c r="I406" s="37">
        <f t="shared" si="204"/>
        <v>0</v>
      </c>
      <c r="J406" s="38">
        <f t="shared" si="204"/>
        <v>0</v>
      </c>
      <c r="K406" s="35"/>
      <c r="L406" s="35"/>
      <c r="M406" s="35"/>
      <c r="N406" s="35"/>
      <c r="O406" s="35"/>
      <c r="P406" s="35"/>
      <c r="Q406" s="39">
        <f t="shared" ref="Q406:Q417" si="205">SUM(K406:P406)</f>
        <v>0</v>
      </c>
      <c r="R406" s="35"/>
      <c r="S406" s="35"/>
      <c r="T406" s="35"/>
      <c r="U406" s="35"/>
      <c r="V406" s="35"/>
      <c r="W406" s="35"/>
      <c r="X406" s="39">
        <f t="shared" ref="X406:X417" si="206">SUM(R406:W406)</f>
        <v>0</v>
      </c>
      <c r="Y406" s="40">
        <f t="shared" si="191"/>
        <v>0</v>
      </c>
    </row>
    <row r="407" spans="1:25" x14ac:dyDescent="0.25">
      <c r="A407" s="30"/>
      <c r="B407" s="41"/>
      <c r="C407" s="42"/>
      <c r="D407" s="33"/>
      <c r="E407" s="64"/>
      <c r="F407" s="65"/>
      <c r="G407" s="64"/>
      <c r="H407" s="65"/>
      <c r="I407" s="37">
        <f t="shared" si="204"/>
        <v>0</v>
      </c>
      <c r="J407" s="38">
        <f t="shared" si="204"/>
        <v>0</v>
      </c>
      <c r="K407" s="35"/>
      <c r="L407" s="35"/>
      <c r="M407" s="35"/>
      <c r="N407" s="35"/>
      <c r="O407" s="35"/>
      <c r="P407" s="35"/>
      <c r="Q407" s="39">
        <f t="shared" si="205"/>
        <v>0</v>
      </c>
      <c r="R407" s="35"/>
      <c r="S407" s="35"/>
      <c r="T407" s="35"/>
      <c r="U407" s="35"/>
      <c r="V407" s="35"/>
      <c r="W407" s="35"/>
      <c r="X407" s="39">
        <f t="shared" si="206"/>
        <v>0</v>
      </c>
      <c r="Y407" s="40">
        <f t="shared" si="191"/>
        <v>0</v>
      </c>
    </row>
    <row r="408" spans="1:25" x14ac:dyDescent="0.25">
      <c r="A408" s="30"/>
      <c r="B408" s="41"/>
      <c r="C408" s="42"/>
      <c r="D408" s="33"/>
      <c r="E408" s="64"/>
      <c r="F408" s="65"/>
      <c r="G408" s="64"/>
      <c r="H408" s="65"/>
      <c r="I408" s="37">
        <f t="shared" si="204"/>
        <v>0</v>
      </c>
      <c r="J408" s="38">
        <f t="shared" si="204"/>
        <v>0</v>
      </c>
      <c r="K408" s="35"/>
      <c r="L408" s="35"/>
      <c r="M408" s="35"/>
      <c r="N408" s="35"/>
      <c r="O408" s="35"/>
      <c r="P408" s="35"/>
      <c r="Q408" s="39">
        <f t="shared" si="205"/>
        <v>0</v>
      </c>
      <c r="R408" s="35"/>
      <c r="S408" s="35"/>
      <c r="T408" s="35"/>
      <c r="U408" s="35"/>
      <c r="V408" s="35"/>
      <c r="W408" s="35"/>
      <c r="X408" s="39">
        <f t="shared" si="206"/>
        <v>0</v>
      </c>
      <c r="Y408" s="40">
        <f t="shared" si="191"/>
        <v>0</v>
      </c>
    </row>
    <row r="409" spans="1:25" x14ac:dyDescent="0.25">
      <c r="A409" s="30"/>
      <c r="B409" s="41"/>
      <c r="C409" s="42"/>
      <c r="D409" s="33"/>
      <c r="E409" s="64"/>
      <c r="F409" s="65"/>
      <c r="G409" s="64"/>
      <c r="H409" s="65"/>
      <c r="I409" s="37">
        <f t="shared" si="204"/>
        <v>0</v>
      </c>
      <c r="J409" s="38">
        <f t="shared" si="204"/>
        <v>0</v>
      </c>
      <c r="K409" s="35"/>
      <c r="L409" s="35"/>
      <c r="M409" s="35"/>
      <c r="N409" s="35"/>
      <c r="O409" s="35"/>
      <c r="P409" s="35"/>
      <c r="Q409" s="39">
        <f t="shared" si="205"/>
        <v>0</v>
      </c>
      <c r="R409" s="35"/>
      <c r="S409" s="35"/>
      <c r="T409" s="35"/>
      <c r="U409" s="35"/>
      <c r="V409" s="35"/>
      <c r="W409" s="35"/>
      <c r="X409" s="39">
        <f t="shared" si="206"/>
        <v>0</v>
      </c>
      <c r="Y409" s="40">
        <f t="shared" si="191"/>
        <v>0</v>
      </c>
    </row>
    <row r="410" spans="1:25" x14ac:dyDescent="0.25">
      <c r="A410" s="30"/>
      <c r="B410" s="41"/>
      <c r="C410" s="42"/>
      <c r="D410" s="33"/>
      <c r="E410" s="64"/>
      <c r="F410" s="65"/>
      <c r="G410" s="64"/>
      <c r="H410" s="65"/>
      <c r="I410" s="37">
        <f t="shared" si="204"/>
        <v>0</v>
      </c>
      <c r="J410" s="38">
        <f t="shared" si="204"/>
        <v>0</v>
      </c>
      <c r="K410" s="35"/>
      <c r="L410" s="35"/>
      <c r="M410" s="35"/>
      <c r="N410" s="35"/>
      <c r="O410" s="35"/>
      <c r="P410" s="35"/>
      <c r="Q410" s="39">
        <f t="shared" si="205"/>
        <v>0</v>
      </c>
      <c r="R410" s="35"/>
      <c r="S410" s="35"/>
      <c r="T410" s="35"/>
      <c r="U410" s="35"/>
      <c r="V410" s="35"/>
      <c r="W410" s="35"/>
      <c r="X410" s="39">
        <f t="shared" si="206"/>
        <v>0</v>
      </c>
      <c r="Y410" s="40">
        <f t="shared" si="191"/>
        <v>0</v>
      </c>
    </row>
    <row r="411" spans="1:25" x14ac:dyDescent="0.25">
      <c r="A411" s="30"/>
      <c r="B411" s="41"/>
      <c r="C411" s="42"/>
      <c r="D411" s="33"/>
      <c r="E411" s="64"/>
      <c r="F411" s="65"/>
      <c r="G411" s="64"/>
      <c r="H411" s="65"/>
      <c r="I411" s="37">
        <f t="shared" si="204"/>
        <v>0</v>
      </c>
      <c r="J411" s="38">
        <f t="shared" si="204"/>
        <v>0</v>
      </c>
      <c r="K411" s="35"/>
      <c r="L411" s="35"/>
      <c r="M411" s="35"/>
      <c r="N411" s="35"/>
      <c r="O411" s="35"/>
      <c r="P411" s="35"/>
      <c r="Q411" s="39">
        <f t="shared" si="205"/>
        <v>0</v>
      </c>
      <c r="R411" s="35"/>
      <c r="S411" s="35"/>
      <c r="T411" s="35"/>
      <c r="U411" s="35"/>
      <c r="V411" s="35"/>
      <c r="W411" s="35"/>
      <c r="X411" s="39">
        <f t="shared" si="206"/>
        <v>0</v>
      </c>
      <c r="Y411" s="40">
        <f t="shared" si="191"/>
        <v>0</v>
      </c>
    </row>
    <row r="412" spans="1:25" x14ac:dyDescent="0.25">
      <c r="A412" s="30"/>
      <c r="B412" s="41"/>
      <c r="C412" s="42"/>
      <c r="D412" s="33"/>
      <c r="E412" s="64"/>
      <c r="F412" s="65"/>
      <c r="G412" s="64"/>
      <c r="H412" s="65"/>
      <c r="I412" s="37">
        <f t="shared" si="204"/>
        <v>0</v>
      </c>
      <c r="J412" s="38">
        <f t="shared" si="204"/>
        <v>0</v>
      </c>
      <c r="K412" s="35"/>
      <c r="L412" s="35"/>
      <c r="M412" s="35"/>
      <c r="N412" s="35"/>
      <c r="O412" s="35"/>
      <c r="P412" s="35"/>
      <c r="Q412" s="39">
        <f t="shared" si="205"/>
        <v>0</v>
      </c>
      <c r="R412" s="35"/>
      <c r="S412" s="35"/>
      <c r="T412" s="35"/>
      <c r="U412" s="35"/>
      <c r="V412" s="35"/>
      <c r="W412" s="35"/>
      <c r="X412" s="39">
        <f t="shared" si="206"/>
        <v>0</v>
      </c>
      <c r="Y412" s="40">
        <f t="shared" si="191"/>
        <v>0</v>
      </c>
    </row>
    <row r="413" spans="1:25" x14ac:dyDescent="0.25">
      <c r="A413" s="30"/>
      <c r="B413" s="41"/>
      <c r="C413" s="42"/>
      <c r="D413" s="33"/>
      <c r="E413" s="64"/>
      <c r="F413" s="65"/>
      <c r="G413" s="64"/>
      <c r="H413" s="65"/>
      <c r="I413" s="37">
        <f t="shared" si="204"/>
        <v>0</v>
      </c>
      <c r="J413" s="38">
        <f t="shared" si="204"/>
        <v>0</v>
      </c>
      <c r="K413" s="35"/>
      <c r="L413" s="35"/>
      <c r="M413" s="35"/>
      <c r="N413" s="35"/>
      <c r="O413" s="35"/>
      <c r="P413" s="35"/>
      <c r="Q413" s="39">
        <f t="shared" si="205"/>
        <v>0</v>
      </c>
      <c r="R413" s="35"/>
      <c r="S413" s="35"/>
      <c r="T413" s="35"/>
      <c r="U413" s="35"/>
      <c r="V413" s="35"/>
      <c r="W413" s="35"/>
      <c r="X413" s="39">
        <f t="shared" si="206"/>
        <v>0</v>
      </c>
      <c r="Y413" s="40">
        <f t="shared" si="191"/>
        <v>0</v>
      </c>
    </row>
    <row r="414" spans="1:25" x14ac:dyDescent="0.25">
      <c r="A414" s="30"/>
      <c r="B414" s="41"/>
      <c r="C414" s="42"/>
      <c r="D414" s="33"/>
      <c r="E414" s="64"/>
      <c r="F414" s="65"/>
      <c r="G414" s="64"/>
      <c r="H414" s="65"/>
      <c r="I414" s="37">
        <f t="shared" si="204"/>
        <v>0</v>
      </c>
      <c r="J414" s="38">
        <f t="shared" si="204"/>
        <v>0</v>
      </c>
      <c r="K414" s="35"/>
      <c r="L414" s="35"/>
      <c r="M414" s="35"/>
      <c r="N414" s="35"/>
      <c r="O414" s="35"/>
      <c r="P414" s="35"/>
      <c r="Q414" s="39">
        <f t="shared" si="205"/>
        <v>0</v>
      </c>
      <c r="R414" s="35"/>
      <c r="S414" s="35"/>
      <c r="T414" s="35"/>
      <c r="U414" s="35"/>
      <c r="V414" s="35"/>
      <c r="W414" s="35"/>
      <c r="X414" s="39">
        <f t="shared" si="206"/>
        <v>0</v>
      </c>
      <c r="Y414" s="40">
        <f t="shared" si="191"/>
        <v>0</v>
      </c>
    </row>
    <row r="415" spans="1:25" x14ac:dyDescent="0.25">
      <c r="A415" s="30"/>
      <c r="B415" s="41"/>
      <c r="C415" s="58"/>
      <c r="D415" s="59"/>
      <c r="E415" s="60"/>
      <c r="F415" s="61"/>
      <c r="G415" s="60"/>
      <c r="H415" s="61"/>
      <c r="I415" s="37">
        <f t="shared" si="204"/>
        <v>0</v>
      </c>
      <c r="J415" s="38">
        <f t="shared" si="204"/>
        <v>0</v>
      </c>
      <c r="K415" s="35"/>
      <c r="L415" s="35"/>
      <c r="M415" s="35"/>
      <c r="N415" s="35"/>
      <c r="O415" s="35"/>
      <c r="P415" s="35"/>
      <c r="Q415" s="39">
        <f t="shared" si="205"/>
        <v>0</v>
      </c>
      <c r="R415" s="35"/>
      <c r="S415" s="35"/>
      <c r="T415" s="35"/>
      <c r="U415" s="35"/>
      <c r="V415" s="35"/>
      <c r="W415" s="35"/>
      <c r="X415" s="39">
        <f t="shared" si="206"/>
        <v>0</v>
      </c>
      <c r="Y415" s="40">
        <f t="shared" si="191"/>
        <v>0</v>
      </c>
    </row>
    <row r="416" spans="1:25" x14ac:dyDescent="0.25">
      <c r="A416" s="30"/>
      <c r="B416" s="41"/>
      <c r="C416" s="58"/>
      <c r="D416" s="59"/>
      <c r="E416" s="60"/>
      <c r="F416" s="61"/>
      <c r="G416" s="60"/>
      <c r="H416" s="61"/>
      <c r="I416" s="37">
        <f t="shared" si="204"/>
        <v>0</v>
      </c>
      <c r="J416" s="38">
        <f t="shared" si="204"/>
        <v>0</v>
      </c>
      <c r="K416" s="35"/>
      <c r="L416" s="35"/>
      <c r="M416" s="35"/>
      <c r="N416" s="35"/>
      <c r="O416" s="35"/>
      <c r="P416" s="35"/>
      <c r="Q416" s="39">
        <f t="shared" si="205"/>
        <v>0</v>
      </c>
      <c r="R416" s="35"/>
      <c r="S416" s="35"/>
      <c r="T416" s="35"/>
      <c r="U416" s="35"/>
      <c r="V416" s="35"/>
      <c r="W416" s="35"/>
      <c r="X416" s="39">
        <f t="shared" si="206"/>
        <v>0</v>
      </c>
      <c r="Y416" s="40">
        <f t="shared" si="191"/>
        <v>0</v>
      </c>
    </row>
    <row r="417" spans="1:25" x14ac:dyDescent="0.25">
      <c r="A417" s="30"/>
      <c r="B417" s="41"/>
      <c r="C417" s="58"/>
      <c r="D417" s="59"/>
      <c r="E417" s="60"/>
      <c r="F417" s="61"/>
      <c r="G417" s="60"/>
      <c r="H417" s="61"/>
      <c r="I417" s="37">
        <f t="shared" si="204"/>
        <v>0</v>
      </c>
      <c r="J417" s="38">
        <f t="shared" si="204"/>
        <v>0</v>
      </c>
      <c r="K417" s="35"/>
      <c r="L417" s="35"/>
      <c r="M417" s="35"/>
      <c r="N417" s="35"/>
      <c r="O417" s="35"/>
      <c r="P417" s="35"/>
      <c r="Q417" s="39">
        <f t="shared" si="205"/>
        <v>0</v>
      </c>
      <c r="R417" s="35"/>
      <c r="S417" s="35"/>
      <c r="T417" s="35"/>
      <c r="U417" s="35"/>
      <c r="V417" s="35"/>
      <c r="W417" s="35"/>
      <c r="X417" s="39">
        <f t="shared" si="206"/>
        <v>0</v>
      </c>
      <c r="Y417" s="40">
        <f t="shared" si="191"/>
        <v>0</v>
      </c>
    </row>
    <row r="418" spans="1:25" x14ac:dyDescent="0.25">
      <c r="A418" s="30"/>
      <c r="B418" s="66"/>
      <c r="C418" s="67"/>
      <c r="D418" s="68"/>
      <c r="E418" s="69"/>
      <c r="F418" s="70"/>
      <c r="G418" s="71"/>
      <c r="H418" s="72"/>
      <c r="I418" s="37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73"/>
    </row>
    <row r="419" spans="1:25" ht="15.75" thickBot="1" x14ac:dyDescent="0.3">
      <c r="A419" s="49"/>
      <c r="B419" s="50"/>
      <c r="C419" s="51" t="s">
        <v>38</v>
      </c>
      <c r="D419" s="52"/>
      <c r="E419" s="53"/>
      <c r="F419" s="54"/>
      <c r="G419" s="55"/>
      <c r="H419" s="56" t="s">
        <v>39</v>
      </c>
      <c r="I419" s="37">
        <f>SUM(I405:I418)</f>
        <v>0</v>
      </c>
      <c r="J419" s="38">
        <f>SUM(J405:J418)</f>
        <v>0</v>
      </c>
      <c r="K419" s="38">
        <f t="shared" ref="K419:X419" si="207">SUM(K405:K418)</f>
        <v>0</v>
      </c>
      <c r="L419" s="38">
        <f t="shared" si="207"/>
        <v>0</v>
      </c>
      <c r="M419" s="38">
        <f t="shared" si="207"/>
        <v>0</v>
      </c>
      <c r="N419" s="38">
        <f t="shared" si="207"/>
        <v>0</v>
      </c>
      <c r="O419" s="38">
        <f t="shared" si="207"/>
        <v>0</v>
      </c>
      <c r="P419" s="38">
        <f t="shared" si="207"/>
        <v>0</v>
      </c>
      <c r="Q419" s="38">
        <f t="shared" si="207"/>
        <v>0</v>
      </c>
      <c r="R419" s="38">
        <f t="shared" si="207"/>
        <v>0</v>
      </c>
      <c r="S419" s="38">
        <f t="shared" si="207"/>
        <v>0</v>
      </c>
      <c r="T419" s="38">
        <f t="shared" si="207"/>
        <v>0</v>
      </c>
      <c r="U419" s="38">
        <f t="shared" si="207"/>
        <v>0</v>
      </c>
      <c r="V419" s="38">
        <f t="shared" si="207"/>
        <v>0</v>
      </c>
      <c r="W419" s="38">
        <f t="shared" si="207"/>
        <v>0</v>
      </c>
      <c r="X419" s="38">
        <f t="shared" si="207"/>
        <v>0</v>
      </c>
      <c r="Y419" s="40">
        <f t="shared" si="191"/>
        <v>0</v>
      </c>
    </row>
    <row r="420" spans="1:25" ht="15.75" thickTop="1" x14ac:dyDescent="0.25">
      <c r="A420" s="74"/>
      <c r="B420" s="75"/>
      <c r="C420" s="76"/>
      <c r="D420" s="77"/>
      <c r="E420" s="78"/>
      <c r="F420" s="79"/>
      <c r="G420" s="78"/>
      <c r="H420" s="79"/>
      <c r="I420" s="80">
        <f t="shared" ref="I420:J432" si="208">SUM(G420-E420)</f>
        <v>0</v>
      </c>
      <c r="J420" s="81">
        <f t="shared" si="208"/>
        <v>0</v>
      </c>
      <c r="K420" s="82"/>
      <c r="L420" s="82"/>
      <c r="M420" s="82"/>
      <c r="N420" s="82"/>
      <c r="O420" s="82"/>
      <c r="P420" s="82"/>
      <c r="Q420" s="83">
        <f>SUM(K420:P420)</f>
        <v>0</v>
      </c>
      <c r="R420" s="82"/>
      <c r="S420" s="82"/>
      <c r="T420" s="82"/>
      <c r="U420" s="82"/>
      <c r="V420" s="82"/>
      <c r="W420" s="82"/>
      <c r="X420" s="83">
        <f>SUM(R420:W420)</f>
        <v>0</v>
      </c>
      <c r="Y420" s="84">
        <f t="shared" si="191"/>
        <v>0</v>
      </c>
    </row>
    <row r="421" spans="1:25" x14ac:dyDescent="0.25">
      <c r="A421" s="85"/>
      <c r="B421" s="41"/>
      <c r="C421" s="42"/>
      <c r="D421" s="33"/>
      <c r="E421" s="64"/>
      <c r="F421" s="65"/>
      <c r="G421" s="64"/>
      <c r="H421" s="65"/>
      <c r="I421" s="37">
        <f t="shared" si="208"/>
        <v>0</v>
      </c>
      <c r="J421" s="38">
        <f t="shared" si="208"/>
        <v>0</v>
      </c>
      <c r="K421" s="35"/>
      <c r="L421" s="35"/>
      <c r="M421" s="35"/>
      <c r="N421" s="35"/>
      <c r="O421" s="35"/>
      <c r="P421" s="35"/>
      <c r="Q421" s="39">
        <f t="shared" ref="Q421:Q432" si="209">SUM(K421:P421)</f>
        <v>0</v>
      </c>
      <c r="R421" s="35"/>
      <c r="S421" s="35"/>
      <c r="T421" s="35"/>
      <c r="U421" s="35"/>
      <c r="V421" s="35"/>
      <c r="W421" s="35"/>
      <c r="X421" s="39">
        <f t="shared" ref="X421:X432" si="210">SUM(R421:W421)</f>
        <v>0</v>
      </c>
      <c r="Y421" s="86">
        <f t="shared" si="191"/>
        <v>0</v>
      </c>
    </row>
    <row r="422" spans="1:25" x14ac:dyDescent="0.25">
      <c r="A422" s="85"/>
      <c r="B422" s="41"/>
      <c r="C422" s="42"/>
      <c r="D422" s="33"/>
      <c r="E422" s="64"/>
      <c r="F422" s="65"/>
      <c r="G422" s="64"/>
      <c r="H422" s="65"/>
      <c r="I422" s="37">
        <f t="shared" si="208"/>
        <v>0</v>
      </c>
      <c r="J422" s="38">
        <f t="shared" si="208"/>
        <v>0</v>
      </c>
      <c r="K422" s="35"/>
      <c r="L422" s="35"/>
      <c r="M422" s="35"/>
      <c r="N422" s="35"/>
      <c r="O422" s="35"/>
      <c r="P422" s="35"/>
      <c r="Q422" s="39">
        <f t="shared" si="209"/>
        <v>0</v>
      </c>
      <c r="R422" s="35"/>
      <c r="S422" s="35"/>
      <c r="T422" s="35"/>
      <c r="U422" s="35"/>
      <c r="V422" s="35"/>
      <c r="W422" s="35"/>
      <c r="X422" s="39">
        <f t="shared" si="210"/>
        <v>0</v>
      </c>
      <c r="Y422" s="86">
        <f t="shared" si="191"/>
        <v>0</v>
      </c>
    </row>
    <row r="423" spans="1:25" x14ac:dyDescent="0.25">
      <c r="A423" s="85"/>
      <c r="B423" s="41"/>
      <c r="C423" s="42"/>
      <c r="D423" s="33"/>
      <c r="E423" s="64"/>
      <c r="F423" s="65"/>
      <c r="G423" s="64"/>
      <c r="H423" s="65"/>
      <c r="I423" s="37">
        <f t="shared" si="208"/>
        <v>0</v>
      </c>
      <c r="J423" s="38">
        <f t="shared" si="208"/>
        <v>0</v>
      </c>
      <c r="K423" s="35"/>
      <c r="L423" s="35"/>
      <c r="M423" s="35"/>
      <c r="N423" s="35"/>
      <c r="O423" s="35"/>
      <c r="P423" s="35"/>
      <c r="Q423" s="39">
        <f t="shared" si="209"/>
        <v>0</v>
      </c>
      <c r="R423" s="35"/>
      <c r="S423" s="35"/>
      <c r="T423" s="35"/>
      <c r="U423" s="35"/>
      <c r="V423" s="35"/>
      <c r="W423" s="35"/>
      <c r="X423" s="39">
        <f t="shared" si="210"/>
        <v>0</v>
      </c>
      <c r="Y423" s="86">
        <f t="shared" si="191"/>
        <v>0</v>
      </c>
    </row>
    <row r="424" spans="1:25" x14ac:dyDescent="0.25">
      <c r="A424" s="85"/>
      <c r="B424" s="41"/>
      <c r="C424" s="42"/>
      <c r="D424" s="33"/>
      <c r="E424" s="64"/>
      <c r="F424" s="65"/>
      <c r="G424" s="64"/>
      <c r="H424" s="65"/>
      <c r="I424" s="37">
        <f t="shared" si="208"/>
        <v>0</v>
      </c>
      <c r="J424" s="38">
        <f t="shared" si="208"/>
        <v>0</v>
      </c>
      <c r="K424" s="35"/>
      <c r="L424" s="35"/>
      <c r="M424" s="35"/>
      <c r="N424" s="35"/>
      <c r="O424" s="35"/>
      <c r="P424" s="35"/>
      <c r="Q424" s="39">
        <f t="shared" si="209"/>
        <v>0</v>
      </c>
      <c r="R424" s="35"/>
      <c r="S424" s="35"/>
      <c r="T424" s="35"/>
      <c r="U424" s="35"/>
      <c r="V424" s="35"/>
      <c r="W424" s="35"/>
      <c r="X424" s="39">
        <f t="shared" si="210"/>
        <v>0</v>
      </c>
      <c r="Y424" s="86">
        <f t="shared" si="191"/>
        <v>0</v>
      </c>
    </row>
    <row r="425" spans="1:25" x14ac:dyDescent="0.25">
      <c r="A425" s="85"/>
      <c r="B425" s="41"/>
      <c r="C425" s="42"/>
      <c r="D425" s="33"/>
      <c r="E425" s="64"/>
      <c r="F425" s="65"/>
      <c r="G425" s="64"/>
      <c r="H425" s="65"/>
      <c r="I425" s="37">
        <f t="shared" si="208"/>
        <v>0</v>
      </c>
      <c r="J425" s="38">
        <f t="shared" si="208"/>
        <v>0</v>
      </c>
      <c r="K425" s="35"/>
      <c r="L425" s="35"/>
      <c r="M425" s="35"/>
      <c r="N425" s="35"/>
      <c r="O425" s="35"/>
      <c r="P425" s="35"/>
      <c r="Q425" s="39">
        <f t="shared" si="209"/>
        <v>0</v>
      </c>
      <c r="R425" s="35"/>
      <c r="S425" s="35"/>
      <c r="T425" s="35"/>
      <c r="U425" s="35"/>
      <c r="V425" s="35"/>
      <c r="W425" s="35"/>
      <c r="X425" s="39">
        <f t="shared" si="210"/>
        <v>0</v>
      </c>
      <c r="Y425" s="86">
        <f t="shared" si="191"/>
        <v>0</v>
      </c>
    </row>
    <row r="426" spans="1:25" x14ac:dyDescent="0.25">
      <c r="A426" s="85"/>
      <c r="B426" s="41"/>
      <c r="C426" s="42"/>
      <c r="D426" s="33"/>
      <c r="E426" s="64"/>
      <c r="F426" s="65"/>
      <c r="G426" s="64"/>
      <c r="H426" s="65"/>
      <c r="I426" s="37">
        <f t="shared" si="208"/>
        <v>0</v>
      </c>
      <c r="J426" s="38">
        <f t="shared" si="208"/>
        <v>0</v>
      </c>
      <c r="K426" s="35"/>
      <c r="L426" s="35"/>
      <c r="M426" s="35"/>
      <c r="N426" s="35"/>
      <c r="O426" s="35"/>
      <c r="P426" s="35"/>
      <c r="Q426" s="39">
        <f t="shared" si="209"/>
        <v>0</v>
      </c>
      <c r="R426" s="35"/>
      <c r="S426" s="35"/>
      <c r="T426" s="35"/>
      <c r="U426" s="35"/>
      <c r="V426" s="35"/>
      <c r="W426" s="35"/>
      <c r="X426" s="39">
        <f t="shared" si="210"/>
        <v>0</v>
      </c>
      <c r="Y426" s="86">
        <f t="shared" si="191"/>
        <v>0</v>
      </c>
    </row>
    <row r="427" spans="1:25" x14ac:dyDescent="0.25">
      <c r="A427" s="85"/>
      <c r="B427" s="41"/>
      <c r="C427" s="42"/>
      <c r="D427" s="33"/>
      <c r="E427" s="64"/>
      <c r="F427" s="65"/>
      <c r="G427" s="64"/>
      <c r="H427" s="65"/>
      <c r="I427" s="37">
        <f t="shared" si="208"/>
        <v>0</v>
      </c>
      <c r="J427" s="38">
        <f t="shared" si="208"/>
        <v>0</v>
      </c>
      <c r="K427" s="35"/>
      <c r="L427" s="35"/>
      <c r="M427" s="35"/>
      <c r="N427" s="35"/>
      <c r="O427" s="35"/>
      <c r="P427" s="35"/>
      <c r="Q427" s="39">
        <f t="shared" si="209"/>
        <v>0</v>
      </c>
      <c r="R427" s="35"/>
      <c r="S427" s="35"/>
      <c r="T427" s="35"/>
      <c r="U427" s="35"/>
      <c r="V427" s="35"/>
      <c r="W427" s="35"/>
      <c r="X427" s="39">
        <f t="shared" si="210"/>
        <v>0</v>
      </c>
      <c r="Y427" s="86">
        <f t="shared" si="191"/>
        <v>0</v>
      </c>
    </row>
    <row r="428" spans="1:25" x14ac:dyDescent="0.25">
      <c r="A428" s="85"/>
      <c r="B428" s="41"/>
      <c r="C428" s="42"/>
      <c r="D428" s="33"/>
      <c r="E428" s="64"/>
      <c r="F428" s="65"/>
      <c r="G428" s="64"/>
      <c r="H428" s="65"/>
      <c r="I428" s="37">
        <f t="shared" si="208"/>
        <v>0</v>
      </c>
      <c r="J428" s="38">
        <f t="shared" si="208"/>
        <v>0</v>
      </c>
      <c r="K428" s="35"/>
      <c r="L428" s="35"/>
      <c r="M428" s="35"/>
      <c r="N428" s="35"/>
      <c r="O428" s="35"/>
      <c r="P428" s="35"/>
      <c r="Q428" s="39">
        <f t="shared" si="209"/>
        <v>0</v>
      </c>
      <c r="R428" s="35"/>
      <c r="S428" s="35"/>
      <c r="T428" s="35"/>
      <c r="U428" s="35"/>
      <c r="V428" s="35"/>
      <c r="W428" s="35"/>
      <c r="X428" s="39">
        <f t="shared" si="210"/>
        <v>0</v>
      </c>
      <c r="Y428" s="86">
        <f t="shared" si="191"/>
        <v>0</v>
      </c>
    </row>
    <row r="429" spans="1:25" x14ac:dyDescent="0.25">
      <c r="A429" s="85"/>
      <c r="B429" s="41"/>
      <c r="C429" s="42"/>
      <c r="D429" s="33"/>
      <c r="E429" s="64"/>
      <c r="F429" s="65"/>
      <c r="G429" s="64"/>
      <c r="H429" s="65"/>
      <c r="I429" s="37">
        <f t="shared" si="208"/>
        <v>0</v>
      </c>
      <c r="J429" s="38">
        <f t="shared" si="208"/>
        <v>0</v>
      </c>
      <c r="K429" s="35"/>
      <c r="L429" s="35"/>
      <c r="M429" s="35"/>
      <c r="N429" s="35"/>
      <c r="O429" s="35"/>
      <c r="P429" s="35"/>
      <c r="Q429" s="39">
        <f t="shared" si="209"/>
        <v>0</v>
      </c>
      <c r="R429" s="35"/>
      <c r="S429" s="35"/>
      <c r="T429" s="35"/>
      <c r="U429" s="35"/>
      <c r="V429" s="35"/>
      <c r="W429" s="35"/>
      <c r="X429" s="39">
        <f t="shared" si="210"/>
        <v>0</v>
      </c>
      <c r="Y429" s="86">
        <f t="shared" si="191"/>
        <v>0</v>
      </c>
    </row>
    <row r="430" spans="1:25" x14ac:dyDescent="0.25">
      <c r="A430" s="85"/>
      <c r="B430" s="41"/>
      <c r="C430" s="58"/>
      <c r="D430" s="59"/>
      <c r="E430" s="60"/>
      <c r="F430" s="61"/>
      <c r="G430" s="60"/>
      <c r="H430" s="61"/>
      <c r="I430" s="37">
        <f t="shared" si="208"/>
        <v>0</v>
      </c>
      <c r="J430" s="38">
        <f t="shared" si="208"/>
        <v>0</v>
      </c>
      <c r="K430" s="35"/>
      <c r="L430" s="35"/>
      <c r="M430" s="35"/>
      <c r="N430" s="35"/>
      <c r="O430" s="35"/>
      <c r="P430" s="35"/>
      <c r="Q430" s="39">
        <f t="shared" si="209"/>
        <v>0</v>
      </c>
      <c r="R430" s="35"/>
      <c r="S430" s="35"/>
      <c r="T430" s="35"/>
      <c r="U430" s="35"/>
      <c r="V430" s="35"/>
      <c r="W430" s="35"/>
      <c r="X430" s="39">
        <f t="shared" si="210"/>
        <v>0</v>
      </c>
      <c r="Y430" s="86">
        <f t="shared" si="191"/>
        <v>0</v>
      </c>
    </row>
    <row r="431" spans="1:25" x14ac:dyDescent="0.25">
      <c r="A431" s="85"/>
      <c r="B431" s="41"/>
      <c r="C431" s="58"/>
      <c r="D431" s="59"/>
      <c r="E431" s="60"/>
      <c r="F431" s="61"/>
      <c r="G431" s="60"/>
      <c r="H431" s="61"/>
      <c r="I431" s="37">
        <f t="shared" si="208"/>
        <v>0</v>
      </c>
      <c r="J431" s="38">
        <f t="shared" si="208"/>
        <v>0</v>
      </c>
      <c r="K431" s="35"/>
      <c r="L431" s="35"/>
      <c r="M431" s="35"/>
      <c r="N431" s="35"/>
      <c r="O431" s="35"/>
      <c r="P431" s="35"/>
      <c r="Q431" s="39">
        <f t="shared" si="209"/>
        <v>0</v>
      </c>
      <c r="R431" s="35"/>
      <c r="S431" s="35"/>
      <c r="T431" s="35"/>
      <c r="U431" s="35"/>
      <c r="V431" s="35"/>
      <c r="W431" s="35"/>
      <c r="X431" s="39">
        <f t="shared" si="210"/>
        <v>0</v>
      </c>
      <c r="Y431" s="86">
        <f t="shared" si="191"/>
        <v>0</v>
      </c>
    </row>
    <row r="432" spans="1:25" x14ac:dyDescent="0.25">
      <c r="A432" s="85"/>
      <c r="B432" s="41"/>
      <c r="C432" s="58"/>
      <c r="D432" s="59"/>
      <c r="E432" s="60"/>
      <c r="F432" s="61"/>
      <c r="G432" s="60"/>
      <c r="H432" s="61"/>
      <c r="I432" s="37">
        <f t="shared" si="208"/>
        <v>0</v>
      </c>
      <c r="J432" s="38">
        <f t="shared" si="208"/>
        <v>0</v>
      </c>
      <c r="K432" s="35"/>
      <c r="L432" s="35"/>
      <c r="M432" s="35"/>
      <c r="N432" s="35"/>
      <c r="O432" s="35"/>
      <c r="P432" s="35"/>
      <c r="Q432" s="39">
        <f t="shared" si="209"/>
        <v>0</v>
      </c>
      <c r="R432" s="35"/>
      <c r="S432" s="35"/>
      <c r="T432" s="35"/>
      <c r="U432" s="35"/>
      <c r="V432" s="35"/>
      <c r="W432" s="35"/>
      <c r="X432" s="39">
        <f t="shared" si="210"/>
        <v>0</v>
      </c>
      <c r="Y432" s="86">
        <f t="shared" si="191"/>
        <v>0</v>
      </c>
    </row>
    <row r="433" spans="1:25" x14ac:dyDescent="0.25">
      <c r="A433" s="85"/>
      <c r="B433" s="41"/>
      <c r="C433" s="42"/>
      <c r="D433" s="43"/>
      <c r="E433" s="44"/>
      <c r="F433" s="45"/>
      <c r="G433" s="46"/>
      <c r="H433" s="47"/>
      <c r="I433" s="37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86"/>
    </row>
    <row r="434" spans="1:25" ht="15.75" thickBot="1" x14ac:dyDescent="0.3">
      <c r="A434" s="87"/>
      <c r="B434" s="88"/>
      <c r="C434" s="89" t="s">
        <v>38</v>
      </c>
      <c r="D434" s="90"/>
      <c r="E434" s="91"/>
      <c r="F434" s="92"/>
      <c r="G434" s="93"/>
      <c r="H434" s="94" t="s">
        <v>39</v>
      </c>
      <c r="I434" s="95">
        <f>SUM(I420:I433)</f>
        <v>0</v>
      </c>
      <c r="J434" s="96">
        <f>SUM(J420:J433)</f>
        <v>0</v>
      </c>
      <c r="K434" s="96">
        <f t="shared" ref="K434:X434" si="211">SUM(K420:K433)</f>
        <v>0</v>
      </c>
      <c r="L434" s="96">
        <f t="shared" si="211"/>
        <v>0</v>
      </c>
      <c r="M434" s="96">
        <f t="shared" si="211"/>
        <v>0</v>
      </c>
      <c r="N434" s="96">
        <f t="shared" si="211"/>
        <v>0</v>
      </c>
      <c r="O434" s="96">
        <f t="shared" si="211"/>
        <v>0</v>
      </c>
      <c r="P434" s="96">
        <f t="shared" si="211"/>
        <v>0</v>
      </c>
      <c r="Q434" s="96">
        <f t="shared" si="211"/>
        <v>0</v>
      </c>
      <c r="R434" s="96">
        <f t="shared" si="211"/>
        <v>0</v>
      </c>
      <c r="S434" s="96">
        <f t="shared" si="211"/>
        <v>0</v>
      </c>
      <c r="T434" s="96">
        <f t="shared" si="211"/>
        <v>0</v>
      </c>
      <c r="U434" s="96">
        <f t="shared" si="211"/>
        <v>0</v>
      </c>
      <c r="V434" s="96">
        <f t="shared" si="211"/>
        <v>0</v>
      </c>
      <c r="W434" s="96">
        <f t="shared" si="211"/>
        <v>0</v>
      </c>
      <c r="X434" s="96">
        <f t="shared" si="211"/>
        <v>0</v>
      </c>
      <c r="Y434" s="97">
        <f t="shared" si="191"/>
        <v>0</v>
      </c>
    </row>
    <row r="435" spans="1:25" x14ac:dyDescent="0.25">
      <c r="A435" s="30"/>
      <c r="B435" s="98"/>
      <c r="C435" s="99"/>
      <c r="D435" s="100"/>
      <c r="E435" s="101"/>
      <c r="F435" s="102"/>
      <c r="G435" s="101"/>
      <c r="H435" s="102"/>
      <c r="I435" s="103">
        <f t="shared" ref="I435:J442" si="212">SUM(G435-E435)</f>
        <v>0</v>
      </c>
      <c r="J435" s="104">
        <f t="shared" si="212"/>
        <v>0</v>
      </c>
      <c r="K435" s="105"/>
      <c r="L435" s="105"/>
      <c r="M435" s="105"/>
      <c r="N435" s="105"/>
      <c r="O435" s="105"/>
      <c r="P435" s="105"/>
      <c r="Q435" s="106">
        <f>SUM(K435:P435)</f>
        <v>0</v>
      </c>
      <c r="R435" s="105"/>
      <c r="S435" s="105"/>
      <c r="T435" s="105"/>
      <c r="U435" s="105"/>
      <c r="V435" s="105"/>
      <c r="W435" s="105"/>
      <c r="X435" s="106">
        <f>SUM(R435:W435)</f>
        <v>0</v>
      </c>
      <c r="Y435" s="107">
        <f t="shared" si="191"/>
        <v>0</v>
      </c>
    </row>
    <row r="436" spans="1:25" x14ac:dyDescent="0.25">
      <c r="A436" s="30"/>
      <c r="B436" s="41"/>
      <c r="C436" s="42"/>
      <c r="D436" s="33"/>
      <c r="E436" s="64"/>
      <c r="F436" s="65"/>
      <c r="G436" s="64"/>
      <c r="H436" s="65"/>
      <c r="I436" s="37">
        <f t="shared" si="212"/>
        <v>0</v>
      </c>
      <c r="J436" s="38">
        <f t="shared" si="212"/>
        <v>0</v>
      </c>
      <c r="K436" s="35"/>
      <c r="L436" s="35"/>
      <c r="M436" s="35"/>
      <c r="N436" s="35"/>
      <c r="O436" s="35"/>
      <c r="P436" s="35"/>
      <c r="Q436" s="39">
        <f t="shared" ref="Q436:Q442" si="213">SUM(K436:P436)</f>
        <v>0</v>
      </c>
      <c r="R436" s="35"/>
      <c r="S436" s="35"/>
      <c r="T436" s="35"/>
      <c r="U436" s="35"/>
      <c r="V436" s="35"/>
      <c r="W436" s="35"/>
      <c r="X436" s="39">
        <f t="shared" ref="X436:X442" si="214">SUM(R436:W436)</f>
        <v>0</v>
      </c>
      <c r="Y436" s="40">
        <f t="shared" si="191"/>
        <v>0</v>
      </c>
    </row>
    <row r="437" spans="1:25" x14ac:dyDescent="0.25">
      <c r="A437" s="30"/>
      <c r="B437" s="41"/>
      <c r="C437" s="42"/>
      <c r="D437" s="33"/>
      <c r="E437" s="64"/>
      <c r="F437" s="65"/>
      <c r="G437" s="64"/>
      <c r="H437" s="65"/>
      <c r="I437" s="37">
        <f t="shared" si="212"/>
        <v>0</v>
      </c>
      <c r="J437" s="38">
        <f t="shared" si="212"/>
        <v>0</v>
      </c>
      <c r="K437" s="35"/>
      <c r="L437" s="35"/>
      <c r="M437" s="35"/>
      <c r="N437" s="35"/>
      <c r="O437" s="35"/>
      <c r="P437" s="35"/>
      <c r="Q437" s="39">
        <f t="shared" si="213"/>
        <v>0</v>
      </c>
      <c r="R437" s="35"/>
      <c r="S437" s="35"/>
      <c r="T437" s="35"/>
      <c r="U437" s="35"/>
      <c r="V437" s="35"/>
      <c r="W437" s="35"/>
      <c r="X437" s="39">
        <f t="shared" si="214"/>
        <v>0</v>
      </c>
      <c r="Y437" s="40">
        <f t="shared" si="191"/>
        <v>0</v>
      </c>
    </row>
    <row r="438" spans="1:25" x14ac:dyDescent="0.25">
      <c r="A438" s="30"/>
      <c r="B438" s="41"/>
      <c r="C438" s="42"/>
      <c r="D438" s="33"/>
      <c r="E438" s="64"/>
      <c r="F438" s="65"/>
      <c r="G438" s="64"/>
      <c r="H438" s="65"/>
      <c r="I438" s="37">
        <f t="shared" si="212"/>
        <v>0</v>
      </c>
      <c r="J438" s="38">
        <f t="shared" si="212"/>
        <v>0</v>
      </c>
      <c r="K438" s="35"/>
      <c r="L438" s="35"/>
      <c r="M438" s="35"/>
      <c r="N438" s="35"/>
      <c r="O438" s="35"/>
      <c r="P438" s="35"/>
      <c r="Q438" s="39">
        <f t="shared" si="213"/>
        <v>0</v>
      </c>
      <c r="R438" s="35"/>
      <c r="S438" s="35"/>
      <c r="T438" s="35"/>
      <c r="U438" s="35"/>
      <c r="V438" s="35"/>
      <c r="W438" s="35"/>
      <c r="X438" s="39">
        <f t="shared" si="214"/>
        <v>0</v>
      </c>
      <c r="Y438" s="40">
        <f t="shared" si="191"/>
        <v>0</v>
      </c>
    </row>
    <row r="439" spans="1:25" x14ac:dyDescent="0.25">
      <c r="A439" s="30"/>
      <c r="B439" s="41"/>
      <c r="C439" s="42"/>
      <c r="D439" s="33"/>
      <c r="E439" s="64"/>
      <c r="F439" s="65"/>
      <c r="G439" s="64"/>
      <c r="H439" s="65"/>
      <c r="I439" s="37">
        <f t="shared" si="212"/>
        <v>0</v>
      </c>
      <c r="J439" s="38">
        <f t="shared" si="212"/>
        <v>0</v>
      </c>
      <c r="K439" s="35"/>
      <c r="L439" s="35"/>
      <c r="M439" s="35"/>
      <c r="N439" s="35"/>
      <c r="O439" s="35"/>
      <c r="P439" s="35"/>
      <c r="Q439" s="39">
        <f t="shared" si="213"/>
        <v>0</v>
      </c>
      <c r="R439" s="35"/>
      <c r="S439" s="35"/>
      <c r="T439" s="35"/>
      <c r="U439" s="35"/>
      <c r="V439" s="35"/>
      <c r="W439" s="35"/>
      <c r="X439" s="39">
        <f t="shared" si="214"/>
        <v>0</v>
      </c>
      <c r="Y439" s="40">
        <f t="shared" si="191"/>
        <v>0</v>
      </c>
    </row>
    <row r="440" spans="1:25" x14ac:dyDescent="0.25">
      <c r="A440" s="30"/>
      <c r="B440" s="41"/>
      <c r="C440" s="42"/>
      <c r="D440" s="33"/>
      <c r="E440" s="64"/>
      <c r="F440" s="65"/>
      <c r="G440" s="64"/>
      <c r="H440" s="65"/>
      <c r="I440" s="37">
        <f t="shared" si="212"/>
        <v>0</v>
      </c>
      <c r="J440" s="38">
        <f t="shared" si="212"/>
        <v>0</v>
      </c>
      <c r="K440" s="35"/>
      <c r="L440" s="35"/>
      <c r="M440" s="35"/>
      <c r="N440" s="35"/>
      <c r="O440" s="35"/>
      <c r="P440" s="35"/>
      <c r="Q440" s="39">
        <f t="shared" si="213"/>
        <v>0</v>
      </c>
      <c r="R440" s="35"/>
      <c r="S440" s="35"/>
      <c r="T440" s="35"/>
      <c r="U440" s="35"/>
      <c r="V440" s="35"/>
      <c r="W440" s="35"/>
      <c r="X440" s="39">
        <f t="shared" si="214"/>
        <v>0</v>
      </c>
      <c r="Y440" s="40">
        <f t="shared" si="191"/>
        <v>0</v>
      </c>
    </row>
    <row r="441" spans="1:25" x14ac:dyDescent="0.25">
      <c r="A441" s="30"/>
      <c r="B441" s="41"/>
      <c r="C441" s="42"/>
      <c r="D441" s="33"/>
      <c r="E441" s="64"/>
      <c r="F441" s="65"/>
      <c r="G441" s="64"/>
      <c r="H441" s="65"/>
      <c r="I441" s="37">
        <f t="shared" si="212"/>
        <v>0</v>
      </c>
      <c r="J441" s="38">
        <f t="shared" si="212"/>
        <v>0</v>
      </c>
      <c r="K441" s="35"/>
      <c r="L441" s="35"/>
      <c r="M441" s="35"/>
      <c r="N441" s="35"/>
      <c r="O441" s="35"/>
      <c r="P441" s="35"/>
      <c r="Q441" s="39">
        <f t="shared" si="213"/>
        <v>0</v>
      </c>
      <c r="R441" s="35"/>
      <c r="S441" s="35"/>
      <c r="T441" s="35"/>
      <c r="U441" s="35"/>
      <c r="V441" s="35"/>
      <c r="W441" s="35"/>
      <c r="X441" s="39">
        <f t="shared" si="214"/>
        <v>0</v>
      </c>
      <c r="Y441" s="40">
        <f t="shared" si="191"/>
        <v>0</v>
      </c>
    </row>
    <row r="442" spans="1:25" x14ac:dyDescent="0.25">
      <c r="A442" s="30"/>
      <c r="B442" s="41"/>
      <c r="C442" s="42"/>
      <c r="D442" s="33"/>
      <c r="E442" s="64"/>
      <c r="F442" s="65"/>
      <c r="G442" s="64"/>
      <c r="H442" s="65"/>
      <c r="I442" s="37">
        <f t="shared" si="212"/>
        <v>0</v>
      </c>
      <c r="J442" s="38">
        <f t="shared" si="212"/>
        <v>0</v>
      </c>
      <c r="K442" s="35"/>
      <c r="L442" s="35"/>
      <c r="M442" s="35"/>
      <c r="N442" s="35"/>
      <c r="O442" s="35"/>
      <c r="P442" s="35"/>
      <c r="Q442" s="39">
        <f t="shared" si="213"/>
        <v>0</v>
      </c>
      <c r="R442" s="35"/>
      <c r="S442" s="35"/>
      <c r="T442" s="35"/>
      <c r="U442" s="35"/>
      <c r="V442" s="35"/>
      <c r="W442" s="35"/>
      <c r="X442" s="39">
        <f t="shared" si="214"/>
        <v>0</v>
      </c>
      <c r="Y442" s="40">
        <f t="shared" si="191"/>
        <v>0</v>
      </c>
    </row>
    <row r="443" spans="1:25" x14ac:dyDescent="0.25">
      <c r="A443" s="30"/>
      <c r="B443" s="41"/>
      <c r="C443" s="42"/>
      <c r="D443" s="43"/>
      <c r="E443" s="44"/>
      <c r="F443" s="45"/>
      <c r="G443" s="46"/>
      <c r="H443" s="47"/>
      <c r="I443" s="37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0"/>
    </row>
    <row r="444" spans="1:25" ht="15.75" thickBot="1" x14ac:dyDescent="0.3">
      <c r="A444" s="87"/>
      <c r="B444" s="88"/>
      <c r="C444" s="89" t="s">
        <v>38</v>
      </c>
      <c r="D444" s="90"/>
      <c r="E444" s="91"/>
      <c r="F444" s="92"/>
      <c r="G444" s="93"/>
      <c r="H444" s="94" t="s">
        <v>39</v>
      </c>
      <c r="I444" s="95">
        <f>SUM(I435:I443)</f>
        <v>0</v>
      </c>
      <c r="J444" s="96">
        <f>SUM(J435:J443)</f>
        <v>0</v>
      </c>
      <c r="K444" s="96">
        <f t="shared" ref="K444:X444" si="215">SUM(K435:K443)</f>
        <v>0</v>
      </c>
      <c r="L444" s="96">
        <f t="shared" si="215"/>
        <v>0</v>
      </c>
      <c r="M444" s="96">
        <f t="shared" si="215"/>
        <v>0</v>
      </c>
      <c r="N444" s="96">
        <f t="shared" si="215"/>
        <v>0</v>
      </c>
      <c r="O444" s="96">
        <f t="shared" si="215"/>
        <v>0</v>
      </c>
      <c r="P444" s="96">
        <f t="shared" si="215"/>
        <v>0</v>
      </c>
      <c r="Q444" s="96">
        <f t="shared" si="215"/>
        <v>0</v>
      </c>
      <c r="R444" s="96">
        <f t="shared" si="215"/>
        <v>0</v>
      </c>
      <c r="S444" s="96">
        <f t="shared" si="215"/>
        <v>0</v>
      </c>
      <c r="T444" s="96">
        <f t="shared" si="215"/>
        <v>0</v>
      </c>
      <c r="U444" s="96">
        <f t="shared" si="215"/>
        <v>0</v>
      </c>
      <c r="V444" s="96">
        <f t="shared" si="215"/>
        <v>0</v>
      </c>
      <c r="W444" s="96">
        <f t="shared" si="215"/>
        <v>0</v>
      </c>
      <c r="X444" s="96">
        <f t="shared" si="215"/>
        <v>0</v>
      </c>
      <c r="Y444" s="97">
        <f>SUM(Q444-X444)</f>
        <v>0</v>
      </c>
    </row>
    <row r="445" spans="1:25" x14ac:dyDescent="0.25">
      <c r="D445" s="108"/>
    </row>
    <row r="446" spans="1:25" x14ac:dyDescent="0.25">
      <c r="D446" s="108"/>
    </row>
    <row r="447" spans="1:25" x14ac:dyDescent="0.25">
      <c r="D447" s="108"/>
      <c r="I447" s="2"/>
      <c r="J447" s="2"/>
      <c r="K447" s="109" t="s">
        <v>1</v>
      </c>
      <c r="L447" s="110"/>
      <c r="M447" s="110"/>
      <c r="N447" s="110"/>
      <c r="O447" s="110"/>
      <c r="P447" s="110"/>
      <c r="Q447" s="111"/>
      <c r="R447" s="112"/>
      <c r="S447" s="112"/>
      <c r="T447" s="112"/>
      <c r="U447" s="112"/>
      <c r="V447" s="112"/>
      <c r="W447" s="112"/>
      <c r="X447" s="112"/>
    </row>
    <row r="448" spans="1:25" x14ac:dyDescent="0.25">
      <c r="D448" s="108"/>
      <c r="I448" s="2"/>
      <c r="J448" s="2"/>
      <c r="K448" s="113" t="s">
        <v>48</v>
      </c>
      <c r="L448" s="113"/>
      <c r="M448" s="113" t="s">
        <v>49</v>
      </c>
      <c r="N448" s="113"/>
      <c r="O448" s="113" t="s">
        <v>50</v>
      </c>
      <c r="P448" s="17"/>
      <c r="Q448" s="114"/>
      <c r="R448" s="115" t="s">
        <v>51</v>
      </c>
      <c r="S448" s="110"/>
      <c r="T448" s="110"/>
      <c r="U448" s="110"/>
      <c r="V448" s="110"/>
      <c r="W448" s="110"/>
      <c r="X448" s="114"/>
    </row>
    <row r="449" spans="4:24" ht="33.75" x14ac:dyDescent="0.25">
      <c r="D449" s="108"/>
      <c r="I449" s="116" t="s">
        <v>52</v>
      </c>
      <c r="J449" s="116" t="s">
        <v>53</v>
      </c>
      <c r="K449" s="116" t="s">
        <v>54</v>
      </c>
      <c r="L449" s="116" t="s">
        <v>55</v>
      </c>
      <c r="M449" s="116" t="s">
        <v>54</v>
      </c>
      <c r="N449" s="116" t="s">
        <v>55</v>
      </c>
      <c r="O449" s="117" t="s">
        <v>56</v>
      </c>
      <c r="P449" s="118" t="s">
        <v>57</v>
      </c>
      <c r="Q449" s="116" t="s">
        <v>58</v>
      </c>
      <c r="R449" s="116" t="s">
        <v>22</v>
      </c>
      <c r="S449" s="116" t="s">
        <v>59</v>
      </c>
      <c r="T449" s="116" t="s">
        <v>24</v>
      </c>
      <c r="U449" s="116" t="s">
        <v>60</v>
      </c>
      <c r="V449" s="116" t="s">
        <v>61</v>
      </c>
      <c r="W449" s="116" t="s">
        <v>27</v>
      </c>
      <c r="X449" s="119" t="s">
        <v>62</v>
      </c>
    </row>
    <row r="450" spans="4:24" x14ac:dyDescent="0.25">
      <c r="D450" s="108"/>
      <c r="I450" s="120">
        <f>I36+I51+I66+I81+I93+I124+I139+I154+I169+I181+I212+I227+I242+I257+I269+I300+I315+I330+I345+I357</f>
        <v>5.3618055555555557</v>
      </c>
      <c r="J450" s="121">
        <f>J36+J51+J66+J81+J93+J124+J139+J154+J169+J181+J212+J227+J242+J257+J269+J300+J315+J330+J345+J357</f>
        <v>3750</v>
      </c>
      <c r="K450" s="121">
        <f t="shared" ref="K450:P450" si="216">K36+K51+K66+K81+K93+K124+K139+K154+K169+K181+K212+K227+K242+K257+K269+K300+K315+K330+K345+K357</f>
        <v>99</v>
      </c>
      <c r="L450" s="121">
        <f t="shared" si="216"/>
        <v>162</v>
      </c>
      <c r="M450" s="121">
        <f t="shared" si="216"/>
        <v>35</v>
      </c>
      <c r="N450" s="121">
        <f t="shared" si="216"/>
        <v>3</v>
      </c>
      <c r="O450" s="121">
        <f t="shared" si="216"/>
        <v>1</v>
      </c>
      <c r="P450" s="121">
        <f t="shared" si="216"/>
        <v>0</v>
      </c>
      <c r="Q450" s="121">
        <f>SUM(K450:P450)</f>
        <v>300</v>
      </c>
      <c r="R450" s="121">
        <f>R36+R51+R66+R81+R93+R124+R139+R154+R169+R181+R212+R227+R242+R257+R269+R300+R315+R330+R345+R357</f>
        <v>17</v>
      </c>
      <c r="S450" s="121">
        <f>S36+S51+S66+S81+S93+S124+S139+S154+S169+S181+S212+S227+S242+S257+S269+S300+S315+S330+S345+S357</f>
        <v>171</v>
      </c>
      <c r="T450" s="121">
        <f>T36+T51+T66+T81+T93+T124+T139+T154+T169+T181+T212+T227+T242+T257+T269+T300+T315+T330+T345+T357</f>
        <v>21</v>
      </c>
      <c r="U450" s="121">
        <f>U36+U51+U66+U81+U93+U124+U139+U154+U169+U181+U212+U227+U242+U257+U269+U300+U315+U330+U345+U357</f>
        <v>1</v>
      </c>
      <c r="V450" s="121">
        <f>V36+V51+V66+V81+V93+V124+V139+V154+V169+V181+V212+V227+V242+V257+V269+V300+V315+V330+V345+V357</f>
        <v>90</v>
      </c>
      <c r="W450" s="121">
        <f t="shared" ref="W450" si="217">W36+W51+W66+W81+W93+W124+W139+W154+W169+W181+W212+W227+W242+W257+W269+W300+W315+W345+W357</f>
        <v>0</v>
      </c>
      <c r="X450" s="121">
        <f>SUM(R450:W450)</f>
        <v>300</v>
      </c>
    </row>
    <row r="451" spans="4:24" x14ac:dyDescent="0.25">
      <c r="D451" s="108"/>
      <c r="I451" s="2"/>
      <c r="J451" s="122"/>
      <c r="K451" s="122"/>
      <c r="L451" s="122"/>
      <c r="M451" s="122"/>
      <c r="N451" s="122"/>
      <c r="O451" s="2"/>
      <c r="P451" s="123" t="s">
        <v>30</v>
      </c>
      <c r="Q451" s="124">
        <f>Q22+Q37+Q52+Q67+Q82+Q110+Q125+Q140+Q155+Q170+Q198+Q213+Q228+Q243+Q258+Q286+Q301+Q316+Q331+Q346</f>
        <v>37</v>
      </c>
      <c r="R451" s="2"/>
      <c r="S451" s="2"/>
      <c r="T451" s="2"/>
      <c r="U451" s="2"/>
      <c r="V451" s="2"/>
      <c r="W451" s="123" t="s">
        <v>30</v>
      </c>
      <c r="X451" s="124">
        <f>X22+X37+X52+X67+X82+X110+X125+X140+X155+X170+X198+X213+X228+X243+X258+X286+X301+X316+X331+X346</f>
        <v>37</v>
      </c>
    </row>
    <row r="452" spans="4:24" x14ac:dyDescent="0.25">
      <c r="D452" s="108"/>
      <c r="I452" s="125"/>
      <c r="J452" s="125"/>
      <c r="K452" s="125"/>
      <c r="L452" s="125"/>
      <c r="M452" s="125"/>
      <c r="N452" s="125"/>
      <c r="O452" s="2"/>
      <c r="P452" s="123" t="s">
        <v>31</v>
      </c>
      <c r="Q452" s="124">
        <f t="shared" ref="Q452:Q456" si="218">Q23+Q38+Q53+Q68+Q83+Q111+Q126+Q141+Q156+Q171+Q199+Q214+Q229+Q244+Q259+Q287+Q302+Q317+Q332+Q347</f>
        <v>29</v>
      </c>
      <c r="R452" s="125"/>
      <c r="S452" s="125"/>
      <c r="T452" s="125"/>
      <c r="U452" s="125"/>
      <c r="V452" s="125"/>
      <c r="W452" s="123" t="s">
        <v>31</v>
      </c>
      <c r="X452" s="124">
        <f t="shared" ref="X452:X456" si="219">X23+X38+X53+X68+X83+X111+X126+X141+X156+X171+X199+X214+X229+X244+X259+X287+X302+X317+X332+X347</f>
        <v>29</v>
      </c>
    </row>
    <row r="453" spans="4:24" x14ac:dyDescent="0.25">
      <c r="D453" s="108"/>
      <c r="I453" s="125"/>
      <c r="J453" s="125"/>
      <c r="K453" s="125"/>
      <c r="L453" s="125"/>
      <c r="M453" s="125"/>
      <c r="N453" s="125"/>
      <c r="O453" s="2"/>
      <c r="P453" s="123" t="s">
        <v>32</v>
      </c>
      <c r="Q453" s="124">
        <f t="shared" si="218"/>
        <v>60</v>
      </c>
      <c r="R453" s="125"/>
      <c r="S453" s="125"/>
      <c r="T453" s="125"/>
      <c r="U453" s="125"/>
      <c r="V453" s="125"/>
      <c r="W453" s="123" t="s">
        <v>32</v>
      </c>
      <c r="X453" s="124">
        <f t="shared" si="219"/>
        <v>60</v>
      </c>
    </row>
    <row r="454" spans="4:24" x14ac:dyDescent="0.25">
      <c r="D454" s="108"/>
      <c r="I454" s="125"/>
      <c r="J454" s="125"/>
      <c r="K454" s="125"/>
      <c r="L454" s="125"/>
      <c r="M454" s="125"/>
      <c r="N454" s="125"/>
      <c r="O454" s="2"/>
      <c r="P454" s="123" t="s">
        <v>33</v>
      </c>
      <c r="Q454" s="124">
        <f t="shared" si="218"/>
        <v>42</v>
      </c>
      <c r="R454" s="125"/>
      <c r="S454" s="125"/>
      <c r="T454" s="125"/>
      <c r="U454" s="125"/>
      <c r="V454" s="125"/>
      <c r="W454" s="123" t="s">
        <v>33</v>
      </c>
      <c r="X454" s="124">
        <f t="shared" si="219"/>
        <v>42</v>
      </c>
    </row>
    <row r="455" spans="4:24" x14ac:dyDescent="0.25">
      <c r="D455" s="108"/>
      <c r="I455" s="125"/>
      <c r="J455" s="125"/>
      <c r="K455" s="125"/>
      <c r="L455" s="125"/>
      <c r="M455" s="125"/>
      <c r="N455" s="125"/>
      <c r="O455" s="2"/>
      <c r="P455" s="123" t="s">
        <v>34</v>
      </c>
      <c r="Q455" s="124">
        <f t="shared" si="218"/>
        <v>49</v>
      </c>
      <c r="R455" s="125"/>
      <c r="S455" s="125"/>
      <c r="T455" s="125"/>
      <c r="U455" s="125"/>
      <c r="V455" s="125"/>
      <c r="W455" s="123" t="s">
        <v>34</v>
      </c>
      <c r="X455" s="124">
        <f t="shared" si="219"/>
        <v>49</v>
      </c>
    </row>
    <row r="456" spans="4:24" x14ac:dyDescent="0.25">
      <c r="D456" s="108"/>
      <c r="I456" s="125"/>
      <c r="J456" s="125"/>
      <c r="K456" s="125"/>
      <c r="L456" s="125"/>
      <c r="M456" s="125"/>
      <c r="N456" s="125"/>
      <c r="O456" s="2"/>
      <c r="P456" s="123" t="s">
        <v>35</v>
      </c>
      <c r="Q456" s="124">
        <f t="shared" si="218"/>
        <v>83</v>
      </c>
      <c r="R456" s="125"/>
      <c r="S456" s="125"/>
      <c r="T456" s="125"/>
      <c r="U456" s="125"/>
      <c r="V456" s="125"/>
      <c r="W456" s="123" t="s">
        <v>35</v>
      </c>
      <c r="X456" s="124">
        <f t="shared" si="219"/>
        <v>83</v>
      </c>
    </row>
    <row r="457" spans="4:24" x14ac:dyDescent="0.25">
      <c r="D457" s="108"/>
      <c r="I457" s="125"/>
      <c r="J457" s="125"/>
      <c r="K457" s="125"/>
      <c r="L457" s="125"/>
      <c r="M457" s="125"/>
      <c r="N457" s="125"/>
      <c r="O457" s="2"/>
      <c r="P457" s="123" t="s">
        <v>36</v>
      </c>
      <c r="Q457" s="124"/>
      <c r="R457" s="125"/>
      <c r="S457" s="125"/>
      <c r="T457" s="125"/>
      <c r="U457" s="125"/>
      <c r="V457" s="125"/>
      <c r="W457" s="123" t="s">
        <v>36</v>
      </c>
      <c r="X457" s="124"/>
    </row>
    <row r="458" spans="4:24" x14ac:dyDescent="0.25">
      <c r="D458" s="108"/>
      <c r="I458" s="125"/>
      <c r="J458" s="125"/>
      <c r="K458" s="125"/>
      <c r="L458" s="125"/>
      <c r="M458" s="125"/>
      <c r="N458" s="125"/>
      <c r="O458" s="2"/>
      <c r="P458" s="123" t="s">
        <v>37</v>
      </c>
      <c r="Q458" s="124"/>
      <c r="R458" s="125"/>
      <c r="S458" s="125"/>
      <c r="T458" s="125"/>
      <c r="U458" s="125"/>
      <c r="V458" s="125"/>
      <c r="W458" s="123" t="s">
        <v>37</v>
      </c>
      <c r="X458" s="124"/>
    </row>
    <row r="459" spans="4:24" x14ac:dyDescent="0.25">
      <c r="D459" s="108"/>
      <c r="I459" s="125"/>
      <c r="J459" s="125"/>
      <c r="K459" s="125"/>
      <c r="L459" s="125"/>
      <c r="M459" s="125"/>
      <c r="N459" s="125"/>
      <c r="O459" s="2"/>
      <c r="P459" s="123" t="s">
        <v>41</v>
      </c>
      <c r="Q459" s="124"/>
      <c r="R459" s="125"/>
      <c r="S459" s="125"/>
      <c r="T459" s="125"/>
      <c r="U459" s="125"/>
      <c r="V459" s="125"/>
      <c r="W459" s="123" t="s">
        <v>41</v>
      </c>
      <c r="X459" s="124"/>
    </row>
    <row r="460" spans="4:24" x14ac:dyDescent="0.25">
      <c r="D460" s="108"/>
      <c r="I460" s="125"/>
      <c r="J460" s="125"/>
      <c r="K460" s="125"/>
      <c r="L460" s="125"/>
      <c r="M460" s="125"/>
      <c r="N460" s="125"/>
      <c r="O460" s="2"/>
      <c r="P460" s="123" t="s">
        <v>42</v>
      </c>
      <c r="Q460" s="124"/>
      <c r="R460" s="125"/>
      <c r="S460" s="125"/>
      <c r="T460" s="125"/>
      <c r="U460" s="125"/>
      <c r="V460" s="125"/>
      <c r="W460" s="123" t="s">
        <v>42</v>
      </c>
      <c r="X460" s="124"/>
    </row>
    <row r="461" spans="4:24" x14ac:dyDescent="0.25">
      <c r="D461" s="108"/>
      <c r="I461" s="125"/>
      <c r="J461" s="125"/>
      <c r="K461" s="125"/>
      <c r="L461" s="125"/>
      <c r="M461" s="125"/>
      <c r="N461" s="125"/>
      <c r="O461" s="2"/>
      <c r="P461" s="123" t="s">
        <v>7</v>
      </c>
      <c r="Q461" s="124">
        <f>SUM(Q451:Q456)</f>
        <v>300</v>
      </c>
      <c r="R461" s="125"/>
      <c r="S461" s="125"/>
      <c r="T461" s="125"/>
      <c r="U461" s="125"/>
      <c r="V461" s="125"/>
      <c r="W461" s="123" t="s">
        <v>7</v>
      </c>
      <c r="X461" s="124">
        <f>SUM(X451:X456)</f>
        <v>300</v>
      </c>
    </row>
    <row r="462" spans="4:24" x14ac:dyDescent="0.25">
      <c r="D462" s="108"/>
      <c r="I462" s="125"/>
      <c r="J462" s="125"/>
      <c r="K462" s="125"/>
      <c r="L462" s="125"/>
      <c r="M462" s="125"/>
      <c r="N462" s="125"/>
      <c r="O462" s="125"/>
      <c r="P462" s="126"/>
      <c r="Q462" s="127"/>
      <c r="R462" s="125"/>
      <c r="S462" s="125"/>
      <c r="T462" s="125"/>
      <c r="U462" s="125"/>
      <c r="V462" s="125"/>
      <c r="W462" s="125"/>
      <c r="X462" s="127"/>
    </row>
    <row r="463" spans="4:24" x14ac:dyDescent="0.25">
      <c r="D463" s="108"/>
      <c r="I463" s="125"/>
      <c r="J463" s="125"/>
      <c r="K463" s="125"/>
      <c r="L463" s="125"/>
      <c r="M463" s="125"/>
      <c r="N463" s="125"/>
      <c r="O463" s="2"/>
      <c r="P463" s="125"/>
      <c r="Q463" s="127"/>
      <c r="R463" s="125"/>
      <c r="S463" s="125"/>
      <c r="T463" s="125"/>
      <c r="U463" s="125"/>
      <c r="V463" s="125"/>
      <c r="W463" s="125"/>
      <c r="X463" s="127"/>
    </row>
    <row r="464" spans="4:24" x14ac:dyDescent="0.25">
      <c r="D464" s="108"/>
      <c r="I464" s="125"/>
      <c r="J464" s="125"/>
      <c r="K464" s="125"/>
      <c r="L464" s="125"/>
      <c r="M464" s="125"/>
      <c r="N464" s="125"/>
      <c r="O464" s="125"/>
      <c r="P464" s="125"/>
      <c r="Q464" s="128"/>
      <c r="R464" s="125"/>
      <c r="S464" s="125"/>
      <c r="T464" s="128"/>
      <c r="U464" s="125"/>
      <c r="V464" s="125"/>
      <c r="W464" s="125"/>
      <c r="X464" s="125"/>
    </row>
    <row r="465" spans="4:25" ht="15.75" x14ac:dyDescent="0.25">
      <c r="D465" s="108"/>
      <c r="I465" s="129" t="s">
        <v>63</v>
      </c>
      <c r="J465" s="125"/>
      <c r="L465" s="125"/>
      <c r="M465" s="125"/>
      <c r="N465" s="125"/>
      <c r="O465" s="125"/>
      <c r="P465" s="125"/>
      <c r="Q465" s="125"/>
      <c r="R465" s="125"/>
      <c r="S465" s="125"/>
      <c r="T465" s="128"/>
      <c r="U465" s="125"/>
      <c r="V465" s="125"/>
      <c r="W465" s="125"/>
      <c r="X465" s="125"/>
    </row>
    <row r="466" spans="4:25" x14ac:dyDescent="0.25">
      <c r="D466" s="108"/>
      <c r="J466" s="130" t="s">
        <v>64</v>
      </c>
      <c r="K466" s="131"/>
      <c r="L466" s="132"/>
      <c r="M466" s="130" t="s">
        <v>65</v>
      </c>
      <c r="N466" s="133"/>
      <c r="O466" s="132"/>
      <c r="P466" s="130" t="s">
        <v>65</v>
      </c>
      <c r="Q466" s="133"/>
      <c r="R466" s="132"/>
      <c r="S466" s="132"/>
      <c r="T466" s="134"/>
      <c r="U466" s="134"/>
      <c r="V466" s="134"/>
      <c r="W466" s="134"/>
      <c r="X466" s="125"/>
    </row>
    <row r="467" spans="4:25" x14ac:dyDescent="0.25">
      <c r="D467" s="108"/>
      <c r="I467" s="134"/>
      <c r="J467" s="135" t="s">
        <v>66</v>
      </c>
      <c r="K467" s="136" t="s">
        <v>67</v>
      </c>
      <c r="L467" s="137" t="s">
        <v>68</v>
      </c>
      <c r="M467" s="138" t="s">
        <v>69</v>
      </c>
      <c r="N467" s="138" t="s">
        <v>70</v>
      </c>
      <c r="O467" s="138" t="s">
        <v>68</v>
      </c>
      <c r="P467" s="138" t="s">
        <v>71</v>
      </c>
      <c r="Q467" s="138" t="s">
        <v>72</v>
      </c>
      <c r="R467" s="138" t="s">
        <v>68</v>
      </c>
      <c r="S467" s="138" t="s">
        <v>73</v>
      </c>
      <c r="T467" s="138" t="s">
        <v>74</v>
      </c>
      <c r="U467" s="138" t="s">
        <v>68</v>
      </c>
      <c r="V467" s="138" t="s">
        <v>75</v>
      </c>
      <c r="W467" s="139" t="s">
        <v>76</v>
      </c>
      <c r="X467" s="139" t="s">
        <v>62</v>
      </c>
      <c r="Y467" s="139" t="s">
        <v>62</v>
      </c>
    </row>
    <row r="468" spans="4:25" x14ac:dyDescent="0.25">
      <c r="D468" s="108"/>
      <c r="I468" s="140"/>
      <c r="J468" s="141">
        <f>Q451</f>
        <v>37</v>
      </c>
      <c r="K468" s="142">
        <f>Q452</f>
        <v>29</v>
      </c>
      <c r="L468" s="140">
        <f>J468+K468</f>
        <v>66</v>
      </c>
      <c r="M468" s="143">
        <f>Q453</f>
        <v>60</v>
      </c>
      <c r="N468" s="141">
        <f>Q454</f>
        <v>42</v>
      </c>
      <c r="O468" s="141">
        <f>M468+N468</f>
        <v>102</v>
      </c>
      <c r="P468" s="141">
        <f>Q455</f>
        <v>49</v>
      </c>
      <c r="Q468" s="141">
        <f>Q456</f>
        <v>83</v>
      </c>
      <c r="R468" s="141">
        <f>P468+Q468</f>
        <v>132</v>
      </c>
      <c r="S468" s="141">
        <f>Q457</f>
        <v>0</v>
      </c>
      <c r="T468" s="141">
        <f>Q458</f>
        <v>0</v>
      </c>
      <c r="U468" s="141">
        <f>S468+T468</f>
        <v>0</v>
      </c>
      <c r="V468" s="140">
        <f>Q459</f>
        <v>0</v>
      </c>
      <c r="W468" s="140">
        <f>Q460</f>
        <v>0</v>
      </c>
      <c r="X468" s="140">
        <f>V468+W468</f>
        <v>0</v>
      </c>
      <c r="Y468" s="140">
        <f>L468+O468+R468+U468+X468</f>
        <v>300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  <ignoredErrors>
    <ignoredError sqref="Q45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4" workbookViewId="0">
      <selection activeCell="L29" sqref="L29"/>
    </sheetView>
  </sheetViews>
  <sheetFormatPr defaultRowHeight="15" x14ac:dyDescent="0.25"/>
  <cols>
    <col min="2" max="2" width="10.140625" bestFit="1" customWidth="1"/>
  </cols>
  <sheetData>
    <row r="1" spans="1:18" ht="23.25" x14ac:dyDescent="0.35">
      <c r="A1" s="145" t="s">
        <v>129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8" ht="23.25" x14ac:dyDescent="0.35">
      <c r="A2" s="145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8" ht="15.75" x14ac:dyDescent="0.25">
      <c r="A3" s="147" t="s">
        <v>81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8" x14ac:dyDescent="0.25"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8" x14ac:dyDescent="0.25">
      <c r="A5" s="2"/>
      <c r="B5" s="2"/>
      <c r="C5" s="2"/>
      <c r="D5" s="148" t="s">
        <v>1</v>
      </c>
      <c r="E5" s="149"/>
      <c r="F5" s="149"/>
      <c r="G5" s="149"/>
      <c r="H5" s="149"/>
      <c r="I5" s="149"/>
      <c r="J5" s="150"/>
      <c r="K5" s="151"/>
      <c r="L5" s="151"/>
      <c r="M5" s="151"/>
      <c r="N5" s="151"/>
      <c r="O5" s="151"/>
      <c r="P5" s="151"/>
      <c r="Q5" s="112"/>
    </row>
    <row r="6" spans="1:18" x14ac:dyDescent="0.25">
      <c r="A6" s="2"/>
      <c r="B6" s="2"/>
      <c r="C6" s="2"/>
      <c r="D6" s="152" t="s">
        <v>48</v>
      </c>
      <c r="E6" s="152"/>
      <c r="F6" s="152" t="s">
        <v>49</v>
      </c>
      <c r="G6" s="152"/>
      <c r="H6" s="152" t="s">
        <v>50</v>
      </c>
      <c r="I6" s="153"/>
      <c r="J6" s="154"/>
      <c r="K6" s="155" t="s">
        <v>51</v>
      </c>
      <c r="L6" s="149"/>
      <c r="M6" s="149"/>
      <c r="N6" s="149"/>
      <c r="O6" s="149"/>
      <c r="P6" s="149"/>
      <c r="Q6" s="114"/>
    </row>
    <row r="7" spans="1:18" ht="33.75" x14ac:dyDescent="0.25">
      <c r="A7" s="156" t="s">
        <v>8</v>
      </c>
      <c r="B7" s="157" t="s">
        <v>52</v>
      </c>
      <c r="C7" s="157" t="s">
        <v>53</v>
      </c>
      <c r="D7" s="158" t="s">
        <v>54</v>
      </c>
      <c r="E7" s="158" t="s">
        <v>55</v>
      </c>
      <c r="F7" s="158" t="s">
        <v>54</v>
      </c>
      <c r="G7" s="158" t="s">
        <v>55</v>
      </c>
      <c r="H7" s="159" t="s">
        <v>56</v>
      </c>
      <c r="I7" s="160" t="s">
        <v>57</v>
      </c>
      <c r="J7" s="158" t="s">
        <v>58</v>
      </c>
      <c r="K7" s="158" t="s">
        <v>22</v>
      </c>
      <c r="L7" s="158" t="s">
        <v>59</v>
      </c>
      <c r="M7" s="158" t="s">
        <v>24</v>
      </c>
      <c r="N7" s="158" t="s">
        <v>60</v>
      </c>
      <c r="O7" s="158" t="s">
        <v>61</v>
      </c>
      <c r="P7" s="158" t="s">
        <v>27</v>
      </c>
      <c r="Q7" s="161" t="s">
        <v>62</v>
      </c>
    </row>
    <row r="8" spans="1:18" x14ac:dyDescent="0.25">
      <c r="A8" s="162">
        <v>43466</v>
      </c>
      <c r="B8" s="163">
        <f>'Jan 2019'!I486</f>
        <v>5.2312500000000002</v>
      </c>
      <c r="C8" s="185">
        <f>'Jan 2019'!J486</f>
        <v>3721</v>
      </c>
      <c r="D8" s="185">
        <f>'Jan 2019'!K486</f>
        <v>88</v>
      </c>
      <c r="E8" s="185">
        <f>'Jan 2019'!L486</f>
        <v>95</v>
      </c>
      <c r="F8" s="185">
        <f>'Jan 2019'!M486</f>
        <v>24</v>
      </c>
      <c r="G8" s="185">
        <f>'Jan 2019'!N486</f>
        <v>3</v>
      </c>
      <c r="H8" s="185">
        <f>'Jan 2019'!O486</f>
        <v>2</v>
      </c>
      <c r="I8" s="185">
        <f>'Jan 2019'!P486</f>
        <v>0</v>
      </c>
      <c r="J8" s="164">
        <f>SUM(D8:I8)</f>
        <v>212</v>
      </c>
      <c r="K8" s="185">
        <f>'Jan 2019'!R486</f>
        <v>1</v>
      </c>
      <c r="L8" s="185">
        <f>'Jan 2019'!S486</f>
        <v>131</v>
      </c>
      <c r="M8" s="185">
        <f>'Jan 2019'!T486</f>
        <v>8</v>
      </c>
      <c r="N8" s="185">
        <f>'Jan 2019'!U486</f>
        <v>1</v>
      </c>
      <c r="O8" s="185">
        <f>'Jan 2019'!V486</f>
        <v>43</v>
      </c>
      <c r="P8" s="185">
        <f>'Jan 2019'!W486</f>
        <v>28</v>
      </c>
      <c r="Q8" s="164">
        <f>SUM(K8:P8)</f>
        <v>212</v>
      </c>
      <c r="R8" s="165">
        <f>Q8-J8</f>
        <v>0</v>
      </c>
    </row>
    <row r="9" spans="1:18" x14ac:dyDescent="0.25">
      <c r="A9" s="162">
        <v>43497</v>
      </c>
      <c r="B9" s="163">
        <f>'Feb 2019'!I486</f>
        <v>5.0673611111111114</v>
      </c>
      <c r="C9" s="185">
        <f>'Feb 2019'!J486</f>
        <v>3009</v>
      </c>
      <c r="D9" s="185">
        <f>'Feb 2019'!K486</f>
        <v>51</v>
      </c>
      <c r="E9" s="185">
        <f>'Feb 2019'!L486</f>
        <v>76</v>
      </c>
      <c r="F9" s="185">
        <f>'Feb 2019'!M486</f>
        <v>23</v>
      </c>
      <c r="G9" s="185">
        <f>'Feb 2019'!N486</f>
        <v>5</v>
      </c>
      <c r="H9" s="185">
        <f>'Feb 2019'!O486</f>
        <v>0</v>
      </c>
      <c r="I9" s="185">
        <f>'Feb 2019'!P486</f>
        <v>0</v>
      </c>
      <c r="J9" s="164">
        <f t="shared" ref="J9:J19" si="0">SUM(D9:I9)</f>
        <v>155</v>
      </c>
      <c r="K9" s="185">
        <f>'Feb 2019'!R486</f>
        <v>6</v>
      </c>
      <c r="L9" s="185">
        <f>'Feb 2019'!S486</f>
        <v>94</v>
      </c>
      <c r="M9" s="185">
        <f>'Feb 2019'!T486</f>
        <v>21</v>
      </c>
      <c r="N9" s="185">
        <f>'Feb 2019'!U486</f>
        <v>0</v>
      </c>
      <c r="O9" s="185">
        <f>'Feb 2019'!V486</f>
        <v>3</v>
      </c>
      <c r="P9" s="185">
        <f>'Feb 2019'!W486</f>
        <v>31</v>
      </c>
      <c r="Q9" s="237">
        <f t="shared" ref="Q9:Q19" si="1">SUM(K9:P9)</f>
        <v>155</v>
      </c>
      <c r="R9" s="165">
        <f t="shared" ref="R9:R19" si="2">Q9-J9</f>
        <v>0</v>
      </c>
    </row>
    <row r="10" spans="1:18" x14ac:dyDescent="0.25">
      <c r="A10" s="162">
        <v>43525</v>
      </c>
      <c r="B10" s="163">
        <f>'March 2019'!I326</f>
        <v>5.2243055555555546</v>
      </c>
      <c r="C10" s="185">
        <f>'March 2019'!J326</f>
        <v>3780</v>
      </c>
      <c r="D10" s="185">
        <f>'March 2019'!K326</f>
        <v>66</v>
      </c>
      <c r="E10" s="185">
        <f>'March 2019'!L326</f>
        <v>92</v>
      </c>
      <c r="F10" s="185">
        <f>'March 2019'!M326</f>
        <v>26</v>
      </c>
      <c r="G10" s="185">
        <f>'March 2019'!N326</f>
        <v>5</v>
      </c>
      <c r="H10" s="185">
        <f>'March 2019'!O326</f>
        <v>0</v>
      </c>
      <c r="I10" s="185">
        <f>'March 2019'!P326</f>
        <v>0</v>
      </c>
      <c r="J10" s="164">
        <f t="shared" si="0"/>
        <v>189</v>
      </c>
      <c r="K10" s="185">
        <f>'March 2019'!R326</f>
        <v>3</v>
      </c>
      <c r="L10" s="185">
        <f>'March 2019'!S326</f>
        <v>99</v>
      </c>
      <c r="M10" s="185">
        <f>'March 2019'!T326</f>
        <v>45</v>
      </c>
      <c r="N10" s="185">
        <f>'March 2019'!U326</f>
        <v>0</v>
      </c>
      <c r="O10" s="185">
        <f>'March 2019'!V326</f>
        <v>1</v>
      </c>
      <c r="P10" s="185">
        <f>'March 2019'!W326</f>
        <v>41</v>
      </c>
      <c r="Q10" s="237">
        <f t="shared" si="1"/>
        <v>189</v>
      </c>
      <c r="R10" s="165">
        <f t="shared" si="2"/>
        <v>0</v>
      </c>
    </row>
    <row r="11" spans="1:18" x14ac:dyDescent="0.25">
      <c r="A11" s="162">
        <v>43556</v>
      </c>
      <c r="B11" s="163">
        <f>'April 2019'!I486</f>
        <v>5.728472222222222</v>
      </c>
      <c r="C11" s="185">
        <f>'April 2019'!J486</f>
        <v>4036</v>
      </c>
      <c r="D11" s="185">
        <f>'April 2019'!K486</f>
        <v>79</v>
      </c>
      <c r="E11" s="185">
        <f>'April 2019'!L486</f>
        <v>126</v>
      </c>
      <c r="F11" s="185">
        <f>'April 2019'!M486</f>
        <v>28</v>
      </c>
      <c r="G11" s="185">
        <f>'April 2019'!N486</f>
        <v>7</v>
      </c>
      <c r="H11" s="185">
        <f>'April 2019'!O486</f>
        <v>0</v>
      </c>
      <c r="I11" s="185">
        <f>'April 2019'!P486</f>
        <v>0</v>
      </c>
      <c r="J11" s="164">
        <f t="shared" si="0"/>
        <v>240</v>
      </c>
      <c r="K11" s="185">
        <f>'April 2019'!R486</f>
        <v>8</v>
      </c>
      <c r="L11" s="185">
        <f>'April 2019'!S486</f>
        <v>128</v>
      </c>
      <c r="M11" s="185">
        <f>'April 2019'!T486</f>
        <v>48</v>
      </c>
      <c r="N11" s="185">
        <f>'April 2019'!U486</f>
        <v>3</v>
      </c>
      <c r="O11" s="185">
        <f>'April 2019'!V486</f>
        <v>33</v>
      </c>
      <c r="P11" s="185">
        <f>'April 2019'!W486</f>
        <v>20</v>
      </c>
      <c r="Q11" s="166">
        <f t="shared" si="1"/>
        <v>240</v>
      </c>
      <c r="R11" s="165">
        <f t="shared" si="2"/>
        <v>0</v>
      </c>
    </row>
    <row r="12" spans="1:18" x14ac:dyDescent="0.25">
      <c r="A12" s="162">
        <v>43586</v>
      </c>
      <c r="B12" s="163">
        <f>'May 2019'!I486</f>
        <v>5.4326388888888903</v>
      </c>
      <c r="C12" s="185">
        <f>'May 2019'!J486</f>
        <v>3771</v>
      </c>
      <c r="D12" s="185">
        <f>'May 2019'!K486</f>
        <v>107</v>
      </c>
      <c r="E12" s="185">
        <f>'May 2019'!L486</f>
        <v>98</v>
      </c>
      <c r="F12" s="185">
        <f>'May 2019'!M486</f>
        <v>27</v>
      </c>
      <c r="G12" s="185">
        <f>'May 2019'!N486</f>
        <v>10</v>
      </c>
      <c r="H12" s="185">
        <f>'May 2019'!O486</f>
        <v>0</v>
      </c>
      <c r="I12" s="185">
        <f>'May 2019'!P486</f>
        <v>0</v>
      </c>
      <c r="J12" s="164">
        <f t="shared" si="0"/>
        <v>242</v>
      </c>
      <c r="K12" s="185">
        <f>'May 2019'!R486</f>
        <v>8</v>
      </c>
      <c r="L12" s="185">
        <f>'May 2019'!S486</f>
        <v>122</v>
      </c>
      <c r="M12" s="185">
        <f>'May 2019'!T486</f>
        <v>33</v>
      </c>
      <c r="N12" s="185">
        <f>'May 2019'!U486</f>
        <v>0</v>
      </c>
      <c r="O12" s="185">
        <f>'May 2019'!V486</f>
        <v>75</v>
      </c>
      <c r="P12" s="185">
        <f>'May 2019'!W486</f>
        <v>4</v>
      </c>
      <c r="Q12" s="166">
        <f t="shared" si="1"/>
        <v>242</v>
      </c>
      <c r="R12" s="165">
        <f t="shared" si="2"/>
        <v>0</v>
      </c>
    </row>
    <row r="13" spans="1:18" x14ac:dyDescent="0.25">
      <c r="A13" s="162">
        <v>43617</v>
      </c>
      <c r="B13" s="163">
        <f>'June 2019'!I450</f>
        <v>5.3618055555555557</v>
      </c>
      <c r="C13" s="185">
        <f>'June 2019'!J450</f>
        <v>3750</v>
      </c>
      <c r="D13" s="185">
        <f>'June 2019'!K450</f>
        <v>99</v>
      </c>
      <c r="E13" s="185">
        <f>'June 2019'!L450</f>
        <v>162</v>
      </c>
      <c r="F13" s="185">
        <f>'June 2019'!M450</f>
        <v>35</v>
      </c>
      <c r="G13" s="185">
        <f>'June 2019'!N450</f>
        <v>3</v>
      </c>
      <c r="H13" s="185">
        <f>'June 2019'!O450</f>
        <v>1</v>
      </c>
      <c r="I13" s="185">
        <f>'June 2019'!P450</f>
        <v>0</v>
      </c>
      <c r="J13" s="164">
        <f t="shared" si="0"/>
        <v>300</v>
      </c>
      <c r="K13" s="185">
        <f>'June 2019'!R450</f>
        <v>17</v>
      </c>
      <c r="L13" s="185">
        <f>'June 2019'!S450</f>
        <v>171</v>
      </c>
      <c r="M13" s="185">
        <f>'June 2019'!T450</f>
        <v>21</v>
      </c>
      <c r="N13" s="185">
        <f>'June 2019'!U450</f>
        <v>1</v>
      </c>
      <c r="O13" s="185">
        <f>'June 2019'!V450</f>
        <v>90</v>
      </c>
      <c r="P13" s="185">
        <f>'June 2019'!W450</f>
        <v>0</v>
      </c>
      <c r="Q13" s="166">
        <f t="shared" si="1"/>
        <v>300</v>
      </c>
      <c r="R13" s="165">
        <f t="shared" si="2"/>
        <v>0</v>
      </c>
    </row>
    <row r="14" spans="1:18" x14ac:dyDescent="0.25">
      <c r="A14" s="162">
        <v>43647</v>
      </c>
      <c r="B14" s="163">
        <f>'July 2019'!I406</f>
        <v>5.8770833333333332</v>
      </c>
      <c r="C14" s="185">
        <f>'July 2019'!J406</f>
        <v>3974</v>
      </c>
      <c r="D14" s="185">
        <f>'July 2019'!K406</f>
        <v>144</v>
      </c>
      <c r="E14" s="185">
        <f>'July 2019'!L406</f>
        <v>156</v>
      </c>
      <c r="F14" s="185">
        <f>'July 2019'!M406</f>
        <v>23</v>
      </c>
      <c r="G14" s="185">
        <f>'July 2019'!N406</f>
        <v>9</v>
      </c>
      <c r="H14" s="185">
        <f>'July 2019'!O406</f>
        <v>0</v>
      </c>
      <c r="I14" s="185">
        <f>'July 2019'!P406</f>
        <v>0</v>
      </c>
      <c r="J14" s="164">
        <f t="shared" si="0"/>
        <v>332</v>
      </c>
      <c r="K14" s="185">
        <f>'July 2019'!R406</f>
        <v>2</v>
      </c>
      <c r="L14" s="185">
        <f>'July 2019'!S406</f>
        <v>192</v>
      </c>
      <c r="M14" s="185">
        <f>'July 2019'!T406</f>
        <v>42</v>
      </c>
      <c r="N14" s="185">
        <f>'July 2019'!U406</f>
        <v>2</v>
      </c>
      <c r="O14" s="185">
        <f>'July 2019'!V406</f>
        <v>94</v>
      </c>
      <c r="P14" s="185">
        <f>'July 2019'!W406</f>
        <v>0</v>
      </c>
      <c r="Q14" s="166">
        <f t="shared" si="1"/>
        <v>332</v>
      </c>
      <c r="R14" s="165">
        <f t="shared" si="2"/>
        <v>0</v>
      </c>
    </row>
    <row r="15" spans="1:18" x14ac:dyDescent="0.25">
      <c r="A15" s="162">
        <v>43678</v>
      </c>
      <c r="B15" s="163">
        <f>'Aug 2019'!I406</f>
        <v>6.4923611111111121</v>
      </c>
      <c r="C15" s="185">
        <f>'Aug 2019'!J406</f>
        <v>4053</v>
      </c>
      <c r="D15" s="185">
        <f>'Aug 2019'!K406</f>
        <v>157</v>
      </c>
      <c r="E15" s="185">
        <f>'Aug 2019'!L406</f>
        <v>159</v>
      </c>
      <c r="F15" s="185">
        <f>'Aug 2019'!M406</f>
        <v>39</v>
      </c>
      <c r="G15" s="185">
        <f>'Aug 2019'!N406</f>
        <v>6</v>
      </c>
      <c r="H15" s="185">
        <f>'Aug 2019'!O406</f>
        <v>0</v>
      </c>
      <c r="I15" s="185">
        <f>'Aug 2019'!P406</f>
        <v>0</v>
      </c>
      <c r="J15" s="164">
        <f t="shared" si="0"/>
        <v>361</v>
      </c>
      <c r="K15" s="185">
        <f>'Aug 2019'!R406</f>
        <v>7</v>
      </c>
      <c r="L15" s="185">
        <f>'Aug 2019'!S406</f>
        <v>216</v>
      </c>
      <c r="M15" s="185">
        <f>'Aug 2019'!T406</f>
        <v>46</v>
      </c>
      <c r="N15" s="185">
        <f>'Aug 2019'!U406</f>
        <v>3</v>
      </c>
      <c r="O15" s="185">
        <f>'Aug 2019'!V406</f>
        <v>86</v>
      </c>
      <c r="P15" s="185">
        <f>'Aug 2019'!W406</f>
        <v>3</v>
      </c>
      <c r="Q15" s="166">
        <f t="shared" si="1"/>
        <v>361</v>
      </c>
      <c r="R15" s="165">
        <f t="shared" si="2"/>
        <v>0</v>
      </c>
    </row>
    <row r="16" spans="1:18" x14ac:dyDescent="0.25">
      <c r="A16" s="162">
        <v>43709</v>
      </c>
      <c r="B16" s="163">
        <f>'Sept 2019'!I486</f>
        <v>5.3083333333333327</v>
      </c>
      <c r="C16" s="185">
        <f>'Sept 2019'!J486</f>
        <v>3728</v>
      </c>
      <c r="D16" s="185">
        <f>'Sept 2019'!K486</f>
        <v>152</v>
      </c>
      <c r="E16" s="185">
        <f>'Sept 2019'!L486</f>
        <v>154</v>
      </c>
      <c r="F16" s="185">
        <f>'Sept 2019'!M486</f>
        <v>34</v>
      </c>
      <c r="G16" s="185">
        <f>'Sept 2019'!N486</f>
        <v>1</v>
      </c>
      <c r="H16" s="185">
        <f>'Sept 2019'!O486</f>
        <v>0</v>
      </c>
      <c r="I16" s="185">
        <f>'Sept 2019'!P486</f>
        <v>0</v>
      </c>
      <c r="J16" s="164">
        <f t="shared" si="0"/>
        <v>341</v>
      </c>
      <c r="K16" s="185">
        <f>'Sept 2019'!R486</f>
        <v>18</v>
      </c>
      <c r="L16" s="185">
        <f>'Sept 2019'!S486</f>
        <v>238</v>
      </c>
      <c r="M16" s="185">
        <f>'Sept 2019'!T486</f>
        <v>45</v>
      </c>
      <c r="N16" s="185">
        <f>'Sept 2019'!U486</f>
        <v>3</v>
      </c>
      <c r="O16" s="185">
        <f>'Sept 2019'!V486</f>
        <v>37</v>
      </c>
      <c r="P16" s="185">
        <f>'Sept 2019'!W486</f>
        <v>0</v>
      </c>
      <c r="Q16" s="166">
        <f t="shared" si="1"/>
        <v>341</v>
      </c>
      <c r="R16" s="165">
        <f t="shared" si="2"/>
        <v>0</v>
      </c>
    </row>
    <row r="17" spans="1:18" x14ac:dyDescent="0.25">
      <c r="A17" s="162">
        <v>43739</v>
      </c>
      <c r="B17" s="163">
        <f>'Oct 2019'!I486</f>
        <v>5.9638888888888886</v>
      </c>
      <c r="C17" s="185">
        <f>'Oct 2019'!J486</f>
        <v>4045</v>
      </c>
      <c r="D17" s="185">
        <f>'Oct 2019'!K486</f>
        <v>108</v>
      </c>
      <c r="E17" s="185">
        <f>'Oct 2019'!L486</f>
        <v>142</v>
      </c>
      <c r="F17" s="185">
        <f>'Oct 2019'!M486</f>
        <v>50</v>
      </c>
      <c r="G17" s="185">
        <f>'Oct 2019'!N486</f>
        <v>9</v>
      </c>
      <c r="H17" s="185">
        <f>'Oct 2019'!O486</f>
        <v>0</v>
      </c>
      <c r="I17" s="185">
        <f>'Oct 2019'!P486</f>
        <v>0</v>
      </c>
      <c r="J17" s="164">
        <f t="shared" si="0"/>
        <v>309</v>
      </c>
      <c r="K17" s="185">
        <f>'Oct 2019'!R486</f>
        <v>9</v>
      </c>
      <c r="L17" s="185">
        <f>'Oct 2019'!S486</f>
        <v>212</v>
      </c>
      <c r="M17" s="185">
        <f>'Oct 2019'!T486</f>
        <v>30</v>
      </c>
      <c r="N17" s="185">
        <f>'Oct 2019'!U486</f>
        <v>1</v>
      </c>
      <c r="O17" s="185">
        <f>'Oct 2019'!V486</f>
        <v>57</v>
      </c>
      <c r="P17" s="185">
        <f>'Oct 2019'!W486</f>
        <v>0</v>
      </c>
      <c r="Q17" s="166">
        <f t="shared" si="1"/>
        <v>309</v>
      </c>
      <c r="R17" s="165">
        <f t="shared" si="2"/>
        <v>0</v>
      </c>
    </row>
    <row r="18" spans="1:18" x14ac:dyDescent="0.25">
      <c r="A18" s="162">
        <v>43770</v>
      </c>
      <c r="B18" s="163">
        <f>'Nov 2019'!I486</f>
        <v>4.9166666666666643</v>
      </c>
      <c r="C18" s="185">
        <f>'Nov 2019'!J486</f>
        <v>3333</v>
      </c>
      <c r="D18" s="185">
        <f>'Nov 2019'!K486</f>
        <v>71</v>
      </c>
      <c r="E18" s="185">
        <f>'Nov 2019'!L486</f>
        <v>101</v>
      </c>
      <c r="F18" s="185">
        <f>'Nov 2019'!M486</f>
        <v>25</v>
      </c>
      <c r="G18" s="185">
        <f>'Nov 2019'!N486</f>
        <v>2</v>
      </c>
      <c r="H18" s="185">
        <f>'Nov 2019'!O486</f>
        <v>0</v>
      </c>
      <c r="I18" s="185">
        <f>'Nov 2019'!P486</f>
        <v>1</v>
      </c>
      <c r="J18" s="164">
        <f t="shared" si="0"/>
        <v>200</v>
      </c>
      <c r="K18" s="185">
        <f>'Nov 2019'!R486</f>
        <v>7</v>
      </c>
      <c r="L18" s="185">
        <f>'Nov 2019'!S486</f>
        <v>117</v>
      </c>
      <c r="M18" s="185">
        <f>'Nov 2019'!T486</f>
        <v>34</v>
      </c>
      <c r="N18" s="185">
        <f>'Nov 2019'!U486</f>
        <v>0</v>
      </c>
      <c r="O18" s="185">
        <f>'Nov 2019'!V486</f>
        <v>40</v>
      </c>
      <c r="P18" s="185">
        <f>'Nov 2019'!W486</f>
        <v>2</v>
      </c>
      <c r="Q18" s="166">
        <f t="shared" si="1"/>
        <v>200</v>
      </c>
      <c r="R18" s="165">
        <f t="shared" si="2"/>
        <v>0</v>
      </c>
    </row>
    <row r="19" spans="1:18" x14ac:dyDescent="0.25">
      <c r="A19" s="162">
        <v>43800</v>
      </c>
      <c r="B19" s="163">
        <f>'Dec 2019'!I486</f>
        <v>5.6569444444444432</v>
      </c>
      <c r="C19" s="185">
        <f>'Dec 2019'!J486</f>
        <v>3910</v>
      </c>
      <c r="D19" s="185">
        <f>'Dec 2019'!K486</f>
        <v>76</v>
      </c>
      <c r="E19" s="185">
        <f>'Dec 2019'!L486</f>
        <v>120</v>
      </c>
      <c r="F19" s="185">
        <f>'Dec 2019'!M486</f>
        <v>23</v>
      </c>
      <c r="G19" s="185">
        <f>'Dec 2019'!N486</f>
        <v>5</v>
      </c>
      <c r="H19" s="185">
        <f>'Dec 2019'!O486</f>
        <v>0</v>
      </c>
      <c r="I19" s="185">
        <f>'Dec 2019'!P486</f>
        <v>0</v>
      </c>
      <c r="J19" s="164">
        <f t="shared" si="0"/>
        <v>224</v>
      </c>
      <c r="K19" s="185">
        <f>'Dec 2019'!R486</f>
        <v>3</v>
      </c>
      <c r="L19" s="185">
        <f>'Dec 2019'!S486</f>
        <v>142</v>
      </c>
      <c r="M19" s="185">
        <f>'Dec 2019'!T486</f>
        <v>36</v>
      </c>
      <c r="N19" s="185">
        <f>'Dec 2019'!U486</f>
        <v>0</v>
      </c>
      <c r="O19" s="185">
        <f>'Dec 2019'!V486</f>
        <v>40</v>
      </c>
      <c r="P19" s="185">
        <f>'Dec 2019'!W486</f>
        <v>3</v>
      </c>
      <c r="Q19" s="166">
        <f t="shared" si="1"/>
        <v>224</v>
      </c>
      <c r="R19" s="165">
        <f t="shared" si="2"/>
        <v>0</v>
      </c>
    </row>
    <row r="20" spans="1:18" x14ac:dyDescent="0.25">
      <c r="A20" s="167"/>
      <c r="C20" s="168"/>
      <c r="D20" s="146"/>
      <c r="E20" s="146"/>
      <c r="F20" s="146"/>
      <c r="G20" s="146"/>
      <c r="H20" s="146"/>
      <c r="I20" s="146"/>
      <c r="J20" s="169"/>
      <c r="K20" s="146"/>
      <c r="L20" s="146"/>
      <c r="M20" s="146"/>
      <c r="N20" s="146"/>
      <c r="O20" s="146"/>
      <c r="P20" s="146"/>
    </row>
    <row r="21" spans="1:18" x14ac:dyDescent="0.25">
      <c r="A21" s="170" t="s">
        <v>62</v>
      </c>
      <c r="B21" s="171">
        <f>SUM(B8:B19)</f>
        <v>66.261111111111106</v>
      </c>
      <c r="C21" s="172">
        <f>SUM(C8:C19)</f>
        <v>45110</v>
      </c>
      <c r="D21" s="173">
        <f t="shared" ref="D21:Q21" si="3">SUM(D8:D19)</f>
        <v>1198</v>
      </c>
      <c r="E21" s="173">
        <f t="shared" si="3"/>
        <v>1481</v>
      </c>
      <c r="F21" s="173">
        <f t="shared" si="3"/>
        <v>357</v>
      </c>
      <c r="G21" s="173">
        <f t="shared" si="3"/>
        <v>65</v>
      </c>
      <c r="H21" s="173">
        <f t="shared" si="3"/>
        <v>3</v>
      </c>
      <c r="I21" s="173">
        <f t="shared" si="3"/>
        <v>1</v>
      </c>
      <c r="J21" s="174">
        <f t="shared" si="3"/>
        <v>3105</v>
      </c>
      <c r="K21" s="173">
        <f t="shared" si="3"/>
        <v>89</v>
      </c>
      <c r="L21" s="173">
        <f t="shared" si="3"/>
        <v>1862</v>
      </c>
      <c r="M21" s="173">
        <f t="shared" si="3"/>
        <v>409</v>
      </c>
      <c r="N21" s="173">
        <f t="shared" si="3"/>
        <v>14</v>
      </c>
      <c r="O21" s="173">
        <f t="shared" si="3"/>
        <v>599</v>
      </c>
      <c r="P21" s="173">
        <f t="shared" si="3"/>
        <v>132</v>
      </c>
      <c r="Q21" s="142">
        <f t="shared" si="3"/>
        <v>3105</v>
      </c>
    </row>
    <row r="22" spans="1:18" x14ac:dyDescent="0.25">
      <c r="A22" s="175" t="s">
        <v>86</v>
      </c>
      <c r="B22" s="163">
        <f>SUM(B11:B13)</f>
        <v>16.522916666666667</v>
      </c>
      <c r="C22" s="176">
        <f>SUM(C11:C13)</f>
        <v>11557</v>
      </c>
      <c r="D22" s="177"/>
      <c r="E22" s="177"/>
      <c r="F22" s="177"/>
      <c r="G22" s="177"/>
      <c r="H22" s="177"/>
      <c r="I22" s="177"/>
      <c r="J22" s="176">
        <f>SUM(J11:J13)</f>
        <v>782</v>
      </c>
      <c r="K22" s="178"/>
      <c r="L22" s="178"/>
      <c r="M22" s="178"/>
      <c r="N22" s="178"/>
      <c r="O22" s="178"/>
      <c r="P22" s="178"/>
      <c r="Q22" s="179"/>
    </row>
    <row r="23" spans="1:18" x14ac:dyDescent="0.25">
      <c r="A23" s="180"/>
      <c r="B23" s="179"/>
      <c r="C23" s="175"/>
      <c r="D23" s="177"/>
      <c r="E23" s="146"/>
      <c r="F23" s="146">
        <f>SUM(F17:F19)</f>
        <v>98</v>
      </c>
      <c r="G23" s="146">
        <f>SUM(G17:G19)</f>
        <v>16</v>
      </c>
      <c r="H23" s="146"/>
      <c r="I23" s="146">
        <f>SUM(I17:I19)</f>
        <v>1</v>
      </c>
      <c r="J23" s="146">
        <f>SUM(J17:J19)</f>
        <v>733</v>
      </c>
      <c r="K23" s="146"/>
      <c r="L23" s="146"/>
      <c r="M23" s="146"/>
      <c r="N23" s="146"/>
      <c r="O23" s="146"/>
      <c r="P23" s="146"/>
      <c r="Q23" s="165">
        <f>SUM(Q8:Q10)</f>
        <v>556</v>
      </c>
    </row>
    <row r="24" spans="1:18" x14ac:dyDescent="0.25"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</row>
    <row r="25" spans="1:18" ht="15.75" x14ac:dyDescent="0.25">
      <c r="A25" s="181" t="s">
        <v>130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6" spans="1:18" x14ac:dyDescent="0.25">
      <c r="A26" s="162">
        <f t="shared" ref="A26:A37" si="4">A8</f>
        <v>43466</v>
      </c>
      <c r="B26" s="142">
        <f>I8</f>
        <v>0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</row>
    <row r="27" spans="1:18" x14ac:dyDescent="0.25">
      <c r="A27" s="162">
        <f t="shared" si="4"/>
        <v>43497</v>
      </c>
      <c r="B27" s="142">
        <f t="shared" ref="B27:B37" si="5">I9</f>
        <v>0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</row>
    <row r="28" spans="1:18" x14ac:dyDescent="0.25">
      <c r="A28" s="162">
        <f t="shared" si="4"/>
        <v>43525</v>
      </c>
      <c r="B28" s="142">
        <f t="shared" si="5"/>
        <v>0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1:18" x14ac:dyDescent="0.25">
      <c r="A29" s="162">
        <f t="shared" si="4"/>
        <v>43556</v>
      </c>
      <c r="B29" s="142">
        <f t="shared" si="5"/>
        <v>0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18" x14ac:dyDescent="0.25">
      <c r="A30" s="162">
        <f t="shared" si="4"/>
        <v>43586</v>
      </c>
      <c r="B30" s="142">
        <f t="shared" si="5"/>
        <v>0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18" x14ac:dyDescent="0.25">
      <c r="A31" s="162">
        <f t="shared" si="4"/>
        <v>43617</v>
      </c>
      <c r="B31" s="142">
        <f t="shared" si="5"/>
        <v>0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18" x14ac:dyDescent="0.25">
      <c r="A32" s="162">
        <f t="shared" si="4"/>
        <v>43647</v>
      </c>
      <c r="B32" s="142">
        <f t="shared" si="5"/>
        <v>0</v>
      </c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x14ac:dyDescent="0.25">
      <c r="A33" s="162">
        <f t="shared" si="4"/>
        <v>43678</v>
      </c>
      <c r="B33" s="142">
        <f t="shared" si="5"/>
        <v>0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x14ac:dyDescent="0.25">
      <c r="A34" s="162">
        <f t="shared" si="4"/>
        <v>43709</v>
      </c>
      <c r="B34" s="142">
        <f t="shared" si="5"/>
        <v>0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x14ac:dyDescent="0.25">
      <c r="A35" s="162">
        <f t="shared" si="4"/>
        <v>43739</v>
      </c>
      <c r="B35" s="142">
        <f t="shared" si="5"/>
        <v>0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x14ac:dyDescent="0.25">
      <c r="A36" s="162">
        <f t="shared" si="4"/>
        <v>43770</v>
      </c>
      <c r="B36" s="142">
        <f t="shared" si="5"/>
        <v>1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x14ac:dyDescent="0.25">
      <c r="A37" s="162">
        <f t="shared" si="4"/>
        <v>43800</v>
      </c>
      <c r="B37" s="142">
        <f t="shared" si="5"/>
        <v>0</v>
      </c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4"/>
  <sheetViews>
    <sheetView workbookViewId="0">
      <pane ySplit="5" topLeftCell="A390" activePane="bottomLeft" state="frozen"/>
      <selection pane="bottomLeft" activeCell="U342" sqref="U342"/>
    </sheetView>
  </sheetViews>
  <sheetFormatPr defaultRowHeight="15" x14ac:dyDescent="0.25"/>
  <cols>
    <col min="2" max="2" width="9.42578125" bestFit="1" customWidth="1"/>
  </cols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5">
        <v>43647</v>
      </c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/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" si="0">SUM(Q6-X6)</f>
        <v>0</v>
      </c>
    </row>
    <row r="7" spans="1:25" ht="15.75" thickBot="1" x14ac:dyDescent="0.3">
      <c r="A7" s="49"/>
      <c r="B7" s="50"/>
      <c r="C7" s="51" t="s">
        <v>38</v>
      </c>
      <c r="D7" s="52"/>
      <c r="E7" s="53"/>
      <c r="F7" s="54"/>
      <c r="G7" s="55"/>
      <c r="H7" s="56" t="s">
        <v>39</v>
      </c>
      <c r="I7" s="37">
        <f t="shared" ref="I7:P7" si="1">SUM(I6:I6)</f>
        <v>0</v>
      </c>
      <c r="J7" s="57">
        <f t="shared" si="1"/>
        <v>0</v>
      </c>
      <c r="K7" s="57">
        <f t="shared" si="1"/>
        <v>0</v>
      </c>
      <c r="L7" s="57">
        <f t="shared" si="1"/>
        <v>0</v>
      </c>
      <c r="M7" s="57">
        <f t="shared" si="1"/>
        <v>0</v>
      </c>
      <c r="N7" s="57">
        <f t="shared" si="1"/>
        <v>0</v>
      </c>
      <c r="O7" s="57">
        <f t="shared" si="1"/>
        <v>0</v>
      </c>
      <c r="P7" s="57">
        <f t="shared" si="1"/>
        <v>0</v>
      </c>
      <c r="Q7" s="57">
        <f>SUM(K7:P7)</f>
        <v>0</v>
      </c>
      <c r="R7" s="57">
        <f t="shared" ref="R7:W7" si="2">SUM(R6:R6)</f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2"/>
        <v>0</v>
      </c>
      <c r="W7" s="57">
        <f t="shared" si="2"/>
        <v>0</v>
      </c>
      <c r="X7" s="57">
        <f>SUM(R7:W7)</f>
        <v>0</v>
      </c>
      <c r="Y7" s="40">
        <f t="shared" ref="Y7:Y20" si="3">SUM(Q7-X7)</f>
        <v>0</v>
      </c>
    </row>
    <row r="8" spans="1:25" ht="16.5" thickTop="1" thickBot="1" x14ac:dyDescent="0.3">
      <c r="A8" s="214" t="s">
        <v>40</v>
      </c>
      <c r="B8" s="221">
        <v>43647</v>
      </c>
      <c r="C8" s="215" t="s">
        <v>30</v>
      </c>
      <c r="D8" s="216">
        <v>16</v>
      </c>
      <c r="E8" s="209">
        <v>0.27083333333333331</v>
      </c>
      <c r="F8" s="210">
        <v>133710</v>
      </c>
      <c r="G8" s="209">
        <v>0.31041666666666667</v>
      </c>
      <c r="H8" s="210">
        <v>133742</v>
      </c>
      <c r="I8" s="37">
        <f>SUM(G8-E8)</f>
        <v>3.9583333333333359E-2</v>
      </c>
      <c r="J8" s="38">
        <f>SUM(H8-F8)</f>
        <v>32</v>
      </c>
      <c r="K8" s="234">
        <v>1</v>
      </c>
      <c r="L8" s="204"/>
      <c r="M8" s="204"/>
      <c r="N8" s="204"/>
      <c r="O8" s="204"/>
      <c r="P8" s="204"/>
      <c r="Q8" s="39">
        <f>SUM(K8:P8)</f>
        <v>1</v>
      </c>
      <c r="R8" s="203"/>
      <c r="S8" s="213">
        <v>1</v>
      </c>
      <c r="T8" s="204"/>
      <c r="U8" s="204"/>
      <c r="V8" s="204"/>
      <c r="W8" s="204"/>
      <c r="X8" s="39">
        <f>SUM(R8:W8)</f>
        <v>1</v>
      </c>
      <c r="Y8" s="40">
        <f t="shared" si="3"/>
        <v>0</v>
      </c>
    </row>
    <row r="9" spans="1:25" ht="15.75" thickBot="1" x14ac:dyDescent="0.3">
      <c r="A9" s="217" t="s">
        <v>120</v>
      </c>
      <c r="B9" s="218"/>
      <c r="C9" s="219" t="s">
        <v>31</v>
      </c>
      <c r="D9" s="220"/>
      <c r="E9" s="212">
        <v>0.32291666666666669</v>
      </c>
      <c r="F9" s="207">
        <v>133742</v>
      </c>
      <c r="G9" s="212">
        <v>0.36180555555555555</v>
      </c>
      <c r="H9" s="207">
        <v>133764</v>
      </c>
      <c r="I9" s="37">
        <f t="shared" ref="I9:J20" si="4">SUM(G9-E9)</f>
        <v>3.8888888888888862E-2</v>
      </c>
      <c r="J9" s="38">
        <f t="shared" si="4"/>
        <v>22</v>
      </c>
      <c r="K9" s="205">
        <v>1</v>
      </c>
      <c r="L9" s="206"/>
      <c r="M9" s="206"/>
      <c r="N9" s="206"/>
      <c r="O9" s="206"/>
      <c r="P9" s="206"/>
      <c r="Q9" s="39">
        <f t="shared" ref="Q9:Q20" si="5">SUM(K9:P9)</f>
        <v>1</v>
      </c>
      <c r="R9" s="208"/>
      <c r="S9" s="207">
        <v>1</v>
      </c>
      <c r="T9" s="206"/>
      <c r="U9" s="206"/>
      <c r="V9" s="206"/>
      <c r="W9" s="206"/>
      <c r="X9" s="39">
        <f t="shared" ref="X9:X20" si="6">SUM(R9:W9)</f>
        <v>1</v>
      </c>
      <c r="Y9" s="40">
        <f t="shared" si="3"/>
        <v>0</v>
      </c>
    </row>
    <row r="10" spans="1:25" ht="15.75" thickBot="1" x14ac:dyDescent="0.3">
      <c r="A10" s="217" t="s">
        <v>120</v>
      </c>
      <c r="B10" s="218"/>
      <c r="C10" s="219" t="s">
        <v>32</v>
      </c>
      <c r="D10" s="220">
        <v>16</v>
      </c>
      <c r="E10" s="212">
        <v>0.36944444444444446</v>
      </c>
      <c r="F10" s="207">
        <v>133764</v>
      </c>
      <c r="G10" s="212">
        <v>0.40486111111111112</v>
      </c>
      <c r="H10" s="207">
        <v>133788</v>
      </c>
      <c r="I10" s="37">
        <f t="shared" si="4"/>
        <v>3.5416666666666652E-2</v>
      </c>
      <c r="J10" s="38">
        <f t="shared" si="4"/>
        <v>24</v>
      </c>
      <c r="K10" s="208"/>
      <c r="L10" s="207">
        <v>3</v>
      </c>
      <c r="M10" s="207">
        <v>1</v>
      </c>
      <c r="N10" s="206"/>
      <c r="O10" s="206"/>
      <c r="P10" s="206"/>
      <c r="Q10" s="39">
        <f t="shared" si="5"/>
        <v>4</v>
      </c>
      <c r="R10" s="208"/>
      <c r="S10" s="207">
        <v>2</v>
      </c>
      <c r="T10" s="207">
        <v>2</v>
      </c>
      <c r="U10" s="206"/>
      <c r="V10" s="206"/>
      <c r="W10" s="206"/>
      <c r="X10" s="39">
        <f t="shared" si="6"/>
        <v>4</v>
      </c>
      <c r="Y10" s="40">
        <f t="shared" si="3"/>
        <v>0</v>
      </c>
    </row>
    <row r="11" spans="1:25" ht="15.75" thickBot="1" x14ac:dyDescent="0.3">
      <c r="A11" s="217"/>
      <c r="B11" s="218"/>
      <c r="C11" s="219" t="s">
        <v>33</v>
      </c>
      <c r="D11" s="220"/>
      <c r="E11" s="212">
        <v>0.41319444444444442</v>
      </c>
      <c r="F11" s="207">
        <v>133788</v>
      </c>
      <c r="G11" s="212">
        <v>0.4548611111111111</v>
      </c>
      <c r="H11" s="207">
        <v>133820</v>
      </c>
      <c r="I11" s="37">
        <f t="shared" si="4"/>
        <v>4.1666666666666685E-2</v>
      </c>
      <c r="J11" s="38">
        <f t="shared" si="4"/>
        <v>32</v>
      </c>
      <c r="K11" s="205">
        <v>1</v>
      </c>
      <c r="L11" s="207">
        <v>1</v>
      </c>
      <c r="M11" s="206"/>
      <c r="N11" s="206"/>
      <c r="O11" s="206"/>
      <c r="P11" s="206"/>
      <c r="Q11" s="39">
        <f t="shared" si="5"/>
        <v>2</v>
      </c>
      <c r="R11" s="208"/>
      <c r="S11" s="207">
        <v>2</v>
      </c>
      <c r="T11" s="206"/>
      <c r="U11" s="206"/>
      <c r="V11" s="206"/>
      <c r="W11" s="206"/>
      <c r="X11" s="39">
        <f t="shared" si="6"/>
        <v>2</v>
      </c>
      <c r="Y11" s="40">
        <f t="shared" si="3"/>
        <v>0</v>
      </c>
    </row>
    <row r="12" spans="1:25" ht="15.75" thickBot="1" x14ac:dyDescent="0.3">
      <c r="A12" s="217" t="s">
        <v>121</v>
      </c>
      <c r="B12" s="218"/>
      <c r="C12" s="219" t="s">
        <v>34</v>
      </c>
      <c r="D12" s="220">
        <v>16</v>
      </c>
      <c r="E12" s="212">
        <v>0.64583333333333337</v>
      </c>
      <c r="F12" s="207">
        <v>133820</v>
      </c>
      <c r="G12" s="212">
        <v>0.71180555555555547</v>
      </c>
      <c r="H12" s="207">
        <v>133857</v>
      </c>
      <c r="I12" s="37">
        <f t="shared" si="4"/>
        <v>6.5972222222222099E-2</v>
      </c>
      <c r="J12" s="38">
        <f t="shared" si="4"/>
        <v>37</v>
      </c>
      <c r="K12" s="205">
        <v>1</v>
      </c>
      <c r="L12" s="207">
        <v>1</v>
      </c>
      <c r="M12" s="206"/>
      <c r="N12" s="206"/>
      <c r="O12" s="206"/>
      <c r="P12" s="206"/>
      <c r="Q12" s="39">
        <f t="shared" si="5"/>
        <v>2</v>
      </c>
      <c r="R12" s="208"/>
      <c r="S12" s="207">
        <v>2</v>
      </c>
      <c r="T12" s="206"/>
      <c r="U12" s="206"/>
      <c r="V12" s="206"/>
      <c r="W12" s="206"/>
      <c r="X12" s="39">
        <f t="shared" si="6"/>
        <v>2</v>
      </c>
      <c r="Y12" s="40">
        <f t="shared" si="3"/>
        <v>0</v>
      </c>
    </row>
    <row r="13" spans="1:25" ht="15.75" thickBot="1" x14ac:dyDescent="0.3">
      <c r="A13" s="217"/>
      <c r="B13" s="218"/>
      <c r="C13" s="219" t="s">
        <v>35</v>
      </c>
      <c r="D13" s="220"/>
      <c r="E13" s="212">
        <v>0.72777777777777775</v>
      </c>
      <c r="F13" s="207">
        <v>133857</v>
      </c>
      <c r="G13" s="212">
        <v>0.77777777777777779</v>
      </c>
      <c r="H13" s="207">
        <v>133890</v>
      </c>
      <c r="I13" s="37">
        <f t="shared" si="4"/>
        <v>5.0000000000000044E-2</v>
      </c>
      <c r="J13" s="38">
        <f t="shared" si="4"/>
        <v>33</v>
      </c>
      <c r="K13" s="205">
        <v>2</v>
      </c>
      <c r="L13" s="207">
        <v>4</v>
      </c>
      <c r="M13" s="206"/>
      <c r="N13" s="206"/>
      <c r="O13" s="206"/>
      <c r="P13" s="206"/>
      <c r="Q13" s="39">
        <f t="shared" si="5"/>
        <v>6</v>
      </c>
      <c r="R13" s="208"/>
      <c r="S13" s="207">
        <v>3</v>
      </c>
      <c r="T13" s="207">
        <v>3</v>
      </c>
      <c r="U13" s="206"/>
      <c r="V13" s="206"/>
      <c r="W13" s="206"/>
      <c r="X13" s="39">
        <f t="shared" si="6"/>
        <v>6</v>
      </c>
      <c r="Y13" s="40">
        <f t="shared" si="3"/>
        <v>0</v>
      </c>
    </row>
    <row r="14" spans="1:25" x14ac:dyDescent="0.25">
      <c r="A14" s="30"/>
      <c r="B14" s="41"/>
      <c r="C14" s="42"/>
      <c r="D14" s="33"/>
      <c r="E14" s="34"/>
      <c r="F14" s="35"/>
      <c r="G14" s="34"/>
      <c r="H14" s="35"/>
      <c r="I14" s="37">
        <f t="shared" si="4"/>
        <v>0</v>
      </c>
      <c r="J14" s="38">
        <f t="shared" si="4"/>
        <v>0</v>
      </c>
      <c r="K14" s="35"/>
      <c r="L14" s="35"/>
      <c r="M14" s="35"/>
      <c r="N14" s="35"/>
      <c r="O14" s="35"/>
      <c r="P14" s="35"/>
      <c r="Q14" s="39">
        <f t="shared" si="5"/>
        <v>0</v>
      </c>
      <c r="R14" s="35"/>
      <c r="S14" s="35"/>
      <c r="T14" s="35"/>
      <c r="U14" s="35"/>
      <c r="V14" s="35"/>
      <c r="W14" s="35"/>
      <c r="X14" s="39">
        <f t="shared" si="6"/>
        <v>0</v>
      </c>
      <c r="Y14" s="40">
        <f t="shared" si="3"/>
        <v>0</v>
      </c>
    </row>
    <row r="15" spans="1:25" x14ac:dyDescent="0.25">
      <c r="A15" s="30"/>
      <c r="B15" s="41"/>
      <c r="C15" s="42"/>
      <c r="D15" s="33"/>
      <c r="E15" s="34"/>
      <c r="F15" s="35"/>
      <c r="G15" s="34"/>
      <c r="H15" s="35"/>
      <c r="I15" s="37">
        <f t="shared" si="4"/>
        <v>0</v>
      </c>
      <c r="J15" s="38">
        <f t="shared" si="4"/>
        <v>0</v>
      </c>
      <c r="K15" s="35"/>
      <c r="L15" s="35"/>
      <c r="M15" s="35"/>
      <c r="N15" s="35"/>
      <c r="O15" s="35"/>
      <c r="P15" s="35"/>
      <c r="Q15" s="39">
        <f t="shared" si="5"/>
        <v>0</v>
      </c>
      <c r="R15" s="35"/>
      <c r="S15" s="35"/>
      <c r="T15" s="35"/>
      <c r="U15" s="35"/>
      <c r="V15" s="35"/>
      <c r="W15" s="35"/>
      <c r="X15" s="39">
        <f t="shared" si="6"/>
        <v>0</v>
      </c>
      <c r="Y15" s="40">
        <f t="shared" si="3"/>
        <v>0</v>
      </c>
    </row>
    <row r="16" spans="1:25" x14ac:dyDescent="0.25">
      <c r="A16" s="30"/>
      <c r="B16" s="41"/>
      <c r="C16" s="42"/>
      <c r="D16" s="33"/>
      <c r="E16" s="34"/>
      <c r="F16" s="35"/>
      <c r="G16" s="34"/>
      <c r="H16" s="35"/>
      <c r="I16" s="37">
        <f t="shared" si="4"/>
        <v>0</v>
      </c>
      <c r="J16" s="38">
        <f t="shared" si="4"/>
        <v>0</v>
      </c>
      <c r="K16" s="35"/>
      <c r="L16" s="35"/>
      <c r="M16" s="35"/>
      <c r="N16" s="35"/>
      <c r="O16" s="35"/>
      <c r="P16" s="35"/>
      <c r="Q16" s="39">
        <f t="shared" si="5"/>
        <v>0</v>
      </c>
      <c r="R16" s="35"/>
      <c r="S16" s="35"/>
      <c r="T16" s="35"/>
      <c r="U16" s="35"/>
      <c r="V16" s="35"/>
      <c r="W16" s="35"/>
      <c r="X16" s="39">
        <f t="shared" si="6"/>
        <v>0</v>
      </c>
      <c r="Y16" s="40">
        <f t="shared" si="3"/>
        <v>0</v>
      </c>
    </row>
    <row r="17" spans="1:25" x14ac:dyDescent="0.25">
      <c r="A17" s="30"/>
      <c r="B17" s="41"/>
      <c r="C17" s="42"/>
      <c r="D17" s="33"/>
      <c r="E17" s="34"/>
      <c r="F17" s="35"/>
      <c r="G17" s="34"/>
      <c r="H17" s="35"/>
      <c r="I17" s="37">
        <f t="shared" si="4"/>
        <v>0</v>
      </c>
      <c r="J17" s="38">
        <f t="shared" si="4"/>
        <v>0</v>
      </c>
      <c r="K17" s="35"/>
      <c r="L17" s="35"/>
      <c r="M17" s="35"/>
      <c r="N17" s="35"/>
      <c r="O17" s="35"/>
      <c r="P17" s="35"/>
      <c r="Q17" s="39">
        <f t="shared" si="5"/>
        <v>0</v>
      </c>
      <c r="R17" s="35"/>
      <c r="S17" s="35"/>
      <c r="T17" s="35"/>
      <c r="U17" s="35"/>
      <c r="V17" s="35"/>
      <c r="W17" s="35"/>
      <c r="X17" s="39">
        <f t="shared" si="6"/>
        <v>0</v>
      </c>
      <c r="Y17" s="40">
        <f t="shared" si="3"/>
        <v>0</v>
      </c>
    </row>
    <row r="18" spans="1:25" x14ac:dyDescent="0.25">
      <c r="A18" s="30"/>
      <c r="B18" s="41"/>
      <c r="C18" s="58"/>
      <c r="D18" s="59"/>
      <c r="E18" s="60"/>
      <c r="F18" s="61"/>
      <c r="G18" s="60"/>
      <c r="H18" s="61"/>
      <c r="I18" s="37">
        <f t="shared" si="4"/>
        <v>0</v>
      </c>
      <c r="J18" s="38">
        <f t="shared" si="4"/>
        <v>0</v>
      </c>
      <c r="K18" s="35"/>
      <c r="L18" s="35"/>
      <c r="M18" s="35"/>
      <c r="N18" s="35"/>
      <c r="O18" s="35"/>
      <c r="P18" s="35"/>
      <c r="Q18" s="39">
        <f t="shared" si="5"/>
        <v>0</v>
      </c>
      <c r="R18" s="35"/>
      <c r="S18" s="35"/>
      <c r="T18" s="35"/>
      <c r="U18" s="35"/>
      <c r="V18" s="35"/>
      <c r="W18" s="35"/>
      <c r="X18" s="39">
        <f t="shared" si="6"/>
        <v>0</v>
      </c>
      <c r="Y18" s="40">
        <f t="shared" si="3"/>
        <v>0</v>
      </c>
    </row>
    <row r="19" spans="1:25" x14ac:dyDescent="0.25">
      <c r="A19" s="30"/>
      <c r="B19" s="41"/>
      <c r="C19" s="58"/>
      <c r="D19" s="59"/>
      <c r="E19" s="60"/>
      <c r="F19" s="61"/>
      <c r="G19" s="60"/>
      <c r="H19" s="61"/>
      <c r="I19" s="37">
        <f t="shared" si="4"/>
        <v>0</v>
      </c>
      <c r="J19" s="38">
        <f t="shared" si="4"/>
        <v>0</v>
      </c>
      <c r="K19" s="35"/>
      <c r="L19" s="35"/>
      <c r="M19" s="35"/>
      <c r="N19" s="35"/>
      <c r="O19" s="35"/>
      <c r="P19" s="35"/>
      <c r="Q19" s="39">
        <f t="shared" si="5"/>
        <v>0</v>
      </c>
      <c r="R19" s="35"/>
      <c r="S19" s="35"/>
      <c r="T19" s="35"/>
      <c r="U19" s="35"/>
      <c r="V19" s="35"/>
      <c r="W19" s="35"/>
      <c r="X19" s="39">
        <f t="shared" si="6"/>
        <v>0</v>
      </c>
      <c r="Y19" s="40">
        <f t="shared" si="3"/>
        <v>0</v>
      </c>
    </row>
    <row r="20" spans="1:25" x14ac:dyDescent="0.25">
      <c r="A20" s="30"/>
      <c r="B20" s="41"/>
      <c r="C20" s="58"/>
      <c r="D20" s="59"/>
      <c r="E20" s="60"/>
      <c r="F20" s="61"/>
      <c r="G20" s="60"/>
      <c r="H20" s="61"/>
      <c r="I20" s="37">
        <f t="shared" si="4"/>
        <v>0</v>
      </c>
      <c r="J20" s="38">
        <f t="shared" si="4"/>
        <v>0</v>
      </c>
      <c r="K20" s="35"/>
      <c r="L20" s="35"/>
      <c r="M20" s="35"/>
      <c r="N20" s="35"/>
      <c r="O20" s="35"/>
      <c r="P20" s="35"/>
      <c r="Q20" s="39">
        <f t="shared" si="5"/>
        <v>0</v>
      </c>
      <c r="R20" s="35"/>
      <c r="S20" s="35"/>
      <c r="T20" s="35"/>
      <c r="U20" s="35"/>
      <c r="V20" s="35"/>
      <c r="W20" s="35"/>
      <c r="X20" s="39">
        <f t="shared" si="6"/>
        <v>0</v>
      </c>
      <c r="Y20" s="40">
        <f t="shared" si="3"/>
        <v>0</v>
      </c>
    </row>
    <row r="21" spans="1:25" x14ac:dyDescent="0.25">
      <c r="A21" s="30"/>
      <c r="B21" s="41"/>
      <c r="C21" s="42"/>
      <c r="D21" s="43"/>
      <c r="E21" s="44"/>
      <c r="F21" s="45"/>
      <c r="G21" s="46"/>
      <c r="H21" s="47"/>
      <c r="I21" s="3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0"/>
    </row>
    <row r="22" spans="1:25" ht="15.75" thickBot="1" x14ac:dyDescent="0.3">
      <c r="A22" s="49"/>
      <c r="B22" s="50"/>
      <c r="C22" s="51" t="s">
        <v>38</v>
      </c>
      <c r="D22" s="52"/>
      <c r="E22" s="53"/>
      <c r="F22" s="54"/>
      <c r="G22" s="55"/>
      <c r="H22" s="56" t="s">
        <v>39</v>
      </c>
      <c r="I22" s="37">
        <f t="shared" ref="I22:W22" si="7">SUM(I8:I21)</f>
        <v>0.2715277777777777</v>
      </c>
      <c r="J22" s="57">
        <f t="shared" si="7"/>
        <v>180</v>
      </c>
      <c r="K22" s="57">
        <f t="shared" si="7"/>
        <v>6</v>
      </c>
      <c r="L22" s="57">
        <f t="shared" si="7"/>
        <v>9</v>
      </c>
      <c r="M22" s="57">
        <f t="shared" si="7"/>
        <v>1</v>
      </c>
      <c r="N22" s="57">
        <f t="shared" si="7"/>
        <v>0</v>
      </c>
      <c r="O22" s="57">
        <f t="shared" si="7"/>
        <v>0</v>
      </c>
      <c r="P22" s="57">
        <f t="shared" si="7"/>
        <v>0</v>
      </c>
      <c r="Q22" s="57">
        <f t="shared" si="7"/>
        <v>16</v>
      </c>
      <c r="R22" s="57">
        <f t="shared" si="7"/>
        <v>0</v>
      </c>
      <c r="S22" s="57">
        <f t="shared" si="7"/>
        <v>11</v>
      </c>
      <c r="T22" s="57">
        <f t="shared" si="7"/>
        <v>5</v>
      </c>
      <c r="U22" s="57">
        <f t="shared" si="7"/>
        <v>0</v>
      </c>
      <c r="V22" s="57">
        <f t="shared" si="7"/>
        <v>0</v>
      </c>
      <c r="W22" s="57">
        <f t="shared" si="7"/>
        <v>0</v>
      </c>
      <c r="X22" s="57">
        <f>SUM(R22:W22)</f>
        <v>16</v>
      </c>
      <c r="Y22" s="40">
        <f t="shared" ref="Y22:Y86" si="8">SUM(Q22-X22)</f>
        <v>0</v>
      </c>
    </row>
    <row r="23" spans="1:25" ht="16.5" thickTop="1" thickBot="1" x14ac:dyDescent="0.3">
      <c r="A23" s="214" t="s">
        <v>43</v>
      </c>
      <c r="B23" s="221">
        <v>43648</v>
      </c>
      <c r="C23" s="215" t="s">
        <v>30</v>
      </c>
      <c r="D23" s="216">
        <v>16</v>
      </c>
      <c r="E23" s="209">
        <v>0.27083333333333331</v>
      </c>
      <c r="F23" s="210">
        <v>133890</v>
      </c>
      <c r="G23" s="209">
        <v>0.31597222222222221</v>
      </c>
      <c r="H23" s="210">
        <v>133923</v>
      </c>
      <c r="I23" s="37">
        <f>SUM(G23-E23)</f>
        <v>4.5138888888888895E-2</v>
      </c>
      <c r="J23" s="38">
        <f>SUM(H23-F23)</f>
        <v>33</v>
      </c>
      <c r="K23" s="234">
        <v>1</v>
      </c>
      <c r="L23" s="213">
        <v>1</v>
      </c>
      <c r="M23" s="204"/>
      <c r="N23" s="204"/>
      <c r="O23" s="204"/>
      <c r="P23" s="204"/>
      <c r="Q23" s="39">
        <f>SUM(K23:P23)</f>
        <v>2</v>
      </c>
      <c r="R23" s="203"/>
      <c r="S23" s="213">
        <v>1</v>
      </c>
      <c r="T23" s="213">
        <v>1</v>
      </c>
      <c r="U23" s="204"/>
      <c r="V23" s="204"/>
      <c r="W23" s="204"/>
      <c r="X23" s="39">
        <f>SUM(R23:W23)</f>
        <v>2</v>
      </c>
      <c r="Y23" s="40">
        <f t="shared" si="8"/>
        <v>0</v>
      </c>
    </row>
    <row r="24" spans="1:25" ht="15.75" thickBot="1" x14ac:dyDescent="0.3">
      <c r="A24" s="217" t="s">
        <v>120</v>
      </c>
      <c r="B24" s="218"/>
      <c r="C24" s="219" t="s">
        <v>31</v>
      </c>
      <c r="D24" s="220"/>
      <c r="E24" s="212">
        <v>0.32291666666666669</v>
      </c>
      <c r="F24" s="207">
        <v>133923</v>
      </c>
      <c r="G24" s="212">
        <v>0.3666666666666667</v>
      </c>
      <c r="H24" s="207">
        <v>133947</v>
      </c>
      <c r="I24" s="37">
        <f t="shared" ref="I24:J35" si="9">SUM(G24-E24)</f>
        <v>4.3750000000000011E-2</v>
      </c>
      <c r="J24" s="38">
        <f t="shared" si="9"/>
        <v>24</v>
      </c>
      <c r="K24" s="208"/>
      <c r="L24" s="207">
        <v>2</v>
      </c>
      <c r="M24" s="206"/>
      <c r="N24" s="206"/>
      <c r="O24" s="206"/>
      <c r="P24" s="206"/>
      <c r="Q24" s="39">
        <f t="shared" ref="Q24:Q35" si="10">SUM(K24:P24)</f>
        <v>2</v>
      </c>
      <c r="R24" s="208"/>
      <c r="S24" s="207">
        <v>1</v>
      </c>
      <c r="T24" s="207">
        <v>1</v>
      </c>
      <c r="U24" s="206"/>
      <c r="V24" s="206"/>
      <c r="W24" s="206"/>
      <c r="X24" s="39">
        <f t="shared" ref="X24:X35" si="11">SUM(R24:W24)</f>
        <v>2</v>
      </c>
      <c r="Y24" s="40">
        <f t="shared" si="8"/>
        <v>0</v>
      </c>
    </row>
    <row r="25" spans="1:25" ht="15.75" thickBot="1" x14ac:dyDescent="0.3">
      <c r="A25" s="217" t="s">
        <v>120</v>
      </c>
      <c r="B25" s="218"/>
      <c r="C25" s="219" t="s">
        <v>32</v>
      </c>
      <c r="D25" s="220">
        <v>16</v>
      </c>
      <c r="E25" s="212">
        <v>0.36944444444444446</v>
      </c>
      <c r="F25" s="207">
        <v>133947</v>
      </c>
      <c r="G25" s="212">
        <v>0.40069444444444446</v>
      </c>
      <c r="H25" s="207">
        <v>133971</v>
      </c>
      <c r="I25" s="37">
        <f t="shared" si="9"/>
        <v>3.125E-2</v>
      </c>
      <c r="J25" s="38">
        <f t="shared" si="9"/>
        <v>24</v>
      </c>
      <c r="K25" s="208"/>
      <c r="L25" s="206"/>
      <c r="M25" s="206"/>
      <c r="N25" s="206"/>
      <c r="O25" s="206"/>
      <c r="P25" s="206"/>
      <c r="Q25" s="39">
        <f t="shared" si="10"/>
        <v>0</v>
      </c>
      <c r="R25" s="208"/>
      <c r="S25" s="206"/>
      <c r="T25" s="206"/>
      <c r="U25" s="206"/>
      <c r="V25" s="206"/>
      <c r="W25" s="206"/>
      <c r="X25" s="39">
        <f t="shared" si="11"/>
        <v>0</v>
      </c>
      <c r="Y25" s="40">
        <f t="shared" si="8"/>
        <v>0</v>
      </c>
    </row>
    <row r="26" spans="1:25" ht="15.75" thickBot="1" x14ac:dyDescent="0.3">
      <c r="A26" s="217"/>
      <c r="B26" s="218"/>
      <c r="C26" s="219" t="s">
        <v>33</v>
      </c>
      <c r="D26" s="220"/>
      <c r="E26" s="212">
        <v>0.41319444444444442</v>
      </c>
      <c r="F26" s="207">
        <v>133971</v>
      </c>
      <c r="G26" s="212">
        <v>0.46666666666666662</v>
      </c>
      <c r="H26" s="207">
        <v>134003</v>
      </c>
      <c r="I26" s="37">
        <f t="shared" si="9"/>
        <v>5.3472222222222199E-2</v>
      </c>
      <c r="J26" s="38">
        <f t="shared" si="9"/>
        <v>32</v>
      </c>
      <c r="K26" s="208"/>
      <c r="L26" s="207">
        <v>1</v>
      </c>
      <c r="M26" s="206"/>
      <c r="N26" s="206"/>
      <c r="O26" s="206"/>
      <c r="P26" s="206"/>
      <c r="Q26" s="39">
        <f t="shared" si="10"/>
        <v>1</v>
      </c>
      <c r="R26" s="208"/>
      <c r="S26" s="206"/>
      <c r="T26" s="207">
        <v>1</v>
      </c>
      <c r="U26" s="206"/>
      <c r="V26" s="206"/>
      <c r="W26" s="206"/>
      <c r="X26" s="39">
        <f t="shared" si="11"/>
        <v>1</v>
      </c>
      <c r="Y26" s="40">
        <f t="shared" si="8"/>
        <v>0</v>
      </c>
    </row>
    <row r="27" spans="1:25" ht="15.75" thickBot="1" x14ac:dyDescent="0.3">
      <c r="A27" s="217" t="s">
        <v>132</v>
      </c>
      <c r="B27" s="218"/>
      <c r="C27" s="219" t="s">
        <v>34</v>
      </c>
      <c r="D27" s="220">
        <v>16</v>
      </c>
      <c r="E27" s="212">
        <v>0.14583333333333334</v>
      </c>
      <c r="F27" s="207">
        <v>134003</v>
      </c>
      <c r="G27" s="212">
        <v>0.21180555555555555</v>
      </c>
      <c r="H27" s="207">
        <v>134039</v>
      </c>
      <c r="I27" s="37">
        <f t="shared" si="9"/>
        <v>6.597222222222221E-2</v>
      </c>
      <c r="J27" s="38">
        <f t="shared" si="9"/>
        <v>36</v>
      </c>
      <c r="K27" s="205">
        <v>1</v>
      </c>
      <c r="L27" s="206"/>
      <c r="M27" s="206"/>
      <c r="N27" s="206"/>
      <c r="O27" s="206"/>
      <c r="P27" s="206"/>
      <c r="Q27" s="39">
        <f t="shared" si="10"/>
        <v>1</v>
      </c>
      <c r="R27" s="208"/>
      <c r="S27" s="207">
        <v>1</v>
      </c>
      <c r="T27" s="206"/>
      <c r="U27" s="206"/>
      <c r="V27" s="206"/>
      <c r="W27" s="206"/>
      <c r="X27" s="39">
        <f t="shared" si="11"/>
        <v>1</v>
      </c>
      <c r="Y27" s="40">
        <f t="shared" si="8"/>
        <v>0</v>
      </c>
    </row>
    <row r="28" spans="1:25" ht="15.75" thickBot="1" x14ac:dyDescent="0.3">
      <c r="A28" s="217"/>
      <c r="B28" s="218"/>
      <c r="C28" s="219" t="s">
        <v>35</v>
      </c>
      <c r="D28" s="220"/>
      <c r="E28" s="212">
        <v>0.72777777777777775</v>
      </c>
      <c r="F28" s="207">
        <v>134039</v>
      </c>
      <c r="G28" s="212">
        <v>0.77777777777777779</v>
      </c>
      <c r="H28" s="207">
        <v>134071</v>
      </c>
      <c r="I28" s="37">
        <f t="shared" si="9"/>
        <v>5.0000000000000044E-2</v>
      </c>
      <c r="J28" s="38">
        <f t="shared" si="9"/>
        <v>32</v>
      </c>
      <c r="K28" s="205">
        <v>2</v>
      </c>
      <c r="L28" s="207">
        <v>1</v>
      </c>
      <c r="M28" s="206"/>
      <c r="N28" s="206"/>
      <c r="O28" s="206"/>
      <c r="P28" s="206"/>
      <c r="Q28" s="39">
        <f t="shared" si="10"/>
        <v>3</v>
      </c>
      <c r="R28" s="208"/>
      <c r="S28" s="207">
        <v>3</v>
      </c>
      <c r="T28" s="206"/>
      <c r="U28" s="206"/>
      <c r="V28" s="206"/>
      <c r="W28" s="206"/>
      <c r="X28" s="39">
        <f t="shared" si="11"/>
        <v>3</v>
      </c>
      <c r="Y28" s="40">
        <f t="shared" si="8"/>
        <v>0</v>
      </c>
    </row>
    <row r="29" spans="1:25" x14ac:dyDescent="0.25">
      <c r="A29" s="30"/>
      <c r="B29" s="41"/>
      <c r="C29" s="42"/>
      <c r="D29" s="33"/>
      <c r="E29" s="34"/>
      <c r="F29" s="35"/>
      <c r="G29" s="34"/>
      <c r="H29" s="35"/>
      <c r="I29" s="37">
        <f t="shared" si="9"/>
        <v>0</v>
      </c>
      <c r="J29" s="38">
        <f t="shared" si="9"/>
        <v>0</v>
      </c>
      <c r="K29" s="35"/>
      <c r="L29" s="35"/>
      <c r="M29" s="35"/>
      <c r="N29" s="35"/>
      <c r="O29" s="35"/>
      <c r="P29" s="35"/>
      <c r="Q29" s="39">
        <f t="shared" si="10"/>
        <v>0</v>
      </c>
      <c r="R29" s="35"/>
      <c r="S29" s="35"/>
      <c r="T29" s="35"/>
      <c r="U29" s="35"/>
      <c r="V29" s="35"/>
      <c r="W29" s="35"/>
      <c r="X29" s="39">
        <f>SUM(R29:W29)</f>
        <v>0</v>
      </c>
      <c r="Y29" s="40">
        <f t="shared" si="8"/>
        <v>0</v>
      </c>
    </row>
    <row r="30" spans="1:25" x14ac:dyDescent="0.25">
      <c r="A30" s="30"/>
      <c r="B30" s="41"/>
      <c r="C30" s="42"/>
      <c r="D30" s="33"/>
      <c r="E30" s="34"/>
      <c r="F30" s="35"/>
      <c r="G30" s="34"/>
      <c r="H30" s="35"/>
      <c r="I30" s="37">
        <f t="shared" si="9"/>
        <v>0</v>
      </c>
      <c r="J30" s="38">
        <f t="shared" si="9"/>
        <v>0</v>
      </c>
      <c r="K30" s="35"/>
      <c r="L30" s="35"/>
      <c r="M30" s="35"/>
      <c r="N30" s="35"/>
      <c r="O30" s="35"/>
      <c r="P30" s="35"/>
      <c r="Q30" s="39">
        <f t="shared" si="10"/>
        <v>0</v>
      </c>
      <c r="R30" s="35"/>
      <c r="S30" s="35"/>
      <c r="T30" s="35"/>
      <c r="U30" s="35"/>
      <c r="V30" s="35"/>
      <c r="W30" s="35"/>
      <c r="X30" s="39">
        <f t="shared" ref="X30:X34" si="12">SUM(R30:W30)</f>
        <v>0</v>
      </c>
      <c r="Y30" s="40">
        <f t="shared" si="8"/>
        <v>0</v>
      </c>
    </row>
    <row r="31" spans="1:25" x14ac:dyDescent="0.25">
      <c r="A31" s="30"/>
      <c r="B31" s="41"/>
      <c r="C31" s="42"/>
      <c r="D31" s="33"/>
      <c r="E31" s="34"/>
      <c r="F31" s="35"/>
      <c r="G31" s="34"/>
      <c r="H31" s="35"/>
      <c r="I31" s="37">
        <f t="shared" si="9"/>
        <v>0</v>
      </c>
      <c r="J31" s="38">
        <f t="shared" si="9"/>
        <v>0</v>
      </c>
      <c r="K31" s="35"/>
      <c r="L31" s="35"/>
      <c r="M31" s="35"/>
      <c r="N31" s="35"/>
      <c r="O31" s="35"/>
      <c r="P31" s="35"/>
      <c r="Q31" s="39">
        <f t="shared" si="10"/>
        <v>0</v>
      </c>
      <c r="R31" s="35"/>
      <c r="S31" s="35"/>
      <c r="T31" s="35"/>
      <c r="U31" s="35"/>
      <c r="V31" s="35"/>
      <c r="W31" s="35"/>
      <c r="X31" s="39">
        <f t="shared" si="12"/>
        <v>0</v>
      </c>
      <c r="Y31" s="40">
        <f t="shared" si="8"/>
        <v>0</v>
      </c>
    </row>
    <row r="32" spans="1:25" x14ac:dyDescent="0.25">
      <c r="A32" s="30"/>
      <c r="B32" s="41"/>
      <c r="C32" s="42"/>
      <c r="D32" s="33"/>
      <c r="E32" s="34"/>
      <c r="F32" s="35"/>
      <c r="G32" s="34"/>
      <c r="H32" s="35"/>
      <c r="I32" s="37">
        <f t="shared" si="9"/>
        <v>0</v>
      </c>
      <c r="J32" s="38">
        <f t="shared" si="9"/>
        <v>0</v>
      </c>
      <c r="K32" s="35"/>
      <c r="L32" s="35"/>
      <c r="M32" s="35"/>
      <c r="N32" s="35"/>
      <c r="O32" s="35"/>
      <c r="P32" s="35"/>
      <c r="Q32" s="39">
        <f t="shared" si="10"/>
        <v>0</v>
      </c>
      <c r="R32" s="35"/>
      <c r="S32" s="35"/>
      <c r="T32" s="35"/>
      <c r="U32" s="35"/>
      <c r="V32" s="35"/>
      <c r="W32" s="35"/>
      <c r="X32" s="39">
        <f t="shared" si="12"/>
        <v>0</v>
      </c>
      <c r="Y32" s="40">
        <f t="shared" si="8"/>
        <v>0</v>
      </c>
    </row>
    <row r="33" spans="1:25" x14ac:dyDescent="0.25">
      <c r="A33" s="30"/>
      <c r="B33" s="41"/>
      <c r="C33" s="58"/>
      <c r="D33" s="59"/>
      <c r="E33" s="60"/>
      <c r="F33" s="61"/>
      <c r="G33" s="60"/>
      <c r="H33" s="61"/>
      <c r="I33" s="37">
        <f t="shared" si="9"/>
        <v>0</v>
      </c>
      <c r="J33" s="38">
        <f t="shared" si="9"/>
        <v>0</v>
      </c>
      <c r="K33" s="35"/>
      <c r="L33" s="35"/>
      <c r="M33" s="35"/>
      <c r="N33" s="35"/>
      <c r="O33" s="35"/>
      <c r="P33" s="35"/>
      <c r="Q33" s="39">
        <f t="shared" si="10"/>
        <v>0</v>
      </c>
      <c r="R33" s="35"/>
      <c r="S33" s="35"/>
      <c r="T33" s="35"/>
      <c r="U33" s="35"/>
      <c r="V33" s="35"/>
      <c r="W33" s="35"/>
      <c r="X33" s="39">
        <f t="shared" si="12"/>
        <v>0</v>
      </c>
      <c r="Y33" s="40">
        <f t="shared" si="8"/>
        <v>0</v>
      </c>
    </row>
    <row r="34" spans="1:25" x14ac:dyDescent="0.25">
      <c r="A34" s="30"/>
      <c r="B34" s="41"/>
      <c r="C34" s="58"/>
      <c r="D34" s="59"/>
      <c r="E34" s="60"/>
      <c r="F34" s="61"/>
      <c r="G34" s="60"/>
      <c r="H34" s="61"/>
      <c r="I34" s="37">
        <f t="shared" si="9"/>
        <v>0</v>
      </c>
      <c r="J34" s="38">
        <f t="shared" si="9"/>
        <v>0</v>
      </c>
      <c r="K34" s="35"/>
      <c r="L34" s="35"/>
      <c r="M34" s="35"/>
      <c r="N34" s="35"/>
      <c r="O34" s="35"/>
      <c r="P34" s="35"/>
      <c r="Q34" s="39">
        <f t="shared" si="10"/>
        <v>0</v>
      </c>
      <c r="R34" s="35"/>
      <c r="S34" s="35"/>
      <c r="T34" s="35"/>
      <c r="U34" s="35"/>
      <c r="V34" s="35"/>
      <c r="W34" s="35"/>
      <c r="X34" s="39">
        <f t="shared" si="12"/>
        <v>0</v>
      </c>
      <c r="Y34" s="40">
        <f t="shared" si="8"/>
        <v>0</v>
      </c>
    </row>
    <row r="35" spans="1:25" x14ac:dyDescent="0.25">
      <c r="A35" s="30"/>
      <c r="B35" s="41"/>
      <c r="C35" s="58"/>
      <c r="D35" s="59"/>
      <c r="E35" s="60"/>
      <c r="F35" s="61"/>
      <c r="G35" s="60"/>
      <c r="H35" s="61"/>
      <c r="I35" s="37">
        <f t="shared" si="9"/>
        <v>0</v>
      </c>
      <c r="J35" s="38">
        <f t="shared" si="9"/>
        <v>0</v>
      </c>
      <c r="K35" s="35"/>
      <c r="L35" s="35"/>
      <c r="M35" s="35"/>
      <c r="N35" s="35"/>
      <c r="O35" s="35"/>
      <c r="P35" s="35"/>
      <c r="Q35" s="39">
        <f t="shared" si="10"/>
        <v>0</v>
      </c>
      <c r="R35" s="35"/>
      <c r="S35" s="35"/>
      <c r="T35" s="35"/>
      <c r="U35" s="35"/>
      <c r="V35" s="35"/>
      <c r="W35" s="35"/>
      <c r="X35" s="39">
        <f t="shared" si="11"/>
        <v>0</v>
      </c>
      <c r="Y35" s="40">
        <f t="shared" si="8"/>
        <v>0</v>
      </c>
    </row>
    <row r="36" spans="1:25" x14ac:dyDescent="0.25">
      <c r="A36" s="30"/>
      <c r="B36" s="41"/>
      <c r="C36" s="42"/>
      <c r="D36" s="43"/>
      <c r="E36" s="44"/>
      <c r="F36" s="45"/>
      <c r="G36" s="46"/>
      <c r="H36" s="47"/>
      <c r="I36" s="37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0"/>
    </row>
    <row r="37" spans="1:25" ht="15.75" thickBot="1" x14ac:dyDescent="0.3">
      <c r="A37" s="49"/>
      <c r="B37" s="50"/>
      <c r="C37" s="51" t="s">
        <v>38</v>
      </c>
      <c r="D37" s="52"/>
      <c r="E37" s="53"/>
      <c r="F37" s="54"/>
      <c r="G37" s="55"/>
      <c r="H37" s="56" t="s">
        <v>39</v>
      </c>
      <c r="I37" s="37">
        <f t="shared" ref="I37:W37" si="13">SUM(I23:I36)</f>
        <v>0.28958333333333336</v>
      </c>
      <c r="J37" s="57">
        <f t="shared" si="13"/>
        <v>181</v>
      </c>
      <c r="K37" s="57">
        <f t="shared" si="13"/>
        <v>4</v>
      </c>
      <c r="L37" s="57">
        <f t="shared" si="13"/>
        <v>5</v>
      </c>
      <c r="M37" s="57">
        <f t="shared" si="13"/>
        <v>0</v>
      </c>
      <c r="N37" s="57">
        <f t="shared" si="13"/>
        <v>0</v>
      </c>
      <c r="O37" s="57">
        <f t="shared" si="13"/>
        <v>0</v>
      </c>
      <c r="P37" s="57">
        <f t="shared" si="13"/>
        <v>0</v>
      </c>
      <c r="Q37" s="57">
        <f t="shared" si="13"/>
        <v>9</v>
      </c>
      <c r="R37" s="57">
        <f t="shared" si="13"/>
        <v>0</v>
      </c>
      <c r="S37" s="57">
        <f t="shared" si="13"/>
        <v>6</v>
      </c>
      <c r="T37" s="57">
        <f t="shared" si="13"/>
        <v>3</v>
      </c>
      <c r="U37" s="57">
        <f t="shared" si="13"/>
        <v>0</v>
      </c>
      <c r="V37" s="57">
        <f t="shared" si="13"/>
        <v>0</v>
      </c>
      <c r="W37" s="57">
        <f t="shared" si="13"/>
        <v>0</v>
      </c>
      <c r="X37" s="57">
        <f>SUM(R37:W37)</f>
        <v>9</v>
      </c>
      <c r="Y37" s="40">
        <f t="shared" si="8"/>
        <v>0</v>
      </c>
    </row>
    <row r="38" spans="1:25" ht="16.5" thickTop="1" thickBot="1" x14ac:dyDescent="0.3">
      <c r="A38" s="214" t="s">
        <v>44</v>
      </c>
      <c r="B38" s="221">
        <v>43649</v>
      </c>
      <c r="C38" s="215" t="s">
        <v>30</v>
      </c>
      <c r="D38" s="216">
        <v>16</v>
      </c>
      <c r="E38" s="209">
        <v>0.27083333333333331</v>
      </c>
      <c r="F38" s="210">
        <v>134071</v>
      </c>
      <c r="G38" s="209">
        <v>0.30902777777777779</v>
      </c>
      <c r="H38" s="210">
        <v>134103</v>
      </c>
      <c r="I38" s="37">
        <f>SUM(G38-E38)</f>
        <v>3.8194444444444475E-2</v>
      </c>
      <c r="J38" s="38">
        <f>SUM(H38-F38)</f>
        <v>32</v>
      </c>
      <c r="K38" s="203"/>
      <c r="L38" s="204"/>
      <c r="M38" s="204"/>
      <c r="N38" s="204"/>
      <c r="O38" s="204"/>
      <c r="P38" s="204"/>
      <c r="Q38" s="39">
        <f>SUM(K38:P38)</f>
        <v>0</v>
      </c>
      <c r="R38" s="203"/>
      <c r="S38" s="204"/>
      <c r="T38" s="204"/>
      <c r="U38" s="204"/>
      <c r="V38" s="204"/>
      <c r="W38" s="204"/>
      <c r="X38" s="39">
        <f>SUM(R38:W38)</f>
        <v>0</v>
      </c>
      <c r="Y38" s="40">
        <f t="shared" si="8"/>
        <v>0</v>
      </c>
    </row>
    <row r="39" spans="1:25" ht="15.75" thickBot="1" x14ac:dyDescent="0.3">
      <c r="A39" s="217" t="s">
        <v>126</v>
      </c>
      <c r="B39" s="218"/>
      <c r="C39" s="219" t="s">
        <v>31</v>
      </c>
      <c r="D39" s="220"/>
      <c r="E39" s="212">
        <v>0.32291666666666669</v>
      </c>
      <c r="F39" s="207">
        <v>134103</v>
      </c>
      <c r="G39" s="212">
        <v>0.36249999999999999</v>
      </c>
      <c r="H39" s="207">
        <v>134128</v>
      </c>
      <c r="I39" s="37">
        <f t="shared" ref="I39:J50" si="14">SUM(G39-E39)</f>
        <v>3.9583333333333304E-2</v>
      </c>
      <c r="J39" s="38">
        <f t="shared" si="14"/>
        <v>25</v>
      </c>
      <c r="K39" s="208"/>
      <c r="L39" s="207">
        <v>1</v>
      </c>
      <c r="M39" s="206"/>
      <c r="N39" s="206"/>
      <c r="O39" s="206"/>
      <c r="P39" s="206"/>
      <c r="Q39" s="39">
        <f t="shared" ref="Q39:Q50" si="15">SUM(K39:P39)</f>
        <v>1</v>
      </c>
      <c r="R39" s="208"/>
      <c r="S39" s="207">
        <v>1</v>
      </c>
      <c r="T39" s="206"/>
      <c r="U39" s="206"/>
      <c r="V39" s="206"/>
      <c r="W39" s="206"/>
      <c r="X39" s="39">
        <f t="shared" ref="X39:X50" si="16">SUM(R39:W39)</f>
        <v>1</v>
      </c>
      <c r="Y39" s="40">
        <f t="shared" si="8"/>
        <v>0</v>
      </c>
    </row>
    <row r="40" spans="1:25" ht="15.75" thickBot="1" x14ac:dyDescent="0.3">
      <c r="A40" s="217" t="s">
        <v>126</v>
      </c>
      <c r="B40" s="218"/>
      <c r="C40" s="219" t="s">
        <v>32</v>
      </c>
      <c r="D40" s="220">
        <v>16</v>
      </c>
      <c r="E40" s="212">
        <v>0.36944444444444446</v>
      </c>
      <c r="F40" s="207">
        <v>134128</v>
      </c>
      <c r="G40" s="212">
        <v>0.40347222222222223</v>
      </c>
      <c r="H40" s="207">
        <v>134152</v>
      </c>
      <c r="I40" s="37">
        <f t="shared" si="14"/>
        <v>3.4027777777777768E-2</v>
      </c>
      <c r="J40" s="38">
        <f t="shared" si="14"/>
        <v>24</v>
      </c>
      <c r="K40" s="208"/>
      <c r="L40" s="206"/>
      <c r="M40" s="206"/>
      <c r="N40" s="206"/>
      <c r="O40" s="206"/>
      <c r="P40" s="206"/>
      <c r="Q40" s="39">
        <f t="shared" si="15"/>
        <v>0</v>
      </c>
      <c r="R40" s="208"/>
      <c r="S40" s="206"/>
      <c r="T40" s="206"/>
      <c r="U40" s="206"/>
      <c r="V40" s="206"/>
      <c r="W40" s="206"/>
      <c r="X40" s="39">
        <f t="shared" si="16"/>
        <v>0</v>
      </c>
      <c r="Y40" s="40">
        <f t="shared" si="8"/>
        <v>0</v>
      </c>
    </row>
    <row r="41" spans="1:25" ht="15.75" thickBot="1" x14ac:dyDescent="0.3">
      <c r="A41" s="217"/>
      <c r="B41" s="218"/>
      <c r="C41" s="219" t="s">
        <v>33</v>
      </c>
      <c r="D41" s="220"/>
      <c r="E41" s="212">
        <v>0.41319444444444442</v>
      </c>
      <c r="F41" s="207">
        <v>134152</v>
      </c>
      <c r="G41" s="212">
        <v>0.47291666666666665</v>
      </c>
      <c r="H41" s="207">
        <v>134105</v>
      </c>
      <c r="I41" s="37">
        <f t="shared" si="14"/>
        <v>5.9722222222222232E-2</v>
      </c>
      <c r="J41" s="38">
        <f t="shared" si="14"/>
        <v>-47</v>
      </c>
      <c r="K41" s="205">
        <v>1</v>
      </c>
      <c r="L41" s="207">
        <v>2</v>
      </c>
      <c r="M41" s="206"/>
      <c r="N41" s="206"/>
      <c r="O41" s="206"/>
      <c r="P41" s="206"/>
      <c r="Q41" s="39">
        <f t="shared" si="15"/>
        <v>3</v>
      </c>
      <c r="R41" s="208"/>
      <c r="S41" s="207">
        <v>3</v>
      </c>
      <c r="T41" s="206"/>
      <c r="U41" s="206"/>
      <c r="V41" s="206"/>
      <c r="W41" s="206"/>
      <c r="X41" s="39">
        <f t="shared" si="16"/>
        <v>3</v>
      </c>
      <c r="Y41" s="40">
        <f t="shared" si="8"/>
        <v>0</v>
      </c>
    </row>
    <row r="42" spans="1:25" ht="15.75" thickBot="1" x14ac:dyDescent="0.3">
      <c r="A42" s="217" t="s">
        <v>136</v>
      </c>
      <c r="B42" s="218"/>
      <c r="C42" s="219" t="s">
        <v>34</v>
      </c>
      <c r="D42" s="220">
        <v>16</v>
      </c>
      <c r="E42" s="212">
        <v>0.64583333333333337</v>
      </c>
      <c r="F42" s="207">
        <v>134185</v>
      </c>
      <c r="G42" s="212">
        <v>0.69444444444444453</v>
      </c>
      <c r="H42" s="207">
        <v>134219</v>
      </c>
      <c r="I42" s="37">
        <f t="shared" si="14"/>
        <v>4.861111111111116E-2</v>
      </c>
      <c r="J42" s="38">
        <f t="shared" si="14"/>
        <v>34</v>
      </c>
      <c r="K42" s="205">
        <v>1</v>
      </c>
      <c r="L42" s="207">
        <v>2</v>
      </c>
      <c r="M42" s="206"/>
      <c r="N42" s="206"/>
      <c r="O42" s="206"/>
      <c r="P42" s="206"/>
      <c r="Q42" s="39">
        <f t="shared" si="15"/>
        <v>3</v>
      </c>
      <c r="R42" s="208"/>
      <c r="S42" s="207">
        <v>1</v>
      </c>
      <c r="T42" s="206"/>
      <c r="U42" s="206"/>
      <c r="V42" s="207">
        <v>2</v>
      </c>
      <c r="W42" s="206"/>
      <c r="X42" s="39">
        <f t="shared" si="16"/>
        <v>3</v>
      </c>
      <c r="Y42" s="40">
        <f t="shared" si="8"/>
        <v>0</v>
      </c>
    </row>
    <row r="43" spans="1:25" ht="15.75" thickBot="1" x14ac:dyDescent="0.3">
      <c r="A43" s="217"/>
      <c r="B43" s="218"/>
      <c r="C43" s="219" t="s">
        <v>35</v>
      </c>
      <c r="D43" s="220"/>
      <c r="E43" s="212">
        <v>0.72777777777777775</v>
      </c>
      <c r="F43" s="207">
        <v>134219</v>
      </c>
      <c r="G43" s="212">
        <v>0.78055555555555556</v>
      </c>
      <c r="H43" s="207">
        <v>134256</v>
      </c>
      <c r="I43" s="37">
        <f t="shared" si="14"/>
        <v>5.2777777777777812E-2</v>
      </c>
      <c r="J43" s="38">
        <f t="shared" si="14"/>
        <v>37</v>
      </c>
      <c r="K43" s="208"/>
      <c r="L43" s="207">
        <v>2</v>
      </c>
      <c r="M43" s="207">
        <v>1</v>
      </c>
      <c r="N43" s="206"/>
      <c r="O43" s="206"/>
      <c r="P43" s="206"/>
      <c r="Q43" s="39">
        <f t="shared" si="15"/>
        <v>3</v>
      </c>
      <c r="R43" s="208"/>
      <c r="S43" s="207">
        <v>1</v>
      </c>
      <c r="T43" s="206"/>
      <c r="U43" s="206"/>
      <c r="V43" s="207">
        <v>2</v>
      </c>
      <c r="W43" s="206"/>
      <c r="X43" s="39">
        <f t="shared" si="16"/>
        <v>3</v>
      </c>
      <c r="Y43" s="40">
        <f t="shared" si="8"/>
        <v>0</v>
      </c>
    </row>
    <row r="44" spans="1:25" x14ac:dyDescent="0.25">
      <c r="A44" s="30"/>
      <c r="B44" s="41"/>
      <c r="C44" s="42"/>
      <c r="D44" s="33"/>
      <c r="E44" s="34"/>
      <c r="F44" s="35"/>
      <c r="G44" s="34"/>
      <c r="H44" s="35"/>
      <c r="I44" s="37">
        <f t="shared" si="14"/>
        <v>0</v>
      </c>
      <c r="J44" s="38">
        <f t="shared" si="14"/>
        <v>0</v>
      </c>
      <c r="K44" s="35"/>
      <c r="L44" s="35"/>
      <c r="M44" s="35"/>
      <c r="N44" s="35"/>
      <c r="O44" s="35"/>
      <c r="P44" s="35"/>
      <c r="Q44" s="39">
        <f t="shared" si="15"/>
        <v>0</v>
      </c>
      <c r="R44" s="35"/>
      <c r="S44" s="35"/>
      <c r="T44" s="35"/>
      <c r="U44" s="35"/>
      <c r="V44" s="35"/>
      <c r="W44" s="35"/>
      <c r="X44" s="39">
        <f t="shared" si="16"/>
        <v>0</v>
      </c>
      <c r="Y44" s="40">
        <f t="shared" si="8"/>
        <v>0</v>
      </c>
    </row>
    <row r="45" spans="1:25" x14ac:dyDescent="0.25">
      <c r="A45" s="30"/>
      <c r="B45" s="41"/>
      <c r="C45" s="42"/>
      <c r="D45" s="33"/>
      <c r="E45" s="34"/>
      <c r="F45" s="35"/>
      <c r="G45" s="34"/>
      <c r="H45" s="35"/>
      <c r="I45" s="37">
        <f t="shared" si="14"/>
        <v>0</v>
      </c>
      <c r="J45" s="38">
        <f t="shared" si="14"/>
        <v>0</v>
      </c>
      <c r="K45" s="35"/>
      <c r="L45" s="35"/>
      <c r="M45" s="35"/>
      <c r="N45" s="35"/>
      <c r="O45" s="35"/>
      <c r="P45" s="35"/>
      <c r="Q45" s="39">
        <f t="shared" si="15"/>
        <v>0</v>
      </c>
      <c r="R45" s="35"/>
      <c r="S45" s="35"/>
      <c r="T45" s="35"/>
      <c r="U45" s="35"/>
      <c r="V45" s="35"/>
      <c r="W45" s="35"/>
      <c r="X45" s="39">
        <f t="shared" si="16"/>
        <v>0</v>
      </c>
      <c r="Y45" s="40">
        <f t="shared" si="8"/>
        <v>0</v>
      </c>
    </row>
    <row r="46" spans="1:25" x14ac:dyDescent="0.25">
      <c r="A46" s="30"/>
      <c r="B46" s="41"/>
      <c r="C46" s="42"/>
      <c r="D46" s="33"/>
      <c r="E46" s="34"/>
      <c r="F46" s="35"/>
      <c r="G46" s="34"/>
      <c r="H46" s="35"/>
      <c r="I46" s="37">
        <f t="shared" si="14"/>
        <v>0</v>
      </c>
      <c r="J46" s="38">
        <f t="shared" si="14"/>
        <v>0</v>
      </c>
      <c r="K46" s="35"/>
      <c r="L46" s="35"/>
      <c r="M46" s="35"/>
      <c r="N46" s="35"/>
      <c r="O46" s="35"/>
      <c r="P46" s="35"/>
      <c r="Q46" s="39">
        <f t="shared" si="15"/>
        <v>0</v>
      </c>
      <c r="R46" s="35"/>
      <c r="S46" s="35"/>
      <c r="T46" s="35"/>
      <c r="U46" s="35"/>
      <c r="V46" s="35"/>
      <c r="W46" s="35"/>
      <c r="X46" s="39">
        <f t="shared" si="16"/>
        <v>0</v>
      </c>
      <c r="Y46" s="40">
        <f t="shared" si="8"/>
        <v>0</v>
      </c>
    </row>
    <row r="47" spans="1:25" x14ac:dyDescent="0.25">
      <c r="A47" s="30"/>
      <c r="B47" s="41"/>
      <c r="C47" s="42"/>
      <c r="D47" s="33"/>
      <c r="E47" s="34"/>
      <c r="F47" s="35"/>
      <c r="G47" s="34"/>
      <c r="H47" s="35"/>
      <c r="I47" s="37">
        <f t="shared" si="14"/>
        <v>0</v>
      </c>
      <c r="J47" s="38">
        <f t="shared" si="14"/>
        <v>0</v>
      </c>
      <c r="K47" s="35"/>
      <c r="L47" s="35"/>
      <c r="M47" s="35"/>
      <c r="N47" s="35"/>
      <c r="O47" s="35"/>
      <c r="P47" s="35"/>
      <c r="Q47" s="39">
        <f t="shared" si="15"/>
        <v>0</v>
      </c>
      <c r="R47" s="35"/>
      <c r="S47" s="35"/>
      <c r="T47" s="35"/>
      <c r="U47" s="35"/>
      <c r="V47" s="35"/>
      <c r="W47" s="35"/>
      <c r="X47" s="39">
        <f t="shared" si="16"/>
        <v>0</v>
      </c>
      <c r="Y47" s="40">
        <f t="shared" si="8"/>
        <v>0</v>
      </c>
    </row>
    <row r="48" spans="1:25" x14ac:dyDescent="0.25">
      <c r="A48" s="30"/>
      <c r="B48" s="41"/>
      <c r="C48" s="58"/>
      <c r="D48" s="59"/>
      <c r="E48" s="60"/>
      <c r="F48" s="61"/>
      <c r="G48" s="60"/>
      <c r="H48" s="61"/>
      <c r="I48" s="37">
        <f t="shared" si="14"/>
        <v>0</v>
      </c>
      <c r="J48" s="38">
        <f t="shared" si="14"/>
        <v>0</v>
      </c>
      <c r="K48" s="35"/>
      <c r="L48" s="35"/>
      <c r="M48" s="35"/>
      <c r="N48" s="35"/>
      <c r="O48" s="35"/>
      <c r="P48" s="35"/>
      <c r="Q48" s="39">
        <f t="shared" si="15"/>
        <v>0</v>
      </c>
      <c r="R48" s="35"/>
      <c r="S48" s="35"/>
      <c r="T48" s="35"/>
      <c r="U48" s="35"/>
      <c r="V48" s="35"/>
      <c r="W48" s="35"/>
      <c r="X48" s="39">
        <f t="shared" si="16"/>
        <v>0</v>
      </c>
      <c r="Y48" s="40">
        <f t="shared" si="8"/>
        <v>0</v>
      </c>
    </row>
    <row r="49" spans="1:25" x14ac:dyDescent="0.25">
      <c r="A49" s="30"/>
      <c r="B49" s="41"/>
      <c r="C49" s="58"/>
      <c r="D49" s="59"/>
      <c r="E49" s="60"/>
      <c r="F49" s="61"/>
      <c r="G49" s="60"/>
      <c r="H49" s="61"/>
      <c r="I49" s="37">
        <f t="shared" si="14"/>
        <v>0</v>
      </c>
      <c r="J49" s="38">
        <f t="shared" si="14"/>
        <v>0</v>
      </c>
      <c r="K49" s="35"/>
      <c r="L49" s="35"/>
      <c r="M49" s="35"/>
      <c r="N49" s="35"/>
      <c r="O49" s="35"/>
      <c r="P49" s="35"/>
      <c r="Q49" s="39">
        <f t="shared" si="15"/>
        <v>0</v>
      </c>
      <c r="R49" s="35"/>
      <c r="S49" s="35"/>
      <c r="T49" s="35"/>
      <c r="U49" s="35"/>
      <c r="V49" s="35"/>
      <c r="W49" s="35"/>
      <c r="X49" s="39">
        <f t="shared" si="16"/>
        <v>0</v>
      </c>
      <c r="Y49" s="40">
        <f t="shared" si="8"/>
        <v>0</v>
      </c>
    </row>
    <row r="50" spans="1:25" x14ac:dyDescent="0.25">
      <c r="A50" s="30"/>
      <c r="B50" s="41"/>
      <c r="C50" s="58"/>
      <c r="D50" s="59"/>
      <c r="E50" s="60"/>
      <c r="F50" s="61"/>
      <c r="G50" s="60"/>
      <c r="H50" s="61"/>
      <c r="I50" s="37">
        <f t="shared" si="14"/>
        <v>0</v>
      </c>
      <c r="J50" s="38">
        <f t="shared" si="14"/>
        <v>0</v>
      </c>
      <c r="K50" s="35"/>
      <c r="L50" s="35"/>
      <c r="M50" s="35"/>
      <c r="N50" s="35"/>
      <c r="O50" s="35"/>
      <c r="P50" s="35"/>
      <c r="Q50" s="39">
        <f t="shared" si="15"/>
        <v>0</v>
      </c>
      <c r="R50" s="35"/>
      <c r="S50" s="35"/>
      <c r="T50" s="35"/>
      <c r="U50" s="35"/>
      <c r="V50" s="35"/>
      <c r="W50" s="35"/>
      <c r="X50" s="39">
        <f t="shared" si="16"/>
        <v>0</v>
      </c>
      <c r="Y50" s="40">
        <f t="shared" si="8"/>
        <v>0</v>
      </c>
    </row>
    <row r="51" spans="1:25" x14ac:dyDescent="0.25">
      <c r="A51" s="30"/>
      <c r="B51" s="41"/>
      <c r="C51" s="42"/>
      <c r="D51" s="43"/>
      <c r="E51" s="44"/>
      <c r="F51" s="45"/>
      <c r="G51" s="46"/>
      <c r="H51" s="47"/>
      <c r="I51" s="3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0"/>
    </row>
    <row r="52" spans="1:25" ht="15.75" thickBot="1" x14ac:dyDescent="0.3">
      <c r="A52" s="49"/>
      <c r="B52" s="50"/>
      <c r="C52" s="51" t="s">
        <v>38</v>
      </c>
      <c r="D52" s="52"/>
      <c r="E52" s="53"/>
      <c r="F52" s="54"/>
      <c r="G52" s="55"/>
      <c r="H52" s="56" t="s">
        <v>39</v>
      </c>
      <c r="I52" s="37">
        <f t="shared" ref="I52:W52" si="17">SUM(I38:I51)</f>
        <v>0.27291666666666675</v>
      </c>
      <c r="J52" s="57">
        <f t="shared" si="17"/>
        <v>105</v>
      </c>
      <c r="K52" s="57">
        <f t="shared" si="17"/>
        <v>2</v>
      </c>
      <c r="L52" s="57">
        <f t="shared" si="17"/>
        <v>7</v>
      </c>
      <c r="M52" s="57">
        <f t="shared" si="17"/>
        <v>1</v>
      </c>
      <c r="N52" s="57">
        <f t="shared" si="17"/>
        <v>0</v>
      </c>
      <c r="O52" s="57">
        <f t="shared" si="17"/>
        <v>0</v>
      </c>
      <c r="P52" s="57">
        <f t="shared" si="17"/>
        <v>0</v>
      </c>
      <c r="Q52" s="57">
        <f t="shared" si="17"/>
        <v>10</v>
      </c>
      <c r="R52" s="57">
        <f t="shared" si="17"/>
        <v>0</v>
      </c>
      <c r="S52" s="57">
        <f t="shared" si="17"/>
        <v>6</v>
      </c>
      <c r="T52" s="57">
        <f t="shared" si="17"/>
        <v>0</v>
      </c>
      <c r="U52" s="57">
        <f t="shared" si="17"/>
        <v>0</v>
      </c>
      <c r="V52" s="57">
        <f t="shared" si="17"/>
        <v>4</v>
      </c>
      <c r="W52" s="57">
        <f t="shared" si="17"/>
        <v>0</v>
      </c>
      <c r="X52" s="57">
        <f>SUM(R52:W52)</f>
        <v>10</v>
      </c>
      <c r="Y52" s="40">
        <f t="shared" si="8"/>
        <v>0</v>
      </c>
    </row>
    <row r="53" spans="1:25" ht="15.75" thickTop="1" x14ac:dyDescent="0.25">
      <c r="A53" s="30" t="s">
        <v>45</v>
      </c>
      <c r="B53" s="31">
        <v>43650</v>
      </c>
      <c r="C53" s="32" t="s">
        <v>30</v>
      </c>
      <c r="D53" s="33"/>
      <c r="E53" s="34"/>
      <c r="F53" s="35"/>
      <c r="G53" s="34"/>
      <c r="H53" s="35"/>
      <c r="I53" s="37">
        <f>SUM(G53-E53)</f>
        <v>0</v>
      </c>
      <c r="J53" s="38">
        <f>SUM(H53-F53)</f>
        <v>0</v>
      </c>
      <c r="K53" s="35"/>
      <c r="L53" s="35"/>
      <c r="M53" s="35"/>
      <c r="N53" s="35"/>
      <c r="O53" s="35"/>
      <c r="P53" s="35"/>
      <c r="Q53" s="39">
        <f>SUM(K53:P53)</f>
        <v>0</v>
      </c>
      <c r="R53" s="35"/>
      <c r="S53" s="35"/>
      <c r="T53" s="35"/>
      <c r="U53" s="35"/>
      <c r="V53" s="35"/>
      <c r="W53" s="35"/>
      <c r="X53" s="39">
        <f>SUM(R53:W53)</f>
        <v>0</v>
      </c>
      <c r="Y53" s="40">
        <f>SUM(Q53-X53)</f>
        <v>0</v>
      </c>
    </row>
    <row r="54" spans="1:25" x14ac:dyDescent="0.25">
      <c r="A54" s="30"/>
      <c r="B54" s="41"/>
      <c r="C54" s="42" t="s">
        <v>31</v>
      </c>
      <c r="D54" s="33"/>
      <c r="E54" s="34"/>
      <c r="F54" s="35"/>
      <c r="G54" s="34"/>
      <c r="H54" s="35"/>
      <c r="I54" s="37">
        <f t="shared" ref="I54:J65" si="18">SUM(G54-E54)</f>
        <v>0</v>
      </c>
      <c r="J54" s="38">
        <f t="shared" si="18"/>
        <v>0</v>
      </c>
      <c r="K54" s="35"/>
      <c r="L54" s="35"/>
      <c r="M54" s="35"/>
      <c r="N54" s="35"/>
      <c r="O54" s="35"/>
      <c r="P54" s="35"/>
      <c r="Q54" s="39">
        <f t="shared" ref="Q54:Q65" si="19">SUM(K54:P54)</f>
        <v>0</v>
      </c>
      <c r="R54" s="35"/>
      <c r="S54" s="35"/>
      <c r="T54" s="35"/>
      <c r="U54" s="35"/>
      <c r="V54" s="35"/>
      <c r="W54" s="35"/>
      <c r="X54" s="39">
        <f t="shared" ref="X54:X65" si="20">SUM(R54:W54)</f>
        <v>0</v>
      </c>
      <c r="Y54" s="40">
        <f t="shared" si="8"/>
        <v>0</v>
      </c>
    </row>
    <row r="55" spans="1:25" ht="15.75" thickBot="1" x14ac:dyDescent="0.3">
      <c r="A55" s="30"/>
      <c r="B55" s="41"/>
      <c r="C55" s="42" t="s">
        <v>32</v>
      </c>
      <c r="D55" s="33"/>
      <c r="E55" s="34"/>
      <c r="F55" s="35"/>
      <c r="G55" s="34"/>
      <c r="H55" s="35"/>
      <c r="I55" s="37">
        <f t="shared" si="18"/>
        <v>0</v>
      </c>
      <c r="J55" s="38">
        <f t="shared" si="18"/>
        <v>0</v>
      </c>
      <c r="K55" s="35"/>
      <c r="L55" s="35"/>
      <c r="M55" s="35"/>
      <c r="N55" s="35"/>
      <c r="O55" s="35"/>
      <c r="P55" s="35"/>
      <c r="Q55" s="39">
        <f t="shared" si="19"/>
        <v>0</v>
      </c>
      <c r="R55" s="35"/>
      <c r="S55" s="35"/>
      <c r="T55" s="35"/>
      <c r="U55" s="35"/>
      <c r="V55" s="35"/>
      <c r="W55" s="35"/>
      <c r="X55" s="39">
        <f t="shared" si="20"/>
        <v>0</v>
      </c>
      <c r="Y55" s="40">
        <f t="shared" si="8"/>
        <v>0</v>
      </c>
    </row>
    <row r="56" spans="1:25" ht="15.75" thickBot="1" x14ac:dyDescent="0.3">
      <c r="A56" s="217" t="s">
        <v>137</v>
      </c>
      <c r="B56" s="41"/>
      <c r="C56" s="42" t="s">
        <v>33</v>
      </c>
      <c r="D56" s="33"/>
      <c r="E56" s="34"/>
      <c r="F56" s="35"/>
      <c r="G56" s="34"/>
      <c r="H56" s="35"/>
      <c r="I56" s="37">
        <f t="shared" si="18"/>
        <v>0</v>
      </c>
      <c r="J56" s="38">
        <f t="shared" si="18"/>
        <v>0</v>
      </c>
      <c r="K56" s="35"/>
      <c r="L56" s="35"/>
      <c r="M56" s="35"/>
      <c r="N56" s="35"/>
      <c r="O56" s="35"/>
      <c r="P56" s="35"/>
      <c r="Q56" s="39">
        <f t="shared" si="19"/>
        <v>0</v>
      </c>
      <c r="R56" s="35"/>
      <c r="S56" s="35"/>
      <c r="T56" s="35"/>
      <c r="U56" s="35"/>
      <c r="V56" s="35"/>
      <c r="W56" s="35"/>
      <c r="X56" s="39">
        <f t="shared" si="20"/>
        <v>0</v>
      </c>
      <c r="Y56" s="40">
        <f t="shared" si="8"/>
        <v>0</v>
      </c>
    </row>
    <row r="57" spans="1:25" ht="15.75" thickBot="1" x14ac:dyDescent="0.3">
      <c r="A57" s="217"/>
      <c r="B57" s="41"/>
      <c r="C57" s="42" t="s">
        <v>34</v>
      </c>
      <c r="D57" s="33"/>
      <c r="E57" s="34"/>
      <c r="F57" s="35"/>
      <c r="G57" s="34"/>
      <c r="H57" s="35"/>
      <c r="I57" s="37">
        <f t="shared" si="18"/>
        <v>0</v>
      </c>
      <c r="J57" s="38">
        <f t="shared" si="18"/>
        <v>0</v>
      </c>
      <c r="K57" s="35"/>
      <c r="L57" s="35"/>
      <c r="M57" s="35"/>
      <c r="N57" s="35"/>
      <c r="O57" s="35"/>
      <c r="P57" s="35"/>
      <c r="Q57" s="39">
        <f t="shared" si="19"/>
        <v>0</v>
      </c>
      <c r="R57" s="35"/>
      <c r="S57" s="35"/>
      <c r="T57" s="35"/>
      <c r="U57" s="35"/>
      <c r="V57" s="35"/>
      <c r="W57" s="35"/>
      <c r="X57" s="39">
        <f t="shared" si="20"/>
        <v>0</v>
      </c>
      <c r="Y57" s="40">
        <f t="shared" si="8"/>
        <v>0</v>
      </c>
    </row>
    <row r="58" spans="1:25" ht="15.75" thickBot="1" x14ac:dyDescent="0.3">
      <c r="A58" s="217" t="s">
        <v>138</v>
      </c>
      <c r="B58" s="41"/>
      <c r="C58" s="42" t="s">
        <v>35</v>
      </c>
      <c r="D58" s="33"/>
      <c r="E58" s="34"/>
      <c r="F58" s="35"/>
      <c r="G58" s="34"/>
      <c r="H58" s="35"/>
      <c r="I58" s="37">
        <f t="shared" si="18"/>
        <v>0</v>
      </c>
      <c r="J58" s="38">
        <f t="shared" si="18"/>
        <v>0</v>
      </c>
      <c r="K58" s="35"/>
      <c r="L58" s="35"/>
      <c r="M58" s="35"/>
      <c r="N58" s="35"/>
      <c r="O58" s="35"/>
      <c r="P58" s="35"/>
      <c r="Q58" s="39">
        <f t="shared" si="19"/>
        <v>0</v>
      </c>
      <c r="R58" s="35"/>
      <c r="S58" s="35"/>
      <c r="T58" s="35"/>
      <c r="U58" s="35"/>
      <c r="V58" s="35"/>
      <c r="W58" s="35"/>
      <c r="X58" s="39">
        <f t="shared" si="20"/>
        <v>0</v>
      </c>
      <c r="Y58" s="40">
        <f t="shared" si="8"/>
        <v>0</v>
      </c>
    </row>
    <row r="59" spans="1:25" ht="15.75" thickBot="1" x14ac:dyDescent="0.3">
      <c r="A59" s="217"/>
      <c r="B59" s="41"/>
      <c r="C59" s="42"/>
      <c r="D59" s="33"/>
      <c r="E59" s="34"/>
      <c r="F59" s="35"/>
      <c r="G59" s="34"/>
      <c r="H59" s="35"/>
      <c r="I59" s="37">
        <f t="shared" si="18"/>
        <v>0</v>
      </c>
      <c r="J59" s="38">
        <f t="shared" si="18"/>
        <v>0</v>
      </c>
      <c r="K59" s="35"/>
      <c r="L59" s="35"/>
      <c r="M59" s="35"/>
      <c r="N59" s="35"/>
      <c r="O59" s="35"/>
      <c r="P59" s="35"/>
      <c r="Q59" s="39">
        <f t="shared" si="19"/>
        <v>0</v>
      </c>
      <c r="R59" s="35"/>
      <c r="S59" s="35"/>
      <c r="T59" s="35"/>
      <c r="U59" s="35"/>
      <c r="V59" s="35"/>
      <c r="W59" s="35"/>
      <c r="X59" s="39">
        <f t="shared" si="20"/>
        <v>0</v>
      </c>
      <c r="Y59" s="40">
        <f t="shared" si="8"/>
        <v>0</v>
      </c>
    </row>
    <row r="60" spans="1:25" ht="15.75" thickBot="1" x14ac:dyDescent="0.3">
      <c r="A60" s="217" t="s">
        <v>139</v>
      </c>
      <c r="B60" s="41"/>
      <c r="C60" s="42"/>
      <c r="D60" s="33"/>
      <c r="E60" s="34"/>
      <c r="F60" s="35"/>
      <c r="G60" s="34"/>
      <c r="H60" s="35"/>
      <c r="I60" s="37">
        <f t="shared" si="18"/>
        <v>0</v>
      </c>
      <c r="J60" s="38">
        <f t="shared" si="18"/>
        <v>0</v>
      </c>
      <c r="K60" s="35"/>
      <c r="L60" s="35"/>
      <c r="M60" s="35"/>
      <c r="N60" s="35"/>
      <c r="O60" s="35"/>
      <c r="P60" s="35"/>
      <c r="Q60" s="39">
        <f t="shared" si="19"/>
        <v>0</v>
      </c>
      <c r="R60" s="35"/>
      <c r="S60" s="35"/>
      <c r="T60" s="35"/>
      <c r="U60" s="35"/>
      <c r="V60" s="35"/>
      <c r="W60" s="35"/>
      <c r="X60" s="39">
        <f t="shared" si="20"/>
        <v>0</v>
      </c>
      <c r="Y60" s="40">
        <f t="shared" si="8"/>
        <v>0</v>
      </c>
    </row>
    <row r="61" spans="1:25" x14ac:dyDescent="0.25">
      <c r="A61" s="30"/>
      <c r="B61" s="41"/>
      <c r="C61" s="42"/>
      <c r="D61" s="33"/>
      <c r="E61" s="34"/>
      <c r="F61" s="35"/>
      <c r="G61" s="34"/>
      <c r="H61" s="35"/>
      <c r="I61" s="37">
        <f t="shared" si="18"/>
        <v>0</v>
      </c>
      <c r="J61" s="38">
        <f t="shared" si="18"/>
        <v>0</v>
      </c>
      <c r="K61" s="35"/>
      <c r="L61" s="35"/>
      <c r="M61" s="35"/>
      <c r="N61" s="35"/>
      <c r="O61" s="35"/>
      <c r="P61" s="35"/>
      <c r="Q61" s="39">
        <f t="shared" si="19"/>
        <v>0</v>
      </c>
      <c r="R61" s="35"/>
      <c r="S61" s="35"/>
      <c r="T61" s="35"/>
      <c r="U61" s="35"/>
      <c r="V61" s="35"/>
      <c r="W61" s="35"/>
      <c r="X61" s="39">
        <f t="shared" si="20"/>
        <v>0</v>
      </c>
      <c r="Y61" s="40">
        <f t="shared" si="8"/>
        <v>0</v>
      </c>
    </row>
    <row r="62" spans="1:25" x14ac:dyDescent="0.25">
      <c r="A62" s="30"/>
      <c r="B62" s="41"/>
      <c r="C62" s="42"/>
      <c r="D62" s="33"/>
      <c r="E62" s="34"/>
      <c r="F62" s="35"/>
      <c r="G62" s="34"/>
      <c r="H62" s="35"/>
      <c r="I62" s="37">
        <f t="shared" si="18"/>
        <v>0</v>
      </c>
      <c r="J62" s="38">
        <f t="shared" si="18"/>
        <v>0</v>
      </c>
      <c r="K62" s="35"/>
      <c r="L62" s="35"/>
      <c r="M62" s="35"/>
      <c r="N62" s="35"/>
      <c r="O62" s="35"/>
      <c r="P62" s="35"/>
      <c r="Q62" s="39">
        <f t="shared" si="19"/>
        <v>0</v>
      </c>
      <c r="R62" s="35"/>
      <c r="S62" s="35"/>
      <c r="T62" s="35"/>
      <c r="U62" s="35"/>
      <c r="V62" s="35"/>
      <c r="W62" s="35"/>
      <c r="X62" s="39">
        <f t="shared" si="20"/>
        <v>0</v>
      </c>
      <c r="Y62" s="40">
        <f t="shared" si="8"/>
        <v>0</v>
      </c>
    </row>
    <row r="63" spans="1:25" x14ac:dyDescent="0.25">
      <c r="A63" s="30"/>
      <c r="B63" s="41"/>
      <c r="C63" s="58"/>
      <c r="D63" s="59"/>
      <c r="E63" s="60"/>
      <c r="F63" s="61"/>
      <c r="G63" s="60"/>
      <c r="H63" s="61"/>
      <c r="I63" s="37">
        <f t="shared" si="18"/>
        <v>0</v>
      </c>
      <c r="J63" s="38">
        <f t="shared" si="18"/>
        <v>0</v>
      </c>
      <c r="K63" s="35"/>
      <c r="L63" s="35"/>
      <c r="M63" s="35"/>
      <c r="N63" s="35"/>
      <c r="O63" s="35"/>
      <c r="P63" s="35"/>
      <c r="Q63" s="39">
        <f t="shared" si="19"/>
        <v>0</v>
      </c>
      <c r="R63" s="35"/>
      <c r="S63" s="35"/>
      <c r="T63" s="35"/>
      <c r="U63" s="35"/>
      <c r="V63" s="35"/>
      <c r="W63" s="35"/>
      <c r="X63" s="39">
        <f t="shared" si="20"/>
        <v>0</v>
      </c>
      <c r="Y63" s="40">
        <f t="shared" si="8"/>
        <v>0</v>
      </c>
    </row>
    <row r="64" spans="1:25" x14ac:dyDescent="0.25">
      <c r="A64" s="30"/>
      <c r="B64" s="41"/>
      <c r="C64" s="58"/>
      <c r="D64" s="59"/>
      <c r="E64" s="60"/>
      <c r="F64" s="61"/>
      <c r="G64" s="60"/>
      <c r="H64" s="61"/>
      <c r="I64" s="37">
        <f t="shared" si="18"/>
        <v>0</v>
      </c>
      <c r="J64" s="38">
        <f t="shared" si="18"/>
        <v>0</v>
      </c>
      <c r="K64" s="35"/>
      <c r="L64" s="35"/>
      <c r="M64" s="35"/>
      <c r="N64" s="35"/>
      <c r="O64" s="35"/>
      <c r="P64" s="35"/>
      <c r="Q64" s="39">
        <f t="shared" si="19"/>
        <v>0</v>
      </c>
      <c r="R64" s="35"/>
      <c r="S64" s="35"/>
      <c r="T64" s="35"/>
      <c r="U64" s="35"/>
      <c r="V64" s="35"/>
      <c r="W64" s="35"/>
      <c r="X64" s="39">
        <f t="shared" si="20"/>
        <v>0</v>
      </c>
      <c r="Y64" s="40">
        <f t="shared" si="8"/>
        <v>0</v>
      </c>
    </row>
    <row r="65" spans="1:25" x14ac:dyDescent="0.25">
      <c r="A65" s="30"/>
      <c r="B65" s="41"/>
      <c r="C65" s="58"/>
      <c r="D65" s="59"/>
      <c r="E65" s="60"/>
      <c r="F65" s="61"/>
      <c r="G65" s="60"/>
      <c r="H65" s="61"/>
      <c r="I65" s="37">
        <f t="shared" si="18"/>
        <v>0</v>
      </c>
      <c r="J65" s="38">
        <f t="shared" si="18"/>
        <v>0</v>
      </c>
      <c r="K65" s="35"/>
      <c r="L65" s="35"/>
      <c r="M65" s="35"/>
      <c r="N65" s="35"/>
      <c r="O65" s="35"/>
      <c r="P65" s="35"/>
      <c r="Q65" s="39">
        <f t="shared" si="19"/>
        <v>0</v>
      </c>
      <c r="R65" s="35"/>
      <c r="S65" s="35"/>
      <c r="T65" s="35"/>
      <c r="U65" s="35"/>
      <c r="V65" s="35"/>
      <c r="W65" s="35"/>
      <c r="X65" s="39">
        <f t="shared" si="20"/>
        <v>0</v>
      </c>
      <c r="Y65" s="40">
        <f t="shared" si="8"/>
        <v>0</v>
      </c>
    </row>
    <row r="66" spans="1:25" x14ac:dyDescent="0.25">
      <c r="A66" s="30"/>
      <c r="B66" s="41"/>
      <c r="C66" s="42"/>
      <c r="D66" s="43"/>
      <c r="E66" s="44"/>
      <c r="F66" s="45"/>
      <c r="G66" s="46"/>
      <c r="H66" s="47"/>
      <c r="I66" s="37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0"/>
    </row>
    <row r="67" spans="1:25" ht="15.75" thickBot="1" x14ac:dyDescent="0.3">
      <c r="A67" s="49"/>
      <c r="B67" s="50"/>
      <c r="C67" s="51" t="s">
        <v>38</v>
      </c>
      <c r="D67" s="52"/>
      <c r="E67" s="53"/>
      <c r="F67" s="54"/>
      <c r="G67" s="55"/>
      <c r="H67" s="56" t="s">
        <v>39</v>
      </c>
      <c r="I67" s="37">
        <f t="shared" ref="I67:W67" si="21">SUM(I53:I66)</f>
        <v>0</v>
      </c>
      <c r="J67" s="57">
        <f t="shared" si="21"/>
        <v>0</v>
      </c>
      <c r="K67" s="57">
        <f t="shared" si="21"/>
        <v>0</v>
      </c>
      <c r="L67" s="57">
        <f t="shared" si="21"/>
        <v>0</v>
      </c>
      <c r="M67" s="57">
        <f t="shared" si="21"/>
        <v>0</v>
      </c>
      <c r="N67" s="57">
        <f t="shared" si="21"/>
        <v>0</v>
      </c>
      <c r="O67" s="57">
        <f t="shared" si="21"/>
        <v>0</v>
      </c>
      <c r="P67" s="57">
        <f t="shared" si="21"/>
        <v>0</v>
      </c>
      <c r="Q67" s="57">
        <f t="shared" si="21"/>
        <v>0</v>
      </c>
      <c r="R67" s="57">
        <f t="shared" si="21"/>
        <v>0</v>
      </c>
      <c r="S67" s="57">
        <f t="shared" si="21"/>
        <v>0</v>
      </c>
      <c r="T67" s="57">
        <f t="shared" si="21"/>
        <v>0</v>
      </c>
      <c r="U67" s="57">
        <f t="shared" si="21"/>
        <v>0</v>
      </c>
      <c r="V67" s="57">
        <f t="shared" si="21"/>
        <v>0</v>
      </c>
      <c r="W67" s="57">
        <f t="shared" si="21"/>
        <v>0</v>
      </c>
      <c r="X67" s="57">
        <f>SUM(R67:W67)</f>
        <v>0</v>
      </c>
      <c r="Y67" s="40">
        <f t="shared" si="8"/>
        <v>0</v>
      </c>
    </row>
    <row r="68" spans="1:25" ht="16.5" thickTop="1" thickBot="1" x14ac:dyDescent="0.3">
      <c r="A68" s="214" t="s">
        <v>46</v>
      </c>
      <c r="B68" s="221">
        <v>43651</v>
      </c>
      <c r="C68" s="215" t="s">
        <v>30</v>
      </c>
      <c r="D68" s="216">
        <v>16</v>
      </c>
      <c r="E68" s="209">
        <v>0.27083333333333331</v>
      </c>
      <c r="F68" s="210">
        <v>134256</v>
      </c>
      <c r="G68" s="209">
        <v>0.31041666666666667</v>
      </c>
      <c r="H68" s="210">
        <v>134288</v>
      </c>
      <c r="I68" s="37">
        <f>SUM(G68-E68)</f>
        <v>3.9583333333333359E-2</v>
      </c>
      <c r="J68" s="38">
        <f>SUM(H68-F68)</f>
        <v>32</v>
      </c>
      <c r="K68" s="203"/>
      <c r="L68" s="213">
        <v>1</v>
      </c>
      <c r="M68" s="204"/>
      <c r="N68" s="204"/>
      <c r="O68" s="204"/>
      <c r="P68" s="204"/>
      <c r="Q68" s="39">
        <f>SUM(K68:P68)</f>
        <v>1</v>
      </c>
      <c r="R68" s="203"/>
      <c r="S68" s="213">
        <v>1</v>
      </c>
      <c r="T68" s="204"/>
      <c r="U68" s="204"/>
      <c r="V68" s="204"/>
      <c r="W68" s="204"/>
      <c r="X68" s="39">
        <f>SUM(R68:W68)</f>
        <v>1</v>
      </c>
      <c r="Y68" s="40">
        <f>SUM(Q68-X68)</f>
        <v>0</v>
      </c>
    </row>
    <row r="69" spans="1:25" ht="15.75" thickBot="1" x14ac:dyDescent="0.3">
      <c r="A69" s="217" t="s">
        <v>126</v>
      </c>
      <c r="B69" s="233"/>
      <c r="C69" s="219" t="s">
        <v>31</v>
      </c>
      <c r="D69" s="220"/>
      <c r="E69" s="212">
        <v>0.33333333333333331</v>
      </c>
      <c r="F69" s="207">
        <v>134288</v>
      </c>
      <c r="G69" s="212">
        <v>0.35972222222222222</v>
      </c>
      <c r="H69" s="207">
        <v>134311</v>
      </c>
      <c r="I69" s="37">
        <f t="shared" ref="I69:J80" si="22">SUM(G69-E69)</f>
        <v>2.6388888888888906E-2</v>
      </c>
      <c r="J69" s="38">
        <f t="shared" si="22"/>
        <v>23</v>
      </c>
      <c r="K69" s="208"/>
      <c r="L69" s="206"/>
      <c r="M69" s="206"/>
      <c r="N69" s="206"/>
      <c r="O69" s="206"/>
      <c r="P69" s="206"/>
      <c r="Q69" s="39">
        <f t="shared" ref="Q69:Q80" si="23">SUM(K69:P69)</f>
        <v>0</v>
      </c>
      <c r="R69" s="208"/>
      <c r="S69" s="206"/>
      <c r="T69" s="206"/>
      <c r="U69" s="206"/>
      <c r="V69" s="206"/>
      <c r="W69" s="206"/>
      <c r="X69" s="39">
        <f t="shared" ref="X69:X80" si="24">SUM(R69:W69)</f>
        <v>0</v>
      </c>
      <c r="Y69" s="40">
        <f t="shared" si="8"/>
        <v>0</v>
      </c>
    </row>
    <row r="70" spans="1:25" ht="15.75" thickBot="1" x14ac:dyDescent="0.3">
      <c r="A70" s="217" t="s">
        <v>126</v>
      </c>
      <c r="B70" s="233"/>
      <c r="C70" s="219" t="s">
        <v>32</v>
      </c>
      <c r="D70" s="220">
        <v>16</v>
      </c>
      <c r="E70" s="212">
        <v>0.36944444444444446</v>
      </c>
      <c r="F70" s="207">
        <v>134311</v>
      </c>
      <c r="G70" s="212">
        <v>0.39930555555555558</v>
      </c>
      <c r="H70" s="207">
        <v>134335</v>
      </c>
      <c r="I70" s="37">
        <f t="shared" si="22"/>
        <v>2.9861111111111116E-2</v>
      </c>
      <c r="J70" s="38">
        <f t="shared" si="22"/>
        <v>24</v>
      </c>
      <c r="K70" s="208"/>
      <c r="L70" s="206"/>
      <c r="M70" s="206"/>
      <c r="N70" s="206"/>
      <c r="O70" s="206"/>
      <c r="P70" s="206"/>
      <c r="Q70" s="39">
        <f t="shared" si="23"/>
        <v>0</v>
      </c>
      <c r="R70" s="208"/>
      <c r="S70" s="206"/>
      <c r="T70" s="206"/>
      <c r="U70" s="206"/>
      <c r="V70" s="206"/>
      <c r="W70" s="206"/>
      <c r="X70" s="39">
        <f t="shared" si="24"/>
        <v>0</v>
      </c>
      <c r="Y70" s="40">
        <f t="shared" si="8"/>
        <v>0</v>
      </c>
    </row>
    <row r="71" spans="1:25" ht="15.75" thickBot="1" x14ac:dyDescent="0.3">
      <c r="A71" s="217"/>
      <c r="B71" s="233"/>
      <c r="C71" s="219" t="s">
        <v>33</v>
      </c>
      <c r="D71" s="220"/>
      <c r="E71" s="212">
        <v>0.41319444444444442</v>
      </c>
      <c r="F71" s="207">
        <v>134335</v>
      </c>
      <c r="G71" s="212">
        <v>0.4597222222222222</v>
      </c>
      <c r="H71" s="207">
        <v>134368</v>
      </c>
      <c r="I71" s="37">
        <f t="shared" si="22"/>
        <v>4.6527777777777779E-2</v>
      </c>
      <c r="J71" s="38">
        <f t="shared" si="22"/>
        <v>33</v>
      </c>
      <c r="K71" s="205">
        <v>1</v>
      </c>
      <c r="L71" s="206"/>
      <c r="M71" s="206"/>
      <c r="N71" s="206"/>
      <c r="O71" s="206"/>
      <c r="P71" s="206"/>
      <c r="Q71" s="39">
        <f t="shared" si="23"/>
        <v>1</v>
      </c>
      <c r="R71" s="208"/>
      <c r="S71" s="207">
        <v>1</v>
      </c>
      <c r="T71" s="206"/>
      <c r="U71" s="206"/>
      <c r="V71" s="206"/>
      <c r="W71" s="206"/>
      <c r="X71" s="39">
        <f t="shared" si="24"/>
        <v>1</v>
      </c>
      <c r="Y71" s="40">
        <f t="shared" si="8"/>
        <v>0</v>
      </c>
    </row>
    <row r="72" spans="1:25" ht="15.75" thickBot="1" x14ac:dyDescent="0.3">
      <c r="A72" s="217" t="s">
        <v>126</v>
      </c>
      <c r="B72" s="233"/>
      <c r="C72" s="219" t="s">
        <v>34</v>
      </c>
      <c r="D72" s="220">
        <v>16</v>
      </c>
      <c r="E72" s="212">
        <v>0.64583333333333337</v>
      </c>
      <c r="F72" s="207">
        <v>134368</v>
      </c>
      <c r="G72" s="212">
        <v>0.69166666666666676</v>
      </c>
      <c r="H72" s="207">
        <v>134401</v>
      </c>
      <c r="I72" s="37">
        <f t="shared" si="22"/>
        <v>4.5833333333333393E-2</v>
      </c>
      <c r="J72" s="38">
        <f t="shared" si="22"/>
        <v>33</v>
      </c>
      <c r="K72" s="205">
        <v>2</v>
      </c>
      <c r="L72" s="206"/>
      <c r="M72" s="206"/>
      <c r="N72" s="206"/>
      <c r="O72" s="206"/>
      <c r="P72" s="206"/>
      <c r="Q72" s="39">
        <f t="shared" si="23"/>
        <v>2</v>
      </c>
      <c r="R72" s="208"/>
      <c r="S72" s="207">
        <v>2</v>
      </c>
      <c r="T72" s="206"/>
      <c r="U72" s="206"/>
      <c r="V72" s="206"/>
      <c r="W72" s="206"/>
      <c r="X72" s="39">
        <f t="shared" si="24"/>
        <v>2</v>
      </c>
      <c r="Y72" s="40">
        <f t="shared" si="8"/>
        <v>0</v>
      </c>
    </row>
    <row r="73" spans="1:25" ht="15.75" thickBot="1" x14ac:dyDescent="0.3">
      <c r="A73" s="217"/>
      <c r="B73" s="233"/>
      <c r="C73" s="219" t="s">
        <v>35</v>
      </c>
      <c r="D73" s="220"/>
      <c r="E73" s="212">
        <v>0.72777777777777775</v>
      </c>
      <c r="F73" s="207">
        <v>134401</v>
      </c>
      <c r="G73" s="212">
        <v>0.77708333333333324</v>
      </c>
      <c r="H73" s="207">
        <v>134437</v>
      </c>
      <c r="I73" s="37">
        <f t="shared" si="22"/>
        <v>4.9305555555555491E-2</v>
      </c>
      <c r="J73" s="38">
        <f t="shared" si="22"/>
        <v>36</v>
      </c>
      <c r="K73" s="205">
        <v>1</v>
      </c>
      <c r="L73" s="206"/>
      <c r="M73" s="207">
        <v>1</v>
      </c>
      <c r="N73" s="206"/>
      <c r="O73" s="206"/>
      <c r="P73" s="206"/>
      <c r="Q73" s="39">
        <f t="shared" si="23"/>
        <v>2</v>
      </c>
      <c r="R73" s="208"/>
      <c r="S73" s="207">
        <v>1</v>
      </c>
      <c r="T73" s="206"/>
      <c r="U73" s="206"/>
      <c r="V73" s="207">
        <v>1</v>
      </c>
      <c r="W73" s="206"/>
      <c r="X73" s="39">
        <f t="shared" si="24"/>
        <v>2</v>
      </c>
      <c r="Y73" s="40">
        <f t="shared" si="8"/>
        <v>0</v>
      </c>
    </row>
    <row r="74" spans="1:25" x14ac:dyDescent="0.25">
      <c r="A74" s="30"/>
      <c r="B74" s="62"/>
      <c r="C74" s="42"/>
      <c r="D74" s="33"/>
      <c r="E74" s="34"/>
      <c r="F74" s="35"/>
      <c r="G74" s="34"/>
      <c r="H74" s="35"/>
      <c r="I74" s="37">
        <f t="shared" si="22"/>
        <v>0</v>
      </c>
      <c r="J74" s="38">
        <f t="shared" si="22"/>
        <v>0</v>
      </c>
      <c r="K74" s="35"/>
      <c r="L74" s="35"/>
      <c r="M74" s="35"/>
      <c r="N74" s="35"/>
      <c r="O74" s="35"/>
      <c r="P74" s="35"/>
      <c r="Q74" s="39">
        <f t="shared" si="23"/>
        <v>0</v>
      </c>
      <c r="R74" s="35"/>
      <c r="S74" s="35"/>
      <c r="T74" s="35"/>
      <c r="U74" s="35"/>
      <c r="V74" s="35"/>
      <c r="W74" s="35"/>
      <c r="X74" s="39">
        <f t="shared" si="24"/>
        <v>0</v>
      </c>
      <c r="Y74" s="40">
        <f t="shared" si="8"/>
        <v>0</v>
      </c>
    </row>
    <row r="75" spans="1:25" x14ac:dyDescent="0.25">
      <c r="A75" s="30"/>
      <c r="B75" s="62"/>
      <c r="C75" s="42"/>
      <c r="D75" s="33"/>
      <c r="E75" s="34"/>
      <c r="F75" s="35"/>
      <c r="G75" s="34"/>
      <c r="H75" s="35"/>
      <c r="I75" s="37">
        <f t="shared" si="22"/>
        <v>0</v>
      </c>
      <c r="J75" s="38">
        <f t="shared" si="22"/>
        <v>0</v>
      </c>
      <c r="K75" s="35"/>
      <c r="L75" s="35"/>
      <c r="M75" s="35"/>
      <c r="N75" s="35"/>
      <c r="O75" s="35"/>
      <c r="P75" s="35"/>
      <c r="Q75" s="39">
        <f t="shared" si="23"/>
        <v>0</v>
      </c>
      <c r="R75" s="35"/>
      <c r="S75" s="35"/>
      <c r="T75" s="35"/>
      <c r="U75" s="35"/>
      <c r="V75" s="35"/>
      <c r="W75" s="35"/>
      <c r="X75" s="39">
        <f t="shared" si="24"/>
        <v>0</v>
      </c>
      <c r="Y75" s="40">
        <f t="shared" si="8"/>
        <v>0</v>
      </c>
    </row>
    <row r="76" spans="1:25" x14ac:dyDescent="0.25">
      <c r="A76" s="30"/>
      <c r="B76" s="62"/>
      <c r="C76" s="42"/>
      <c r="D76" s="33"/>
      <c r="E76" s="34"/>
      <c r="F76" s="35"/>
      <c r="G76" s="34"/>
      <c r="H76" s="35"/>
      <c r="I76" s="37">
        <f t="shared" si="22"/>
        <v>0</v>
      </c>
      <c r="J76" s="38">
        <f t="shared" si="22"/>
        <v>0</v>
      </c>
      <c r="K76" s="35"/>
      <c r="L76" s="35"/>
      <c r="M76" s="35"/>
      <c r="N76" s="35"/>
      <c r="O76" s="35"/>
      <c r="P76" s="35"/>
      <c r="Q76" s="39">
        <f t="shared" si="23"/>
        <v>0</v>
      </c>
      <c r="R76" s="35"/>
      <c r="S76" s="35"/>
      <c r="T76" s="35"/>
      <c r="U76" s="35"/>
      <c r="V76" s="35"/>
      <c r="W76" s="35"/>
      <c r="X76" s="39">
        <f t="shared" si="24"/>
        <v>0</v>
      </c>
      <c r="Y76" s="40">
        <f t="shared" si="8"/>
        <v>0</v>
      </c>
    </row>
    <row r="77" spans="1:25" x14ac:dyDescent="0.25">
      <c r="A77" s="30"/>
      <c r="B77" s="62"/>
      <c r="C77" s="42"/>
      <c r="D77" s="33"/>
      <c r="E77" s="34"/>
      <c r="F77" s="35"/>
      <c r="G77" s="34"/>
      <c r="H77" s="35"/>
      <c r="I77" s="37">
        <f t="shared" si="22"/>
        <v>0</v>
      </c>
      <c r="J77" s="38">
        <f t="shared" si="22"/>
        <v>0</v>
      </c>
      <c r="K77" s="35"/>
      <c r="L77" s="35"/>
      <c r="M77" s="35"/>
      <c r="N77" s="35"/>
      <c r="O77" s="35"/>
      <c r="P77" s="35"/>
      <c r="Q77" s="39">
        <f t="shared" si="23"/>
        <v>0</v>
      </c>
      <c r="R77" s="35"/>
      <c r="S77" s="35"/>
      <c r="T77" s="35"/>
      <c r="U77" s="35"/>
      <c r="V77" s="35"/>
      <c r="W77" s="35"/>
      <c r="X77" s="39">
        <f t="shared" si="24"/>
        <v>0</v>
      </c>
      <c r="Y77" s="40">
        <f t="shared" si="8"/>
        <v>0</v>
      </c>
    </row>
    <row r="78" spans="1:25" x14ac:dyDescent="0.25">
      <c r="A78" s="30"/>
      <c r="B78" s="62"/>
      <c r="C78" s="58"/>
      <c r="D78" s="59"/>
      <c r="E78" s="60"/>
      <c r="F78" s="61"/>
      <c r="G78" s="60"/>
      <c r="H78" s="61"/>
      <c r="I78" s="37">
        <f t="shared" si="22"/>
        <v>0</v>
      </c>
      <c r="J78" s="38">
        <f t="shared" si="22"/>
        <v>0</v>
      </c>
      <c r="K78" s="35"/>
      <c r="L78" s="35"/>
      <c r="M78" s="35"/>
      <c r="N78" s="35"/>
      <c r="O78" s="35"/>
      <c r="P78" s="35"/>
      <c r="Q78" s="39">
        <f t="shared" si="23"/>
        <v>0</v>
      </c>
      <c r="R78" s="35"/>
      <c r="S78" s="35"/>
      <c r="T78" s="35"/>
      <c r="U78" s="35"/>
      <c r="V78" s="35"/>
      <c r="W78" s="35"/>
      <c r="X78" s="39">
        <f t="shared" si="24"/>
        <v>0</v>
      </c>
      <c r="Y78" s="40">
        <f t="shared" si="8"/>
        <v>0</v>
      </c>
    </row>
    <row r="79" spans="1:25" x14ac:dyDescent="0.25">
      <c r="A79" s="30"/>
      <c r="B79" s="62"/>
      <c r="C79" s="58"/>
      <c r="D79" s="59"/>
      <c r="E79" s="60"/>
      <c r="F79" s="61"/>
      <c r="G79" s="60"/>
      <c r="H79" s="61"/>
      <c r="I79" s="37">
        <f t="shared" si="22"/>
        <v>0</v>
      </c>
      <c r="J79" s="38">
        <f t="shared" si="22"/>
        <v>0</v>
      </c>
      <c r="K79" s="35"/>
      <c r="L79" s="35"/>
      <c r="M79" s="35"/>
      <c r="N79" s="35"/>
      <c r="O79" s="35"/>
      <c r="P79" s="35"/>
      <c r="Q79" s="39">
        <f t="shared" si="23"/>
        <v>0</v>
      </c>
      <c r="R79" s="35"/>
      <c r="S79" s="35"/>
      <c r="T79" s="35"/>
      <c r="U79" s="35"/>
      <c r="V79" s="35"/>
      <c r="W79" s="35"/>
      <c r="X79" s="39">
        <f t="shared" si="24"/>
        <v>0</v>
      </c>
      <c r="Y79" s="40">
        <f t="shared" si="8"/>
        <v>0</v>
      </c>
    </row>
    <row r="80" spans="1:25" x14ac:dyDescent="0.25">
      <c r="A80" s="30"/>
      <c r="B80" s="62"/>
      <c r="C80" s="58"/>
      <c r="D80" s="59"/>
      <c r="E80" s="60"/>
      <c r="F80" s="61"/>
      <c r="G80" s="60"/>
      <c r="H80" s="61"/>
      <c r="I80" s="37">
        <f t="shared" si="22"/>
        <v>0</v>
      </c>
      <c r="J80" s="38">
        <f t="shared" si="22"/>
        <v>0</v>
      </c>
      <c r="K80" s="35"/>
      <c r="L80" s="35"/>
      <c r="M80" s="35"/>
      <c r="N80" s="35"/>
      <c r="O80" s="35"/>
      <c r="P80" s="35"/>
      <c r="Q80" s="39">
        <f t="shared" si="23"/>
        <v>0</v>
      </c>
      <c r="R80" s="35"/>
      <c r="S80" s="35"/>
      <c r="T80" s="35"/>
      <c r="U80" s="35"/>
      <c r="V80" s="35"/>
      <c r="W80" s="35"/>
      <c r="X80" s="39">
        <f t="shared" si="24"/>
        <v>0</v>
      </c>
      <c r="Y80" s="40">
        <f t="shared" si="8"/>
        <v>0</v>
      </c>
    </row>
    <row r="81" spans="1:25" x14ac:dyDescent="0.25">
      <c r="A81" s="30"/>
      <c r="B81" s="62"/>
      <c r="C81" s="42"/>
      <c r="D81" s="43"/>
      <c r="E81" s="44"/>
      <c r="F81" s="45"/>
      <c r="G81" s="46"/>
      <c r="H81" s="47"/>
      <c r="I81" s="37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0"/>
    </row>
    <row r="82" spans="1:25" ht="15.75" thickBot="1" x14ac:dyDescent="0.3">
      <c r="A82" s="49"/>
      <c r="B82" s="50"/>
      <c r="C82" s="51" t="s">
        <v>38</v>
      </c>
      <c r="D82" s="52"/>
      <c r="E82" s="53"/>
      <c r="F82" s="54"/>
      <c r="G82" s="55"/>
      <c r="H82" s="56" t="s">
        <v>39</v>
      </c>
      <c r="I82" s="37">
        <f t="shared" ref="I82:W82" si="25">SUM(I68:I81)</f>
        <v>0.23750000000000004</v>
      </c>
      <c r="J82" s="57">
        <f t="shared" si="25"/>
        <v>181</v>
      </c>
      <c r="K82" s="57">
        <f t="shared" si="25"/>
        <v>4</v>
      </c>
      <c r="L82" s="57">
        <f t="shared" si="25"/>
        <v>1</v>
      </c>
      <c r="M82" s="57">
        <f t="shared" si="25"/>
        <v>1</v>
      </c>
      <c r="N82" s="57">
        <f t="shared" si="25"/>
        <v>0</v>
      </c>
      <c r="O82" s="57">
        <f t="shared" si="25"/>
        <v>0</v>
      </c>
      <c r="P82" s="57">
        <f t="shared" si="25"/>
        <v>0</v>
      </c>
      <c r="Q82" s="57">
        <f t="shared" si="25"/>
        <v>6</v>
      </c>
      <c r="R82" s="57">
        <f t="shared" si="25"/>
        <v>0</v>
      </c>
      <c r="S82" s="57">
        <f t="shared" si="25"/>
        <v>5</v>
      </c>
      <c r="T82" s="57">
        <f t="shared" si="25"/>
        <v>0</v>
      </c>
      <c r="U82" s="57">
        <f t="shared" si="25"/>
        <v>0</v>
      </c>
      <c r="V82" s="57">
        <f t="shared" si="25"/>
        <v>1</v>
      </c>
      <c r="W82" s="57">
        <f t="shared" si="25"/>
        <v>0</v>
      </c>
      <c r="X82" s="57">
        <f>SUM(R82:W82)</f>
        <v>6</v>
      </c>
      <c r="Y82" s="40">
        <f t="shared" si="8"/>
        <v>0</v>
      </c>
    </row>
    <row r="83" spans="1:25" ht="15.75" thickTop="1" x14ac:dyDescent="0.25">
      <c r="A83" s="30" t="s">
        <v>47</v>
      </c>
      <c r="B83" s="31">
        <v>43652</v>
      </c>
      <c r="C83" s="32" t="s">
        <v>30</v>
      </c>
      <c r="D83" s="33"/>
      <c r="E83" s="34"/>
      <c r="F83" s="35"/>
      <c r="G83" s="34"/>
      <c r="H83" s="35"/>
      <c r="I83" s="37">
        <f>SUM(G83-E83)</f>
        <v>0</v>
      </c>
      <c r="J83" s="38">
        <f>SUM(H83-F83)</f>
        <v>0</v>
      </c>
      <c r="K83" s="35"/>
      <c r="L83" s="35"/>
      <c r="M83" s="35"/>
      <c r="N83" s="35"/>
      <c r="O83" s="35"/>
      <c r="P83" s="35"/>
      <c r="Q83" s="39">
        <f>SUM(K83:P83)</f>
        <v>0</v>
      </c>
      <c r="R83" s="35"/>
      <c r="S83" s="35"/>
      <c r="T83" s="35"/>
      <c r="U83" s="35"/>
      <c r="V83" s="35"/>
      <c r="W83" s="35"/>
      <c r="X83" s="39">
        <f>SUM(R83:W83)</f>
        <v>0</v>
      </c>
      <c r="Y83" s="40">
        <f t="shared" si="8"/>
        <v>0</v>
      </c>
    </row>
    <row r="84" spans="1:25" ht="15.75" thickBot="1" x14ac:dyDescent="0.3">
      <c r="A84" s="49"/>
      <c r="B84" s="50"/>
      <c r="C84" s="51" t="s">
        <v>38</v>
      </c>
      <c r="D84" s="52"/>
      <c r="E84" s="53"/>
      <c r="F84" s="54"/>
      <c r="G84" s="55"/>
      <c r="H84" s="56" t="s">
        <v>39</v>
      </c>
      <c r="I84" s="37">
        <f t="shared" ref="I84:X84" si="26">SUM(I83:I83)</f>
        <v>0</v>
      </c>
      <c r="J84" s="57">
        <f t="shared" si="26"/>
        <v>0</v>
      </c>
      <c r="K84" s="57">
        <f t="shared" si="26"/>
        <v>0</v>
      </c>
      <c r="L84" s="57">
        <f t="shared" si="26"/>
        <v>0</v>
      </c>
      <c r="M84" s="57">
        <f t="shared" si="26"/>
        <v>0</v>
      </c>
      <c r="N84" s="57">
        <f t="shared" si="26"/>
        <v>0</v>
      </c>
      <c r="O84" s="57">
        <f t="shared" si="26"/>
        <v>0</v>
      </c>
      <c r="P84" s="57">
        <f t="shared" si="26"/>
        <v>0</v>
      </c>
      <c r="Q84" s="57">
        <f t="shared" si="26"/>
        <v>0</v>
      </c>
      <c r="R84" s="57">
        <f t="shared" si="26"/>
        <v>0</v>
      </c>
      <c r="S84" s="57">
        <f t="shared" si="26"/>
        <v>0</v>
      </c>
      <c r="T84" s="57">
        <f t="shared" si="26"/>
        <v>0</v>
      </c>
      <c r="U84" s="57">
        <f t="shared" si="26"/>
        <v>0</v>
      </c>
      <c r="V84" s="57">
        <f t="shared" si="26"/>
        <v>0</v>
      </c>
      <c r="W84" s="57">
        <f t="shared" si="26"/>
        <v>0</v>
      </c>
      <c r="X84" s="57">
        <f t="shared" si="26"/>
        <v>0</v>
      </c>
      <c r="Y84" s="40">
        <f t="shared" si="8"/>
        <v>0</v>
      </c>
    </row>
    <row r="85" spans="1:25" ht="15.75" thickTop="1" x14ac:dyDescent="0.25">
      <c r="A85" s="30" t="s">
        <v>29</v>
      </c>
      <c r="B85" s="31">
        <v>43653</v>
      </c>
      <c r="C85" s="32"/>
      <c r="D85" s="33"/>
      <c r="E85" s="34"/>
      <c r="F85" s="35"/>
      <c r="G85" s="36"/>
      <c r="H85" s="35"/>
      <c r="I85" s="37">
        <f>SUM(G85-E85)</f>
        <v>0</v>
      </c>
      <c r="J85" s="38">
        <f>SUM(H85-F85)</f>
        <v>0</v>
      </c>
      <c r="K85" s="35"/>
      <c r="L85" s="35"/>
      <c r="M85" s="35"/>
      <c r="N85" s="35"/>
      <c r="O85" s="35"/>
      <c r="P85" s="35"/>
      <c r="Q85" s="39">
        <f>SUM(K85:P85)</f>
        <v>0</v>
      </c>
      <c r="R85" s="35"/>
      <c r="S85" s="35"/>
      <c r="T85" s="35"/>
      <c r="U85" s="35"/>
      <c r="V85" s="35"/>
      <c r="W85" s="35"/>
      <c r="X85" s="39">
        <f>SUM(R85:W85)</f>
        <v>0</v>
      </c>
      <c r="Y85" s="40">
        <f t="shared" si="8"/>
        <v>0</v>
      </c>
    </row>
    <row r="86" spans="1:25" ht="15.75" thickBot="1" x14ac:dyDescent="0.3">
      <c r="A86" s="49"/>
      <c r="B86" s="50"/>
      <c r="C86" s="51" t="s">
        <v>38</v>
      </c>
      <c r="D86" s="52"/>
      <c r="E86" s="53"/>
      <c r="F86" s="54"/>
      <c r="G86" s="55"/>
      <c r="H86" s="56" t="s">
        <v>39</v>
      </c>
      <c r="I86" s="37">
        <f t="shared" ref="I86:X86" si="27">SUM(I85:I85)</f>
        <v>0</v>
      </c>
      <c r="J86" s="57">
        <f t="shared" si="27"/>
        <v>0</v>
      </c>
      <c r="K86" s="57">
        <f t="shared" si="27"/>
        <v>0</v>
      </c>
      <c r="L86" s="57">
        <f t="shared" si="27"/>
        <v>0</v>
      </c>
      <c r="M86" s="57">
        <f t="shared" si="27"/>
        <v>0</v>
      </c>
      <c r="N86" s="57">
        <f t="shared" si="27"/>
        <v>0</v>
      </c>
      <c r="O86" s="57">
        <f t="shared" si="27"/>
        <v>0</v>
      </c>
      <c r="P86" s="57">
        <f t="shared" si="27"/>
        <v>0</v>
      </c>
      <c r="Q86" s="57">
        <f t="shared" si="27"/>
        <v>0</v>
      </c>
      <c r="R86" s="57">
        <f t="shared" si="27"/>
        <v>0</v>
      </c>
      <c r="S86" s="57">
        <f t="shared" si="27"/>
        <v>0</v>
      </c>
      <c r="T86" s="57">
        <f t="shared" si="27"/>
        <v>0</v>
      </c>
      <c r="U86" s="57">
        <f t="shared" si="27"/>
        <v>0</v>
      </c>
      <c r="V86" s="57">
        <f t="shared" si="27"/>
        <v>0</v>
      </c>
      <c r="W86" s="57">
        <f t="shared" si="27"/>
        <v>0</v>
      </c>
      <c r="X86" s="57">
        <f t="shared" si="27"/>
        <v>0</v>
      </c>
      <c r="Y86" s="40">
        <f t="shared" si="8"/>
        <v>0</v>
      </c>
    </row>
    <row r="87" spans="1:25" ht="16.5" thickTop="1" thickBot="1" x14ac:dyDescent="0.3">
      <c r="A87" s="214" t="s">
        <v>40</v>
      </c>
      <c r="B87" s="221">
        <v>43654</v>
      </c>
      <c r="C87" s="215" t="s">
        <v>30</v>
      </c>
      <c r="D87" s="216">
        <v>16</v>
      </c>
      <c r="E87" s="209">
        <v>0.27083333333333331</v>
      </c>
      <c r="F87" s="210">
        <v>134437</v>
      </c>
      <c r="G87" s="209">
        <v>0.31180555555555556</v>
      </c>
      <c r="H87" s="210">
        <v>134470</v>
      </c>
      <c r="I87" s="37">
        <f>SUM(G87-E87)</f>
        <v>4.0972222222222243E-2</v>
      </c>
      <c r="J87" s="38">
        <f>SUM(H87-F87)</f>
        <v>33</v>
      </c>
      <c r="K87" s="203"/>
      <c r="L87" s="213">
        <v>1</v>
      </c>
      <c r="M87" s="204"/>
      <c r="N87" s="204"/>
      <c r="O87" s="204"/>
      <c r="P87" s="204"/>
      <c r="Q87" s="39">
        <f>SUM(K87:P87)</f>
        <v>1</v>
      </c>
      <c r="R87" s="203"/>
      <c r="S87" s="213">
        <v>1</v>
      </c>
      <c r="T87" s="204"/>
      <c r="U87" s="204"/>
      <c r="V87" s="204"/>
      <c r="W87" s="204"/>
      <c r="X87" s="39">
        <f>SUM(R87:W87)</f>
        <v>1</v>
      </c>
      <c r="Y87" s="40">
        <f>SUM(Q87-X87)</f>
        <v>0</v>
      </c>
    </row>
    <row r="88" spans="1:25" ht="15.75" thickBot="1" x14ac:dyDescent="0.3">
      <c r="A88" s="217" t="s">
        <v>140</v>
      </c>
      <c r="B88" s="218"/>
      <c r="C88" s="219" t="s">
        <v>31</v>
      </c>
      <c r="D88" s="220"/>
      <c r="E88" s="212">
        <v>0.33333333333333331</v>
      </c>
      <c r="F88" s="207">
        <v>134470</v>
      </c>
      <c r="G88" s="212">
        <v>0.36249999999999999</v>
      </c>
      <c r="H88" s="207">
        <v>134495</v>
      </c>
      <c r="I88" s="37">
        <f t="shared" ref="I88:J99" si="28">SUM(G88-E88)</f>
        <v>2.9166666666666674E-2</v>
      </c>
      <c r="J88" s="38">
        <f t="shared" si="28"/>
        <v>25</v>
      </c>
      <c r="K88" s="208"/>
      <c r="L88" s="206"/>
      <c r="M88" s="207">
        <v>1</v>
      </c>
      <c r="N88" s="206"/>
      <c r="O88" s="206"/>
      <c r="P88" s="206"/>
      <c r="Q88" s="39">
        <f t="shared" ref="Q88:Q99" si="29">SUM(K88:P88)</f>
        <v>1</v>
      </c>
      <c r="R88" s="208"/>
      <c r="S88" s="207">
        <v>1</v>
      </c>
      <c r="T88" s="206"/>
      <c r="U88" s="206"/>
      <c r="V88" s="206"/>
      <c r="W88" s="206"/>
      <c r="X88" s="39">
        <f t="shared" ref="X88:X99" si="30">SUM(R88:W88)</f>
        <v>1</v>
      </c>
      <c r="Y88" s="40">
        <f t="shared" ref="Y88:Y101" si="31">SUM(Q88-X88)</f>
        <v>0</v>
      </c>
    </row>
    <row r="89" spans="1:25" ht="15.75" thickBot="1" x14ac:dyDescent="0.3">
      <c r="A89" s="217" t="s">
        <v>140</v>
      </c>
      <c r="B89" s="218"/>
      <c r="C89" s="219" t="s">
        <v>32</v>
      </c>
      <c r="D89" s="220">
        <v>16</v>
      </c>
      <c r="E89" s="212">
        <v>0.36944444444444446</v>
      </c>
      <c r="F89" s="207">
        <v>134495</v>
      </c>
      <c r="G89" s="212">
        <v>0.40416666666666662</v>
      </c>
      <c r="H89" s="207">
        <v>134519</v>
      </c>
      <c r="I89" s="37">
        <f t="shared" si="28"/>
        <v>3.4722222222222154E-2</v>
      </c>
      <c r="J89" s="38">
        <f t="shared" si="28"/>
        <v>24</v>
      </c>
      <c r="K89" s="205">
        <v>1</v>
      </c>
      <c r="L89" s="206"/>
      <c r="M89" s="207">
        <v>1</v>
      </c>
      <c r="N89" s="206"/>
      <c r="O89" s="206"/>
      <c r="P89" s="206"/>
      <c r="Q89" s="39">
        <f t="shared" si="29"/>
        <v>2</v>
      </c>
      <c r="R89" s="208"/>
      <c r="S89" s="207">
        <v>2</v>
      </c>
      <c r="T89" s="206"/>
      <c r="U89" s="206"/>
      <c r="V89" s="206"/>
      <c r="W89" s="206"/>
      <c r="X89" s="39">
        <f t="shared" si="30"/>
        <v>2</v>
      </c>
      <c r="Y89" s="40">
        <f t="shared" si="31"/>
        <v>0</v>
      </c>
    </row>
    <row r="90" spans="1:25" ht="15.75" thickBot="1" x14ac:dyDescent="0.3">
      <c r="A90" s="217"/>
      <c r="B90" s="218"/>
      <c r="C90" s="219" t="s">
        <v>33</v>
      </c>
      <c r="D90" s="220"/>
      <c r="E90" s="212">
        <v>0.41319444444444442</v>
      </c>
      <c r="F90" s="207">
        <v>134519</v>
      </c>
      <c r="G90" s="212">
        <v>0.46527777777777773</v>
      </c>
      <c r="H90" s="207">
        <v>134551</v>
      </c>
      <c r="I90" s="37">
        <f t="shared" si="28"/>
        <v>5.2083333333333315E-2</v>
      </c>
      <c r="J90" s="38">
        <f t="shared" si="28"/>
        <v>32</v>
      </c>
      <c r="K90" s="205">
        <v>1</v>
      </c>
      <c r="L90" s="206"/>
      <c r="M90" s="206"/>
      <c r="N90" s="206"/>
      <c r="O90" s="206"/>
      <c r="P90" s="206"/>
      <c r="Q90" s="39">
        <f t="shared" si="29"/>
        <v>1</v>
      </c>
      <c r="R90" s="208"/>
      <c r="S90" s="207">
        <v>1</v>
      </c>
      <c r="T90" s="206"/>
      <c r="U90" s="206"/>
      <c r="V90" s="206"/>
      <c r="W90" s="206"/>
      <c r="X90" s="39">
        <f t="shared" si="30"/>
        <v>1</v>
      </c>
      <c r="Y90" s="40">
        <f t="shared" si="31"/>
        <v>0</v>
      </c>
    </row>
    <row r="91" spans="1:25" ht="15.75" thickBot="1" x14ac:dyDescent="0.3">
      <c r="A91" s="217" t="s">
        <v>132</v>
      </c>
      <c r="B91" s="218"/>
      <c r="C91" s="219" t="s">
        <v>34</v>
      </c>
      <c r="D91" s="220">
        <v>16</v>
      </c>
      <c r="E91" s="212">
        <v>0.64583333333333337</v>
      </c>
      <c r="F91" s="207">
        <v>134551</v>
      </c>
      <c r="G91" s="212">
        <v>0.71180555555555547</v>
      </c>
      <c r="H91" s="207">
        <v>134587</v>
      </c>
      <c r="I91" s="37">
        <f t="shared" si="28"/>
        <v>6.5972222222222099E-2</v>
      </c>
      <c r="J91" s="38">
        <f t="shared" si="28"/>
        <v>36</v>
      </c>
      <c r="K91" s="205">
        <v>1</v>
      </c>
      <c r="L91" s="207">
        <v>1</v>
      </c>
      <c r="M91" s="206"/>
      <c r="N91" s="206"/>
      <c r="O91" s="206"/>
      <c r="P91" s="206"/>
      <c r="Q91" s="39">
        <f t="shared" si="29"/>
        <v>2</v>
      </c>
      <c r="R91" s="208"/>
      <c r="S91" s="207">
        <v>2</v>
      </c>
      <c r="T91" s="206"/>
      <c r="U91" s="206"/>
      <c r="V91" s="206"/>
      <c r="W91" s="206"/>
      <c r="X91" s="39">
        <f t="shared" si="30"/>
        <v>2</v>
      </c>
      <c r="Y91" s="40">
        <f t="shared" si="31"/>
        <v>0</v>
      </c>
    </row>
    <row r="92" spans="1:25" ht="15.75" thickBot="1" x14ac:dyDescent="0.3">
      <c r="A92" s="217"/>
      <c r="B92" s="218"/>
      <c r="C92" s="219" t="s">
        <v>35</v>
      </c>
      <c r="D92" s="220"/>
      <c r="E92" s="212">
        <v>0.72777777777777775</v>
      </c>
      <c r="F92" s="207">
        <v>134587</v>
      </c>
      <c r="G92" s="212">
        <v>0.77777777777777779</v>
      </c>
      <c r="H92" s="207">
        <v>134619</v>
      </c>
      <c r="I92" s="37">
        <f t="shared" si="28"/>
        <v>5.0000000000000044E-2</v>
      </c>
      <c r="J92" s="38">
        <f t="shared" si="28"/>
        <v>32</v>
      </c>
      <c r="K92" s="205">
        <v>4</v>
      </c>
      <c r="L92" s="206"/>
      <c r="M92" s="206"/>
      <c r="N92" s="206"/>
      <c r="O92" s="206"/>
      <c r="P92" s="206"/>
      <c r="Q92" s="39">
        <f t="shared" si="29"/>
        <v>4</v>
      </c>
      <c r="R92" s="208"/>
      <c r="S92" s="207">
        <v>4</v>
      </c>
      <c r="T92" s="206"/>
      <c r="U92" s="206"/>
      <c r="V92" s="206"/>
      <c r="W92" s="206"/>
      <c r="X92" s="39">
        <f t="shared" si="30"/>
        <v>4</v>
      </c>
      <c r="Y92" s="40">
        <f t="shared" si="31"/>
        <v>0</v>
      </c>
    </row>
    <row r="93" spans="1:25" ht="15.75" thickBot="1" x14ac:dyDescent="0.3">
      <c r="A93" s="217"/>
      <c r="B93" s="218"/>
      <c r="C93" s="219" t="s">
        <v>36</v>
      </c>
      <c r="D93" s="220"/>
      <c r="E93" s="206"/>
      <c r="F93" s="206"/>
      <c r="G93" s="206"/>
      <c r="H93" s="206"/>
      <c r="I93" s="37">
        <f t="shared" si="28"/>
        <v>0</v>
      </c>
      <c r="J93" s="38">
        <f t="shared" si="28"/>
        <v>0</v>
      </c>
      <c r="K93" s="208"/>
      <c r="L93" s="206"/>
      <c r="M93" s="206"/>
      <c r="N93" s="206"/>
      <c r="O93" s="206"/>
      <c r="P93" s="206"/>
      <c r="Q93" s="39">
        <f t="shared" si="29"/>
        <v>0</v>
      </c>
      <c r="R93" s="208"/>
      <c r="S93" s="206"/>
      <c r="T93" s="206"/>
      <c r="U93" s="206"/>
      <c r="V93" s="206"/>
      <c r="W93" s="206"/>
      <c r="X93" s="39">
        <f t="shared" si="30"/>
        <v>0</v>
      </c>
      <c r="Y93" s="40">
        <f t="shared" si="31"/>
        <v>0</v>
      </c>
    </row>
    <row r="94" spans="1:25" ht="15.75" thickBot="1" x14ac:dyDescent="0.3">
      <c r="A94" s="217"/>
      <c r="B94" s="218"/>
      <c r="C94" s="219" t="s">
        <v>37</v>
      </c>
      <c r="D94" s="220"/>
      <c r="E94" s="206"/>
      <c r="F94" s="206"/>
      <c r="G94" s="206"/>
      <c r="H94" s="206"/>
      <c r="I94" s="37">
        <f t="shared" si="28"/>
        <v>0</v>
      </c>
      <c r="J94" s="38">
        <f t="shared" si="28"/>
        <v>0</v>
      </c>
      <c r="K94" s="208"/>
      <c r="L94" s="206"/>
      <c r="M94" s="206"/>
      <c r="N94" s="206"/>
      <c r="O94" s="206"/>
      <c r="P94" s="206"/>
      <c r="Q94" s="39">
        <f t="shared" si="29"/>
        <v>0</v>
      </c>
      <c r="R94" s="208"/>
      <c r="S94" s="206"/>
      <c r="T94" s="206"/>
      <c r="U94" s="206"/>
      <c r="V94" s="206"/>
      <c r="W94" s="206"/>
      <c r="X94" s="39">
        <f t="shared" si="30"/>
        <v>0</v>
      </c>
      <c r="Y94" s="40">
        <f t="shared" si="31"/>
        <v>0</v>
      </c>
    </row>
    <row r="95" spans="1:25" ht="15.75" thickBot="1" x14ac:dyDescent="0.3">
      <c r="A95" s="217"/>
      <c r="B95" s="218"/>
      <c r="C95" s="219" t="s">
        <v>41</v>
      </c>
      <c r="D95" s="220"/>
      <c r="E95" s="206"/>
      <c r="F95" s="206"/>
      <c r="G95" s="206"/>
      <c r="H95" s="206"/>
      <c r="I95" s="37">
        <f t="shared" si="28"/>
        <v>0</v>
      </c>
      <c r="J95" s="38">
        <f t="shared" si="28"/>
        <v>0</v>
      </c>
      <c r="K95" s="208"/>
      <c r="L95" s="206"/>
      <c r="M95" s="206"/>
      <c r="N95" s="206"/>
      <c r="O95" s="206"/>
      <c r="P95" s="206"/>
      <c r="Q95" s="39">
        <f t="shared" si="29"/>
        <v>0</v>
      </c>
      <c r="R95" s="208"/>
      <c r="S95" s="206"/>
      <c r="T95" s="206"/>
      <c r="U95" s="206"/>
      <c r="V95" s="206"/>
      <c r="W95" s="206"/>
      <c r="X95" s="39">
        <f t="shared" si="30"/>
        <v>0</v>
      </c>
      <c r="Y95" s="40">
        <f t="shared" si="31"/>
        <v>0</v>
      </c>
    </row>
    <row r="96" spans="1:25" ht="15.75" thickBot="1" x14ac:dyDescent="0.3">
      <c r="A96" s="217"/>
      <c r="B96" s="218"/>
      <c r="C96" s="219" t="s">
        <v>42</v>
      </c>
      <c r="D96" s="220"/>
      <c r="E96" s="206"/>
      <c r="F96" s="206"/>
      <c r="G96" s="206"/>
      <c r="H96" s="206"/>
      <c r="I96" s="37">
        <f t="shared" si="28"/>
        <v>0</v>
      </c>
      <c r="J96" s="38">
        <f t="shared" si="28"/>
        <v>0</v>
      </c>
      <c r="K96" s="208"/>
      <c r="L96" s="206"/>
      <c r="M96" s="206"/>
      <c r="N96" s="206"/>
      <c r="O96" s="206"/>
      <c r="P96" s="206"/>
      <c r="Q96" s="39">
        <f t="shared" si="29"/>
        <v>0</v>
      </c>
      <c r="R96" s="208"/>
      <c r="S96" s="206"/>
      <c r="T96" s="206"/>
      <c r="U96" s="206"/>
      <c r="V96" s="206"/>
      <c r="W96" s="206"/>
      <c r="X96" s="39">
        <f t="shared" si="30"/>
        <v>0</v>
      </c>
      <c r="Y96" s="40">
        <f t="shared" si="31"/>
        <v>0</v>
      </c>
    </row>
    <row r="97" spans="1:25" ht="15.75" thickBot="1" x14ac:dyDescent="0.3">
      <c r="A97" s="217"/>
      <c r="B97" s="218"/>
      <c r="C97" s="222"/>
      <c r="D97" s="223"/>
      <c r="E97" s="222"/>
      <c r="F97" s="222"/>
      <c r="G97" s="222"/>
      <c r="H97" s="222"/>
      <c r="I97" s="37">
        <f t="shared" si="28"/>
        <v>0</v>
      </c>
      <c r="J97" s="38">
        <f t="shared" si="28"/>
        <v>0</v>
      </c>
      <c r="K97" s="208"/>
      <c r="L97" s="206"/>
      <c r="M97" s="206"/>
      <c r="N97" s="206"/>
      <c r="O97" s="206"/>
      <c r="P97" s="206"/>
      <c r="Q97" s="39">
        <f t="shared" si="29"/>
        <v>0</v>
      </c>
      <c r="R97" s="208"/>
      <c r="S97" s="206"/>
      <c r="T97" s="206"/>
      <c r="U97" s="206"/>
      <c r="V97" s="206"/>
      <c r="W97" s="206"/>
      <c r="X97" s="39">
        <f t="shared" si="30"/>
        <v>0</v>
      </c>
      <c r="Y97" s="40">
        <f t="shared" si="31"/>
        <v>0</v>
      </c>
    </row>
    <row r="98" spans="1:25" ht="15.75" thickBot="1" x14ac:dyDescent="0.3">
      <c r="A98" s="217"/>
      <c r="B98" s="218"/>
      <c r="C98" s="222"/>
      <c r="D98" s="223"/>
      <c r="E98" s="222"/>
      <c r="F98" s="222"/>
      <c r="G98" s="222"/>
      <c r="H98" s="222"/>
      <c r="I98" s="37">
        <f t="shared" si="28"/>
        <v>0</v>
      </c>
      <c r="J98" s="38">
        <f t="shared" si="28"/>
        <v>0</v>
      </c>
      <c r="K98" s="208"/>
      <c r="L98" s="206"/>
      <c r="M98" s="206"/>
      <c r="N98" s="206"/>
      <c r="O98" s="206"/>
      <c r="P98" s="206"/>
      <c r="Q98" s="39">
        <f t="shared" si="29"/>
        <v>0</v>
      </c>
      <c r="R98" s="208"/>
      <c r="S98" s="206"/>
      <c r="T98" s="206"/>
      <c r="U98" s="206"/>
      <c r="V98" s="206"/>
      <c r="W98" s="206"/>
      <c r="X98" s="39">
        <f t="shared" si="30"/>
        <v>0</v>
      </c>
      <c r="Y98" s="40">
        <f t="shared" si="31"/>
        <v>0</v>
      </c>
    </row>
    <row r="99" spans="1:25" ht="15.75" thickBot="1" x14ac:dyDescent="0.3">
      <c r="A99" s="217"/>
      <c r="B99" s="218"/>
      <c r="C99" s="222"/>
      <c r="D99" s="223"/>
      <c r="E99" s="222"/>
      <c r="F99" s="222"/>
      <c r="G99" s="222"/>
      <c r="H99" s="222"/>
      <c r="I99" s="37">
        <f t="shared" si="28"/>
        <v>0</v>
      </c>
      <c r="J99" s="38">
        <f t="shared" si="28"/>
        <v>0</v>
      </c>
      <c r="K99" s="208"/>
      <c r="L99" s="206"/>
      <c r="M99" s="206"/>
      <c r="N99" s="206"/>
      <c r="O99" s="206"/>
      <c r="P99" s="206"/>
      <c r="Q99" s="39">
        <f t="shared" si="29"/>
        <v>0</v>
      </c>
      <c r="R99" s="208"/>
      <c r="S99" s="206"/>
      <c r="T99" s="206"/>
      <c r="U99" s="206"/>
      <c r="V99" s="206"/>
      <c r="W99" s="206"/>
      <c r="X99" s="39">
        <f t="shared" si="30"/>
        <v>0</v>
      </c>
      <c r="Y99" s="40">
        <f t="shared" si="31"/>
        <v>0</v>
      </c>
    </row>
    <row r="100" spans="1:25" ht="15.75" thickBot="1" x14ac:dyDescent="0.3">
      <c r="A100" s="217"/>
      <c r="B100" s="218"/>
      <c r="C100" s="219"/>
      <c r="D100" s="224"/>
      <c r="E100" s="225"/>
      <c r="F100" s="225"/>
      <c r="G100" s="225"/>
      <c r="H100" s="218"/>
      <c r="I100" s="37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0"/>
    </row>
    <row r="101" spans="1:25" ht="15.75" thickBot="1" x14ac:dyDescent="0.3">
      <c r="A101" s="226"/>
      <c r="B101" s="226"/>
      <c r="C101" s="227" t="s">
        <v>38</v>
      </c>
      <c r="D101" s="228"/>
      <c r="E101" s="229"/>
      <c r="F101" s="229"/>
      <c r="G101" s="229"/>
      <c r="H101" s="230" t="s">
        <v>39</v>
      </c>
      <c r="I101" s="37">
        <f t="shared" ref="I101:W101" si="32">SUM(I87:I100)</f>
        <v>0.27291666666666653</v>
      </c>
      <c r="J101" s="57">
        <f t="shared" si="32"/>
        <v>182</v>
      </c>
      <c r="K101" s="57">
        <f t="shared" si="32"/>
        <v>7</v>
      </c>
      <c r="L101" s="57">
        <f t="shared" si="32"/>
        <v>2</v>
      </c>
      <c r="M101" s="57">
        <f t="shared" si="32"/>
        <v>2</v>
      </c>
      <c r="N101" s="57">
        <f t="shared" si="32"/>
        <v>0</v>
      </c>
      <c r="O101" s="57">
        <f t="shared" si="32"/>
        <v>0</v>
      </c>
      <c r="P101" s="57">
        <f t="shared" si="32"/>
        <v>0</v>
      </c>
      <c r="Q101" s="57">
        <f t="shared" si="32"/>
        <v>11</v>
      </c>
      <c r="R101" s="57">
        <f t="shared" si="32"/>
        <v>0</v>
      </c>
      <c r="S101" s="57">
        <f t="shared" si="32"/>
        <v>11</v>
      </c>
      <c r="T101" s="57">
        <f t="shared" si="32"/>
        <v>0</v>
      </c>
      <c r="U101" s="57">
        <f t="shared" si="32"/>
        <v>0</v>
      </c>
      <c r="V101" s="57">
        <f t="shared" si="32"/>
        <v>0</v>
      </c>
      <c r="W101" s="57">
        <f t="shared" si="32"/>
        <v>0</v>
      </c>
      <c r="X101" s="57">
        <f>SUM(R101:W101)</f>
        <v>11</v>
      </c>
      <c r="Y101" s="40">
        <f t="shared" si="31"/>
        <v>0</v>
      </c>
    </row>
    <row r="102" spans="1:25" ht="16.5" thickTop="1" thickBot="1" x14ac:dyDescent="0.3">
      <c r="A102" s="217" t="s">
        <v>43</v>
      </c>
      <c r="B102" s="231">
        <v>43655</v>
      </c>
      <c r="C102" s="219" t="s">
        <v>30</v>
      </c>
      <c r="D102" s="220">
        <v>16</v>
      </c>
      <c r="E102" s="212">
        <v>0.27083333333333331</v>
      </c>
      <c r="F102" s="207">
        <v>134619</v>
      </c>
      <c r="G102" s="212">
        <v>0.31111111111111112</v>
      </c>
      <c r="H102" s="207">
        <v>134652</v>
      </c>
      <c r="I102" s="37">
        <f>SUM(G102-E102)</f>
        <v>4.0277777777777801E-2</v>
      </c>
      <c r="J102" s="38">
        <f>SUM(H102-F102)</f>
        <v>33</v>
      </c>
      <c r="K102" s="234">
        <v>1</v>
      </c>
      <c r="L102" s="213">
        <v>1</v>
      </c>
      <c r="M102" s="204"/>
      <c r="N102" s="204"/>
      <c r="O102" s="204"/>
      <c r="P102" s="204"/>
      <c r="Q102" s="39">
        <f>SUM(K102:P102)</f>
        <v>2</v>
      </c>
      <c r="R102" s="203"/>
      <c r="S102" s="213">
        <v>2</v>
      </c>
      <c r="T102" s="204"/>
      <c r="U102" s="204"/>
      <c r="V102" s="204"/>
      <c r="W102" s="204"/>
      <c r="X102" s="39">
        <f>SUM(R102:W102)</f>
        <v>2</v>
      </c>
      <c r="Y102" s="40">
        <f>SUM(Q102-X102)</f>
        <v>0</v>
      </c>
    </row>
    <row r="103" spans="1:25" ht="15.75" thickBot="1" x14ac:dyDescent="0.3">
      <c r="A103" s="217" t="s">
        <v>140</v>
      </c>
      <c r="B103" s="218"/>
      <c r="C103" s="219" t="s">
        <v>31</v>
      </c>
      <c r="D103" s="220"/>
      <c r="E103" s="212">
        <v>0.33333333333333331</v>
      </c>
      <c r="F103" s="207">
        <v>134652</v>
      </c>
      <c r="G103" s="212">
        <v>0.3576388888888889</v>
      </c>
      <c r="H103" s="207">
        <v>134674</v>
      </c>
      <c r="I103" s="37">
        <f t="shared" ref="I103:J114" si="33">SUM(G103-E103)</f>
        <v>2.430555555555558E-2</v>
      </c>
      <c r="J103" s="38">
        <f t="shared" si="33"/>
        <v>22</v>
      </c>
      <c r="K103" s="208"/>
      <c r="L103" s="206"/>
      <c r="M103" s="206"/>
      <c r="N103" s="206"/>
      <c r="O103" s="206"/>
      <c r="P103" s="206"/>
      <c r="Q103" s="39">
        <f t="shared" ref="Q103:Q114" si="34">SUM(K103:P103)</f>
        <v>0</v>
      </c>
      <c r="R103" s="208"/>
      <c r="S103" s="206"/>
      <c r="T103" s="206"/>
      <c r="U103" s="206"/>
      <c r="V103" s="206"/>
      <c r="W103" s="206"/>
      <c r="X103" s="39">
        <f t="shared" ref="X103:X114" si="35">SUM(R103:W103)</f>
        <v>0</v>
      </c>
      <c r="Y103" s="40">
        <f t="shared" ref="Y103:Y170" si="36">SUM(Q103-X103)</f>
        <v>0</v>
      </c>
    </row>
    <row r="104" spans="1:25" ht="15.75" thickBot="1" x14ac:dyDescent="0.3">
      <c r="A104" s="217" t="s">
        <v>140</v>
      </c>
      <c r="B104" s="218"/>
      <c r="C104" s="219" t="s">
        <v>32</v>
      </c>
      <c r="D104" s="220">
        <v>16</v>
      </c>
      <c r="E104" s="212">
        <v>0.36944444444444446</v>
      </c>
      <c r="F104" s="207">
        <v>134674</v>
      </c>
      <c r="G104" s="212">
        <v>0.40208333333333335</v>
      </c>
      <c r="H104" s="207">
        <v>134698</v>
      </c>
      <c r="I104" s="37">
        <f t="shared" si="33"/>
        <v>3.2638888888888884E-2</v>
      </c>
      <c r="J104" s="38">
        <f t="shared" si="33"/>
        <v>24</v>
      </c>
      <c r="K104" s="205">
        <v>2</v>
      </c>
      <c r="L104" s="206"/>
      <c r="M104" s="207">
        <v>1</v>
      </c>
      <c r="N104" s="206"/>
      <c r="O104" s="206"/>
      <c r="P104" s="206"/>
      <c r="Q104" s="39">
        <f t="shared" si="34"/>
        <v>3</v>
      </c>
      <c r="R104" s="208"/>
      <c r="S104" s="207">
        <v>2</v>
      </c>
      <c r="T104" s="206"/>
      <c r="U104" s="206"/>
      <c r="V104" s="207">
        <v>1</v>
      </c>
      <c r="W104" s="206"/>
      <c r="X104" s="39">
        <f t="shared" si="35"/>
        <v>3</v>
      </c>
      <c r="Y104" s="40">
        <f t="shared" si="36"/>
        <v>0</v>
      </c>
    </row>
    <row r="105" spans="1:25" ht="15.75" thickBot="1" x14ac:dyDescent="0.3">
      <c r="A105" s="217"/>
      <c r="B105" s="218"/>
      <c r="C105" s="219" t="s">
        <v>33</v>
      </c>
      <c r="D105" s="220"/>
      <c r="E105" s="212">
        <v>0.41319444444444442</v>
      </c>
      <c r="F105" s="207">
        <v>134698</v>
      </c>
      <c r="G105" s="212">
        <v>0.46597222222222223</v>
      </c>
      <c r="H105" s="207">
        <v>134731</v>
      </c>
      <c r="I105" s="37">
        <f t="shared" si="33"/>
        <v>5.2777777777777812E-2</v>
      </c>
      <c r="J105" s="38">
        <f t="shared" si="33"/>
        <v>33</v>
      </c>
      <c r="K105" s="205">
        <v>2</v>
      </c>
      <c r="L105" s="206"/>
      <c r="M105" s="206"/>
      <c r="N105" s="207">
        <v>1</v>
      </c>
      <c r="O105" s="206"/>
      <c r="P105" s="206"/>
      <c r="Q105" s="39">
        <f t="shared" si="34"/>
        <v>3</v>
      </c>
      <c r="R105" s="208"/>
      <c r="S105" s="207">
        <v>2</v>
      </c>
      <c r="T105" s="206"/>
      <c r="U105" s="206"/>
      <c r="V105" s="207">
        <v>1</v>
      </c>
      <c r="W105" s="206"/>
      <c r="X105" s="39">
        <f t="shared" si="35"/>
        <v>3</v>
      </c>
      <c r="Y105" s="40">
        <f t="shared" si="36"/>
        <v>0</v>
      </c>
    </row>
    <row r="106" spans="1:25" ht="15.75" thickBot="1" x14ac:dyDescent="0.3">
      <c r="A106" s="217" t="s">
        <v>140</v>
      </c>
      <c r="B106" s="218"/>
      <c r="C106" s="219" t="s">
        <v>34</v>
      </c>
      <c r="D106" s="220">
        <v>16</v>
      </c>
      <c r="E106" s="212">
        <v>0.64583333333333337</v>
      </c>
      <c r="F106" s="207">
        <v>134731</v>
      </c>
      <c r="G106" s="212">
        <v>0.70000000000000007</v>
      </c>
      <c r="H106" s="207">
        <v>134766</v>
      </c>
      <c r="I106" s="37">
        <f t="shared" si="33"/>
        <v>5.4166666666666696E-2</v>
      </c>
      <c r="J106" s="38">
        <f t="shared" si="33"/>
        <v>35</v>
      </c>
      <c r="K106" s="205">
        <v>1</v>
      </c>
      <c r="L106" s="207">
        <v>1</v>
      </c>
      <c r="M106" s="206"/>
      <c r="N106" s="207">
        <v>1</v>
      </c>
      <c r="O106" s="206"/>
      <c r="P106" s="206"/>
      <c r="Q106" s="39">
        <f t="shared" si="34"/>
        <v>3</v>
      </c>
      <c r="R106" s="208"/>
      <c r="S106" s="206"/>
      <c r="T106" s="206"/>
      <c r="U106" s="206"/>
      <c r="V106" s="207">
        <v>3</v>
      </c>
      <c r="W106" s="206"/>
      <c r="X106" s="39">
        <f t="shared" si="35"/>
        <v>3</v>
      </c>
      <c r="Y106" s="40">
        <f t="shared" si="36"/>
        <v>0</v>
      </c>
    </row>
    <row r="107" spans="1:25" ht="15.75" thickBot="1" x14ac:dyDescent="0.3">
      <c r="A107" s="217"/>
      <c r="B107" s="218"/>
      <c r="C107" s="219" t="s">
        <v>35</v>
      </c>
      <c r="D107" s="220"/>
      <c r="E107" s="212">
        <v>0.72777777777777775</v>
      </c>
      <c r="F107" s="207">
        <v>134766</v>
      </c>
      <c r="G107" s="212">
        <v>0.77430555555555547</v>
      </c>
      <c r="H107" s="207">
        <v>134800</v>
      </c>
      <c r="I107" s="37">
        <f t="shared" si="33"/>
        <v>4.6527777777777724E-2</v>
      </c>
      <c r="J107" s="38">
        <f t="shared" si="33"/>
        <v>34</v>
      </c>
      <c r="K107" s="205">
        <v>3</v>
      </c>
      <c r="L107" s="207">
        <v>1</v>
      </c>
      <c r="M107" s="207">
        <v>1</v>
      </c>
      <c r="N107" s="206"/>
      <c r="O107" s="206"/>
      <c r="P107" s="206"/>
      <c r="Q107" s="39">
        <f t="shared" si="34"/>
        <v>5</v>
      </c>
      <c r="R107" s="208"/>
      <c r="S107" s="206"/>
      <c r="T107" s="206"/>
      <c r="U107" s="206"/>
      <c r="V107" s="207">
        <v>5</v>
      </c>
      <c r="W107" s="206"/>
      <c r="X107" s="39">
        <f t="shared" si="35"/>
        <v>5</v>
      </c>
      <c r="Y107" s="40">
        <f t="shared" si="36"/>
        <v>0</v>
      </c>
    </row>
    <row r="108" spans="1:25" ht="15.75" thickBot="1" x14ac:dyDescent="0.3">
      <c r="A108" s="217"/>
      <c r="B108" s="218"/>
      <c r="C108" s="219" t="s">
        <v>36</v>
      </c>
      <c r="D108" s="220"/>
      <c r="E108" s="206"/>
      <c r="F108" s="206"/>
      <c r="G108" s="206"/>
      <c r="H108" s="206"/>
      <c r="I108" s="37">
        <f t="shared" si="33"/>
        <v>0</v>
      </c>
      <c r="J108" s="38">
        <f t="shared" si="33"/>
        <v>0</v>
      </c>
      <c r="K108" s="208"/>
      <c r="L108" s="206"/>
      <c r="M108" s="206"/>
      <c r="N108" s="206"/>
      <c r="O108" s="206"/>
      <c r="P108" s="206"/>
      <c r="Q108" s="39">
        <f t="shared" si="34"/>
        <v>0</v>
      </c>
      <c r="R108" s="208"/>
      <c r="S108" s="206"/>
      <c r="T108" s="206"/>
      <c r="U108" s="206"/>
      <c r="V108" s="206"/>
      <c r="W108" s="206"/>
      <c r="X108" s="39">
        <f t="shared" si="35"/>
        <v>0</v>
      </c>
      <c r="Y108" s="40">
        <f t="shared" si="36"/>
        <v>0</v>
      </c>
    </row>
    <row r="109" spans="1:25" ht="15.75" thickBot="1" x14ac:dyDescent="0.3">
      <c r="A109" s="217"/>
      <c r="B109" s="218"/>
      <c r="C109" s="219" t="s">
        <v>37</v>
      </c>
      <c r="D109" s="220"/>
      <c r="E109" s="206"/>
      <c r="F109" s="206"/>
      <c r="G109" s="206"/>
      <c r="H109" s="206"/>
      <c r="I109" s="37">
        <f t="shared" si="33"/>
        <v>0</v>
      </c>
      <c r="J109" s="38">
        <f t="shared" si="33"/>
        <v>0</v>
      </c>
      <c r="K109" s="208"/>
      <c r="L109" s="206"/>
      <c r="M109" s="206"/>
      <c r="N109" s="206"/>
      <c r="O109" s="206"/>
      <c r="P109" s="206"/>
      <c r="Q109" s="39">
        <f t="shared" si="34"/>
        <v>0</v>
      </c>
      <c r="R109" s="208"/>
      <c r="S109" s="206"/>
      <c r="T109" s="206"/>
      <c r="U109" s="206"/>
      <c r="V109" s="206"/>
      <c r="W109" s="206"/>
      <c r="X109" s="39">
        <f t="shared" si="35"/>
        <v>0</v>
      </c>
      <c r="Y109" s="40">
        <f t="shared" si="36"/>
        <v>0</v>
      </c>
    </row>
    <row r="110" spans="1:25" ht="15.75" thickBot="1" x14ac:dyDescent="0.3">
      <c r="A110" s="217"/>
      <c r="B110" s="218"/>
      <c r="C110" s="219" t="s">
        <v>41</v>
      </c>
      <c r="D110" s="220"/>
      <c r="E110" s="206"/>
      <c r="F110" s="206"/>
      <c r="G110" s="206"/>
      <c r="H110" s="206"/>
      <c r="I110" s="37">
        <f t="shared" si="33"/>
        <v>0</v>
      </c>
      <c r="J110" s="38">
        <f t="shared" si="33"/>
        <v>0</v>
      </c>
      <c r="K110" s="208"/>
      <c r="L110" s="206"/>
      <c r="M110" s="206"/>
      <c r="N110" s="206"/>
      <c r="O110" s="206"/>
      <c r="P110" s="206"/>
      <c r="Q110" s="39">
        <f t="shared" si="34"/>
        <v>0</v>
      </c>
      <c r="R110" s="208"/>
      <c r="S110" s="206"/>
      <c r="T110" s="206"/>
      <c r="U110" s="206"/>
      <c r="V110" s="206"/>
      <c r="W110" s="206"/>
      <c r="X110" s="39">
        <f t="shared" si="35"/>
        <v>0</v>
      </c>
      <c r="Y110" s="40">
        <f t="shared" si="36"/>
        <v>0</v>
      </c>
    </row>
    <row r="111" spans="1:25" ht="15.75" thickBot="1" x14ac:dyDescent="0.3">
      <c r="A111" s="217"/>
      <c r="B111" s="218"/>
      <c r="C111" s="219" t="s">
        <v>42</v>
      </c>
      <c r="D111" s="220"/>
      <c r="E111" s="206"/>
      <c r="F111" s="206"/>
      <c r="G111" s="206"/>
      <c r="H111" s="206"/>
      <c r="I111" s="37">
        <f t="shared" si="33"/>
        <v>0</v>
      </c>
      <c r="J111" s="38">
        <f t="shared" si="33"/>
        <v>0</v>
      </c>
      <c r="K111" s="208"/>
      <c r="L111" s="206"/>
      <c r="M111" s="206"/>
      <c r="N111" s="206"/>
      <c r="O111" s="206"/>
      <c r="P111" s="206"/>
      <c r="Q111" s="39">
        <f t="shared" si="34"/>
        <v>0</v>
      </c>
      <c r="R111" s="208"/>
      <c r="S111" s="206"/>
      <c r="T111" s="206"/>
      <c r="U111" s="206"/>
      <c r="V111" s="206"/>
      <c r="W111" s="206"/>
      <c r="X111" s="39">
        <f t="shared" si="35"/>
        <v>0</v>
      </c>
      <c r="Y111" s="40">
        <f t="shared" si="36"/>
        <v>0</v>
      </c>
    </row>
    <row r="112" spans="1:25" ht="15.75" thickBot="1" x14ac:dyDescent="0.3">
      <c r="A112" s="217"/>
      <c r="B112" s="218"/>
      <c r="C112" s="222"/>
      <c r="D112" s="223"/>
      <c r="E112" s="222"/>
      <c r="F112" s="222"/>
      <c r="G112" s="222"/>
      <c r="H112" s="222"/>
      <c r="I112" s="37">
        <f t="shared" si="33"/>
        <v>0</v>
      </c>
      <c r="J112" s="38">
        <f t="shared" si="33"/>
        <v>0</v>
      </c>
      <c r="K112" s="208"/>
      <c r="L112" s="206"/>
      <c r="M112" s="206"/>
      <c r="N112" s="206"/>
      <c r="O112" s="206"/>
      <c r="P112" s="206"/>
      <c r="Q112" s="39">
        <f t="shared" si="34"/>
        <v>0</v>
      </c>
      <c r="R112" s="208"/>
      <c r="S112" s="206"/>
      <c r="T112" s="206"/>
      <c r="U112" s="206"/>
      <c r="V112" s="206"/>
      <c r="W112" s="206"/>
      <c r="X112" s="39">
        <f t="shared" si="35"/>
        <v>0</v>
      </c>
      <c r="Y112" s="40">
        <f t="shared" si="36"/>
        <v>0</v>
      </c>
    </row>
    <row r="113" spans="1:25" ht="15.75" thickBot="1" x14ac:dyDescent="0.3">
      <c r="A113" s="217"/>
      <c r="B113" s="218"/>
      <c r="C113" s="222"/>
      <c r="D113" s="223"/>
      <c r="E113" s="222"/>
      <c r="F113" s="222"/>
      <c r="G113" s="222"/>
      <c r="H113" s="222"/>
      <c r="I113" s="37">
        <f t="shared" si="33"/>
        <v>0</v>
      </c>
      <c r="J113" s="38">
        <f t="shared" si="33"/>
        <v>0</v>
      </c>
      <c r="K113" s="208"/>
      <c r="L113" s="206"/>
      <c r="M113" s="206"/>
      <c r="N113" s="206"/>
      <c r="O113" s="206"/>
      <c r="P113" s="206"/>
      <c r="Q113" s="39">
        <f t="shared" si="34"/>
        <v>0</v>
      </c>
      <c r="R113" s="208"/>
      <c r="S113" s="206"/>
      <c r="T113" s="206"/>
      <c r="U113" s="206"/>
      <c r="V113" s="206"/>
      <c r="W113" s="206"/>
      <c r="X113" s="39">
        <f t="shared" si="35"/>
        <v>0</v>
      </c>
      <c r="Y113" s="40">
        <f t="shared" si="36"/>
        <v>0</v>
      </c>
    </row>
    <row r="114" spans="1:25" ht="15.75" thickBot="1" x14ac:dyDescent="0.3">
      <c r="A114" s="217"/>
      <c r="B114" s="218"/>
      <c r="C114" s="222"/>
      <c r="D114" s="223"/>
      <c r="E114" s="222"/>
      <c r="F114" s="222"/>
      <c r="G114" s="222"/>
      <c r="H114" s="222"/>
      <c r="I114" s="37">
        <f t="shared" si="33"/>
        <v>0</v>
      </c>
      <c r="J114" s="38">
        <f t="shared" si="33"/>
        <v>0</v>
      </c>
      <c r="K114" s="208"/>
      <c r="L114" s="206"/>
      <c r="M114" s="206"/>
      <c r="N114" s="206"/>
      <c r="O114" s="206"/>
      <c r="P114" s="206"/>
      <c r="Q114" s="39">
        <f t="shared" si="34"/>
        <v>0</v>
      </c>
      <c r="R114" s="208"/>
      <c r="S114" s="206"/>
      <c r="T114" s="206"/>
      <c r="U114" s="206"/>
      <c r="V114" s="206"/>
      <c r="W114" s="206"/>
      <c r="X114" s="39">
        <f t="shared" si="35"/>
        <v>0</v>
      </c>
      <c r="Y114" s="40">
        <f t="shared" si="36"/>
        <v>0</v>
      </c>
    </row>
    <row r="115" spans="1:25" ht="15.75" thickBot="1" x14ac:dyDescent="0.3">
      <c r="A115" s="217"/>
      <c r="B115" s="218"/>
      <c r="C115" s="219"/>
      <c r="D115" s="224"/>
      <c r="E115" s="225"/>
      <c r="F115" s="225"/>
      <c r="G115" s="225"/>
      <c r="H115" s="218"/>
      <c r="I115" s="37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0"/>
    </row>
    <row r="116" spans="1:25" ht="15.75" thickBot="1" x14ac:dyDescent="0.3">
      <c r="A116" s="226"/>
      <c r="B116" s="226"/>
      <c r="C116" s="227" t="s">
        <v>38</v>
      </c>
      <c r="D116" s="228"/>
      <c r="E116" s="229"/>
      <c r="F116" s="229"/>
      <c r="G116" s="229"/>
      <c r="H116" s="230" t="s">
        <v>39</v>
      </c>
      <c r="I116" s="37">
        <f>SUM(I102:I115)</f>
        <v>0.2506944444444445</v>
      </c>
      <c r="J116" s="57">
        <f>SUM(J102:J115)</f>
        <v>181</v>
      </c>
      <c r="K116" s="57">
        <f t="shared" ref="K116:X116" si="37">SUM(K102:K115)</f>
        <v>9</v>
      </c>
      <c r="L116" s="57">
        <f t="shared" si="37"/>
        <v>3</v>
      </c>
      <c r="M116" s="57">
        <f t="shared" si="37"/>
        <v>2</v>
      </c>
      <c r="N116" s="57">
        <f t="shared" si="37"/>
        <v>2</v>
      </c>
      <c r="O116" s="57">
        <f t="shared" si="37"/>
        <v>0</v>
      </c>
      <c r="P116" s="57">
        <f t="shared" si="37"/>
        <v>0</v>
      </c>
      <c r="Q116" s="57">
        <f t="shared" si="37"/>
        <v>16</v>
      </c>
      <c r="R116" s="57">
        <f t="shared" si="37"/>
        <v>0</v>
      </c>
      <c r="S116" s="57">
        <f t="shared" si="37"/>
        <v>6</v>
      </c>
      <c r="T116" s="57">
        <f t="shared" si="37"/>
        <v>0</v>
      </c>
      <c r="U116" s="57">
        <f t="shared" si="37"/>
        <v>0</v>
      </c>
      <c r="V116" s="57">
        <f t="shared" si="37"/>
        <v>10</v>
      </c>
      <c r="W116" s="57">
        <f t="shared" si="37"/>
        <v>0</v>
      </c>
      <c r="X116" s="57">
        <f t="shared" si="37"/>
        <v>16</v>
      </c>
      <c r="Y116" s="40">
        <f t="shared" si="36"/>
        <v>0</v>
      </c>
    </row>
    <row r="117" spans="1:25" ht="16.5" thickTop="1" thickBot="1" x14ac:dyDescent="0.3">
      <c r="A117" s="214" t="s">
        <v>44</v>
      </c>
      <c r="B117" s="221">
        <v>43656</v>
      </c>
      <c r="C117" s="215" t="s">
        <v>30</v>
      </c>
      <c r="D117" s="216">
        <v>16</v>
      </c>
      <c r="E117" s="209">
        <v>0.27083333333333331</v>
      </c>
      <c r="F117" s="210">
        <v>134800</v>
      </c>
      <c r="G117" s="209">
        <v>0.33055555555555555</v>
      </c>
      <c r="H117" s="210">
        <v>134846</v>
      </c>
      <c r="I117" s="37">
        <f>SUM(G117-E117)</f>
        <v>5.9722222222222232E-2</v>
      </c>
      <c r="J117" s="38">
        <f>SUM(H117-F117)</f>
        <v>46</v>
      </c>
      <c r="K117" s="234">
        <v>1</v>
      </c>
      <c r="L117" s="204"/>
      <c r="M117" s="204"/>
      <c r="N117" s="204"/>
      <c r="O117" s="204"/>
      <c r="P117" s="204"/>
      <c r="Q117" s="39">
        <f>SUM(K117:P117)</f>
        <v>1</v>
      </c>
      <c r="R117" s="203"/>
      <c r="S117" s="213">
        <v>1</v>
      </c>
      <c r="T117" s="204"/>
      <c r="U117" s="204"/>
      <c r="V117" s="204"/>
      <c r="W117" s="204"/>
      <c r="X117" s="39">
        <f>SUM(R117:W117)</f>
        <v>1</v>
      </c>
      <c r="Y117" s="40">
        <f t="shared" si="36"/>
        <v>0</v>
      </c>
    </row>
    <row r="118" spans="1:25" ht="15.75" thickBot="1" x14ac:dyDescent="0.3">
      <c r="A118" s="217" t="s">
        <v>120</v>
      </c>
      <c r="B118" s="218"/>
      <c r="C118" s="219" t="s">
        <v>31</v>
      </c>
      <c r="D118" s="220"/>
      <c r="E118" s="212">
        <v>0.33333333333333331</v>
      </c>
      <c r="F118" s="207">
        <v>134846</v>
      </c>
      <c r="G118" s="212">
        <v>0.36180555555555555</v>
      </c>
      <c r="H118" s="207">
        <v>134869</v>
      </c>
      <c r="I118" s="37">
        <f t="shared" ref="I118:J129" si="38">SUM(G118-E118)</f>
        <v>2.8472222222222232E-2</v>
      </c>
      <c r="J118" s="38">
        <f t="shared" si="38"/>
        <v>23</v>
      </c>
      <c r="K118" s="208"/>
      <c r="L118" s="206"/>
      <c r="M118" s="206"/>
      <c r="N118" s="206"/>
      <c r="O118" s="206"/>
      <c r="P118" s="206"/>
      <c r="Q118" s="39">
        <f t="shared" ref="Q118:Q129" si="39">SUM(K118:P118)</f>
        <v>0</v>
      </c>
      <c r="R118" s="208"/>
      <c r="S118" s="206"/>
      <c r="T118" s="206"/>
      <c r="U118" s="206"/>
      <c r="V118" s="206"/>
      <c r="W118" s="206"/>
      <c r="X118" s="39">
        <f t="shared" ref="X118:X129" si="40">SUM(R118:W118)</f>
        <v>0</v>
      </c>
      <c r="Y118" s="40">
        <f t="shared" si="36"/>
        <v>0</v>
      </c>
    </row>
    <row r="119" spans="1:25" ht="15.75" thickBot="1" x14ac:dyDescent="0.3">
      <c r="A119" s="217" t="s">
        <v>120</v>
      </c>
      <c r="B119" s="218"/>
      <c r="C119" s="219" t="s">
        <v>32</v>
      </c>
      <c r="D119" s="220">
        <v>16</v>
      </c>
      <c r="E119" s="212">
        <v>0.36944444444444446</v>
      </c>
      <c r="F119" s="207">
        <v>134869</v>
      </c>
      <c r="G119" s="212">
        <v>0.40208333333333335</v>
      </c>
      <c r="H119" s="207">
        <v>134893</v>
      </c>
      <c r="I119" s="37">
        <f t="shared" si="38"/>
        <v>3.2638888888888884E-2</v>
      </c>
      <c r="J119" s="38">
        <f t="shared" si="38"/>
        <v>24</v>
      </c>
      <c r="K119" s="208"/>
      <c r="L119" s="207">
        <v>1</v>
      </c>
      <c r="M119" s="207">
        <v>1</v>
      </c>
      <c r="N119" s="206"/>
      <c r="O119" s="206"/>
      <c r="P119" s="206"/>
      <c r="Q119" s="39">
        <f t="shared" si="39"/>
        <v>2</v>
      </c>
      <c r="R119" s="208"/>
      <c r="S119" s="207">
        <v>1</v>
      </c>
      <c r="T119" s="207">
        <v>1</v>
      </c>
      <c r="U119" s="206"/>
      <c r="V119" s="206"/>
      <c r="W119" s="206"/>
      <c r="X119" s="39">
        <f t="shared" si="40"/>
        <v>2</v>
      </c>
      <c r="Y119" s="40">
        <f t="shared" si="36"/>
        <v>0</v>
      </c>
    </row>
    <row r="120" spans="1:25" ht="15.75" thickBot="1" x14ac:dyDescent="0.3">
      <c r="A120" s="217"/>
      <c r="B120" s="218"/>
      <c r="C120" s="219" t="s">
        <v>33</v>
      </c>
      <c r="D120" s="220"/>
      <c r="E120" s="212">
        <v>0.41319444444444442</v>
      </c>
      <c r="F120" s="207">
        <v>134893</v>
      </c>
      <c r="G120" s="212">
        <v>0.45694444444444443</v>
      </c>
      <c r="H120" s="207">
        <v>134924</v>
      </c>
      <c r="I120" s="37">
        <f t="shared" si="38"/>
        <v>4.3750000000000011E-2</v>
      </c>
      <c r="J120" s="38">
        <f t="shared" si="38"/>
        <v>31</v>
      </c>
      <c r="K120" s="205">
        <v>1</v>
      </c>
      <c r="L120" s="206"/>
      <c r="M120" s="206"/>
      <c r="N120" s="206"/>
      <c r="O120" s="206"/>
      <c r="P120" s="206"/>
      <c r="Q120" s="39">
        <f t="shared" si="39"/>
        <v>1</v>
      </c>
      <c r="R120" s="208"/>
      <c r="S120" s="207">
        <v>1</v>
      </c>
      <c r="T120" s="206"/>
      <c r="U120" s="206"/>
      <c r="V120" s="206"/>
      <c r="W120" s="206"/>
      <c r="X120" s="39">
        <f t="shared" si="40"/>
        <v>1</v>
      </c>
      <c r="Y120" s="40">
        <f t="shared" si="36"/>
        <v>0</v>
      </c>
    </row>
    <row r="121" spans="1:25" ht="15.75" thickBot="1" x14ac:dyDescent="0.3">
      <c r="A121" s="217" t="s">
        <v>136</v>
      </c>
      <c r="B121" s="218"/>
      <c r="C121" s="219" t="s">
        <v>34</v>
      </c>
      <c r="D121" s="220">
        <v>16</v>
      </c>
      <c r="E121" s="212">
        <v>0.14583333333333334</v>
      </c>
      <c r="F121" s="207">
        <v>134924</v>
      </c>
      <c r="G121" s="212">
        <v>0.18819444444444444</v>
      </c>
      <c r="H121" s="207">
        <v>134957</v>
      </c>
      <c r="I121" s="37">
        <f t="shared" si="38"/>
        <v>4.2361111111111099E-2</v>
      </c>
      <c r="J121" s="38">
        <f t="shared" si="38"/>
        <v>33</v>
      </c>
      <c r="K121" s="205">
        <v>2</v>
      </c>
      <c r="L121" s="207">
        <v>2</v>
      </c>
      <c r="M121" s="206"/>
      <c r="N121" s="206"/>
      <c r="O121" s="206"/>
      <c r="P121" s="206"/>
      <c r="Q121" s="39">
        <f t="shared" si="39"/>
        <v>4</v>
      </c>
      <c r="R121" s="208"/>
      <c r="S121" s="207">
        <v>4</v>
      </c>
      <c r="T121" s="206"/>
      <c r="U121" s="206"/>
      <c r="V121" s="206"/>
      <c r="W121" s="206"/>
      <c r="X121" s="39">
        <f t="shared" si="40"/>
        <v>4</v>
      </c>
      <c r="Y121" s="40">
        <f t="shared" si="36"/>
        <v>0</v>
      </c>
    </row>
    <row r="122" spans="1:25" ht="15.75" thickBot="1" x14ac:dyDescent="0.3">
      <c r="A122" s="217"/>
      <c r="B122" s="218"/>
      <c r="C122" s="219" t="s">
        <v>35</v>
      </c>
      <c r="D122" s="220"/>
      <c r="E122" s="212">
        <v>0.72777777777777775</v>
      </c>
      <c r="F122" s="207">
        <v>134957</v>
      </c>
      <c r="G122" s="212">
        <v>0.78125</v>
      </c>
      <c r="H122" s="207">
        <v>134993</v>
      </c>
      <c r="I122" s="37">
        <f t="shared" si="38"/>
        <v>5.3472222222222254E-2</v>
      </c>
      <c r="J122" s="38">
        <f t="shared" si="38"/>
        <v>36</v>
      </c>
      <c r="K122" s="205">
        <v>1</v>
      </c>
      <c r="L122" s="207">
        <v>1</v>
      </c>
      <c r="M122" s="207">
        <v>1</v>
      </c>
      <c r="N122" s="206"/>
      <c r="O122" s="206"/>
      <c r="P122" s="206"/>
      <c r="Q122" s="39">
        <f t="shared" si="39"/>
        <v>3</v>
      </c>
      <c r="R122" s="208"/>
      <c r="S122" s="207">
        <v>2</v>
      </c>
      <c r="T122" s="206"/>
      <c r="U122" s="206"/>
      <c r="V122" s="207">
        <v>1</v>
      </c>
      <c r="W122" s="206"/>
      <c r="X122" s="39">
        <f t="shared" si="40"/>
        <v>3</v>
      </c>
      <c r="Y122" s="40">
        <f t="shared" si="36"/>
        <v>0</v>
      </c>
    </row>
    <row r="123" spans="1:25" x14ac:dyDescent="0.25">
      <c r="A123" s="30"/>
      <c r="B123" s="41"/>
      <c r="C123" s="42"/>
      <c r="D123" s="33"/>
      <c r="E123" s="34"/>
      <c r="F123" s="35"/>
      <c r="G123" s="34"/>
      <c r="H123" s="35"/>
      <c r="I123" s="37">
        <f t="shared" si="38"/>
        <v>0</v>
      </c>
      <c r="J123" s="38">
        <f t="shared" si="38"/>
        <v>0</v>
      </c>
      <c r="K123" s="35"/>
      <c r="L123" s="35"/>
      <c r="M123" s="35"/>
      <c r="N123" s="35"/>
      <c r="O123" s="35"/>
      <c r="P123" s="35"/>
      <c r="Q123" s="39">
        <f t="shared" si="39"/>
        <v>0</v>
      </c>
      <c r="R123" s="35"/>
      <c r="S123" s="35"/>
      <c r="T123" s="35"/>
      <c r="U123" s="35"/>
      <c r="V123" s="35"/>
      <c r="W123" s="35"/>
      <c r="X123" s="39">
        <f t="shared" si="40"/>
        <v>0</v>
      </c>
      <c r="Y123" s="40">
        <f t="shared" si="36"/>
        <v>0</v>
      </c>
    </row>
    <row r="124" spans="1:25" x14ac:dyDescent="0.25">
      <c r="A124" s="30"/>
      <c r="B124" s="41"/>
      <c r="C124" s="42"/>
      <c r="D124" s="33"/>
      <c r="E124" s="34"/>
      <c r="F124" s="35"/>
      <c r="G124" s="34"/>
      <c r="H124" s="35"/>
      <c r="I124" s="37">
        <f t="shared" si="38"/>
        <v>0</v>
      </c>
      <c r="J124" s="38">
        <f t="shared" si="38"/>
        <v>0</v>
      </c>
      <c r="K124" s="35"/>
      <c r="L124" s="35"/>
      <c r="M124" s="35"/>
      <c r="N124" s="35"/>
      <c r="O124" s="35"/>
      <c r="P124" s="35"/>
      <c r="Q124" s="39">
        <f t="shared" si="39"/>
        <v>0</v>
      </c>
      <c r="R124" s="35"/>
      <c r="S124" s="35"/>
      <c r="T124" s="35"/>
      <c r="U124" s="35"/>
      <c r="V124" s="35"/>
      <c r="W124" s="35"/>
      <c r="X124" s="39">
        <f t="shared" si="40"/>
        <v>0</v>
      </c>
      <c r="Y124" s="40">
        <f t="shared" si="36"/>
        <v>0</v>
      </c>
    </row>
    <row r="125" spans="1:25" x14ac:dyDescent="0.25">
      <c r="A125" s="30"/>
      <c r="B125" s="41"/>
      <c r="C125" s="42"/>
      <c r="D125" s="33"/>
      <c r="E125" s="34"/>
      <c r="F125" s="35"/>
      <c r="G125" s="34"/>
      <c r="H125" s="35"/>
      <c r="I125" s="37">
        <f t="shared" si="38"/>
        <v>0</v>
      </c>
      <c r="J125" s="38">
        <f t="shared" si="38"/>
        <v>0</v>
      </c>
      <c r="K125" s="35"/>
      <c r="L125" s="35"/>
      <c r="M125" s="35"/>
      <c r="N125" s="35"/>
      <c r="O125" s="35"/>
      <c r="P125" s="35"/>
      <c r="Q125" s="39">
        <f t="shared" si="39"/>
        <v>0</v>
      </c>
      <c r="R125" s="35"/>
      <c r="S125" s="35"/>
      <c r="T125" s="35"/>
      <c r="U125" s="35"/>
      <c r="V125" s="35"/>
      <c r="W125" s="35"/>
      <c r="X125" s="39">
        <f t="shared" si="40"/>
        <v>0</v>
      </c>
      <c r="Y125" s="40">
        <f t="shared" si="36"/>
        <v>0</v>
      </c>
    </row>
    <row r="126" spans="1:25" x14ac:dyDescent="0.25">
      <c r="A126" s="30"/>
      <c r="B126" s="41"/>
      <c r="C126" s="42"/>
      <c r="D126" s="33"/>
      <c r="E126" s="34"/>
      <c r="F126" s="35"/>
      <c r="G126" s="34"/>
      <c r="H126" s="35"/>
      <c r="I126" s="37">
        <f t="shared" si="38"/>
        <v>0</v>
      </c>
      <c r="J126" s="38">
        <f t="shared" si="38"/>
        <v>0</v>
      </c>
      <c r="K126" s="35"/>
      <c r="L126" s="35"/>
      <c r="M126" s="35"/>
      <c r="N126" s="35"/>
      <c r="O126" s="35"/>
      <c r="P126" s="35"/>
      <c r="Q126" s="39">
        <f t="shared" si="39"/>
        <v>0</v>
      </c>
      <c r="R126" s="35"/>
      <c r="S126" s="35"/>
      <c r="T126" s="35"/>
      <c r="U126" s="35"/>
      <c r="V126" s="35"/>
      <c r="W126" s="35"/>
      <c r="X126" s="39">
        <f t="shared" si="40"/>
        <v>0</v>
      </c>
      <c r="Y126" s="40">
        <f t="shared" si="36"/>
        <v>0</v>
      </c>
    </row>
    <row r="127" spans="1:25" x14ac:dyDescent="0.25">
      <c r="A127" s="30"/>
      <c r="B127" s="41"/>
      <c r="C127" s="58"/>
      <c r="D127" s="59"/>
      <c r="E127" s="60"/>
      <c r="F127" s="61"/>
      <c r="G127" s="60"/>
      <c r="H127" s="61"/>
      <c r="I127" s="37">
        <f t="shared" si="38"/>
        <v>0</v>
      </c>
      <c r="J127" s="38">
        <f t="shared" si="38"/>
        <v>0</v>
      </c>
      <c r="K127" s="35"/>
      <c r="L127" s="35"/>
      <c r="M127" s="35"/>
      <c r="N127" s="35"/>
      <c r="O127" s="35"/>
      <c r="P127" s="35"/>
      <c r="Q127" s="39">
        <f t="shared" si="39"/>
        <v>0</v>
      </c>
      <c r="R127" s="35"/>
      <c r="S127" s="35"/>
      <c r="T127" s="35"/>
      <c r="U127" s="35"/>
      <c r="V127" s="35"/>
      <c r="W127" s="35"/>
      <c r="X127" s="39">
        <f t="shared" si="40"/>
        <v>0</v>
      </c>
      <c r="Y127" s="40">
        <f t="shared" si="36"/>
        <v>0</v>
      </c>
    </row>
    <row r="128" spans="1:25" x14ac:dyDescent="0.25">
      <c r="A128" s="30"/>
      <c r="B128" s="41"/>
      <c r="C128" s="58"/>
      <c r="D128" s="59"/>
      <c r="E128" s="60"/>
      <c r="F128" s="61"/>
      <c r="G128" s="60"/>
      <c r="H128" s="61"/>
      <c r="I128" s="37">
        <f t="shared" si="38"/>
        <v>0</v>
      </c>
      <c r="J128" s="38">
        <f t="shared" si="38"/>
        <v>0</v>
      </c>
      <c r="K128" s="35"/>
      <c r="L128" s="35"/>
      <c r="M128" s="35"/>
      <c r="N128" s="35"/>
      <c r="O128" s="35"/>
      <c r="P128" s="35"/>
      <c r="Q128" s="39">
        <f t="shared" si="39"/>
        <v>0</v>
      </c>
      <c r="R128" s="35"/>
      <c r="S128" s="35"/>
      <c r="T128" s="35"/>
      <c r="U128" s="35"/>
      <c r="V128" s="35"/>
      <c r="W128" s="35"/>
      <c r="X128" s="39">
        <f t="shared" si="40"/>
        <v>0</v>
      </c>
      <c r="Y128" s="40">
        <f t="shared" si="36"/>
        <v>0</v>
      </c>
    </row>
    <row r="129" spans="1:25" x14ac:dyDescent="0.25">
      <c r="A129" s="30"/>
      <c r="B129" s="41"/>
      <c r="C129" s="58"/>
      <c r="D129" s="59"/>
      <c r="E129" s="60"/>
      <c r="F129" s="61"/>
      <c r="G129" s="60"/>
      <c r="H129" s="61"/>
      <c r="I129" s="37">
        <f t="shared" si="38"/>
        <v>0</v>
      </c>
      <c r="J129" s="38">
        <f t="shared" si="38"/>
        <v>0</v>
      </c>
      <c r="K129" s="35"/>
      <c r="L129" s="35"/>
      <c r="M129" s="35"/>
      <c r="N129" s="35"/>
      <c r="O129" s="35"/>
      <c r="P129" s="35"/>
      <c r="Q129" s="39">
        <f t="shared" si="39"/>
        <v>0</v>
      </c>
      <c r="R129" s="35"/>
      <c r="S129" s="35"/>
      <c r="T129" s="35"/>
      <c r="U129" s="35"/>
      <c r="V129" s="35"/>
      <c r="W129" s="35"/>
      <c r="X129" s="39">
        <f t="shared" si="40"/>
        <v>0</v>
      </c>
      <c r="Y129" s="40">
        <f t="shared" si="36"/>
        <v>0</v>
      </c>
    </row>
    <row r="130" spans="1:25" x14ac:dyDescent="0.25">
      <c r="A130" s="30"/>
      <c r="B130" s="41"/>
      <c r="C130" s="42"/>
      <c r="D130" s="43"/>
      <c r="E130" s="44"/>
      <c r="F130" s="45"/>
      <c r="G130" s="46"/>
      <c r="H130" s="47"/>
      <c r="I130" s="37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0"/>
    </row>
    <row r="131" spans="1:25" ht="15.75" thickBot="1" x14ac:dyDescent="0.3">
      <c r="A131" s="49"/>
      <c r="B131" s="50"/>
      <c r="C131" s="51" t="s">
        <v>38</v>
      </c>
      <c r="D131" s="52"/>
      <c r="E131" s="53"/>
      <c r="F131" s="54"/>
      <c r="G131" s="55"/>
      <c r="H131" s="56" t="s">
        <v>39</v>
      </c>
      <c r="I131" s="37">
        <f>SUM(I117:I130)</f>
        <v>0.26041666666666674</v>
      </c>
      <c r="J131" s="38">
        <f>SUM(J117:J130)</f>
        <v>193</v>
      </c>
      <c r="K131" s="38">
        <f t="shared" ref="K131:X131" si="41">SUM(K117:K130)</f>
        <v>5</v>
      </c>
      <c r="L131" s="38">
        <f t="shared" si="41"/>
        <v>4</v>
      </c>
      <c r="M131" s="38">
        <f t="shared" si="41"/>
        <v>2</v>
      </c>
      <c r="N131" s="38">
        <f t="shared" si="41"/>
        <v>0</v>
      </c>
      <c r="O131" s="38">
        <f t="shared" si="41"/>
        <v>0</v>
      </c>
      <c r="P131" s="38">
        <f t="shared" si="41"/>
        <v>0</v>
      </c>
      <c r="Q131" s="38">
        <f t="shared" si="41"/>
        <v>11</v>
      </c>
      <c r="R131" s="38">
        <f t="shared" si="41"/>
        <v>0</v>
      </c>
      <c r="S131" s="38">
        <f t="shared" si="41"/>
        <v>9</v>
      </c>
      <c r="T131" s="38">
        <f t="shared" si="41"/>
        <v>1</v>
      </c>
      <c r="U131" s="38">
        <f t="shared" si="41"/>
        <v>0</v>
      </c>
      <c r="V131" s="38">
        <f t="shared" si="41"/>
        <v>1</v>
      </c>
      <c r="W131" s="38">
        <f t="shared" si="41"/>
        <v>0</v>
      </c>
      <c r="X131" s="38">
        <f t="shared" si="41"/>
        <v>11</v>
      </c>
      <c r="Y131" s="40">
        <f t="shared" si="36"/>
        <v>0</v>
      </c>
    </row>
    <row r="132" spans="1:25" ht="15.75" thickTop="1" x14ac:dyDescent="0.25">
      <c r="A132" s="30" t="s">
        <v>45</v>
      </c>
      <c r="B132" s="31">
        <v>43657</v>
      </c>
      <c r="C132" s="32" t="s">
        <v>30</v>
      </c>
      <c r="D132" s="33">
        <v>15</v>
      </c>
      <c r="E132" s="34">
        <v>0.22916666666666666</v>
      </c>
      <c r="F132" s="35">
        <v>134993</v>
      </c>
      <c r="G132" s="34">
        <v>0.31319444444444444</v>
      </c>
      <c r="H132" s="35">
        <v>135026</v>
      </c>
      <c r="I132" s="37">
        <f>SUM(G132-E132)</f>
        <v>8.4027777777777785E-2</v>
      </c>
      <c r="J132" s="38">
        <f>SUM(H132-F132)</f>
        <v>33</v>
      </c>
      <c r="K132" s="35">
        <v>1</v>
      </c>
      <c r="L132" s="35"/>
      <c r="M132" s="35"/>
      <c r="N132" s="35"/>
      <c r="O132" s="35"/>
      <c r="P132" s="35"/>
      <c r="Q132" s="39">
        <f>SUM(K132:P132)</f>
        <v>1</v>
      </c>
      <c r="R132" s="35"/>
      <c r="S132" s="35">
        <v>1</v>
      </c>
      <c r="T132" s="35"/>
      <c r="U132" s="35"/>
      <c r="V132" s="35"/>
      <c r="W132" s="35"/>
      <c r="X132" s="39">
        <f>SUM(R132:W132)</f>
        <v>1</v>
      </c>
      <c r="Y132" s="40">
        <f t="shared" si="36"/>
        <v>0</v>
      </c>
    </row>
    <row r="133" spans="1:25" x14ac:dyDescent="0.25">
      <c r="A133" s="30" t="s">
        <v>84</v>
      </c>
      <c r="B133" s="62"/>
      <c r="C133" s="42" t="s">
        <v>31</v>
      </c>
      <c r="D133" s="33"/>
      <c r="E133" s="34">
        <v>0.33333333333333331</v>
      </c>
      <c r="F133" s="35">
        <v>135026</v>
      </c>
      <c r="G133" s="34">
        <v>0.3576388888888889</v>
      </c>
      <c r="H133" s="35">
        <v>135050</v>
      </c>
      <c r="I133" s="37">
        <f t="shared" ref="I133:J144" si="42">SUM(G133-E133)</f>
        <v>2.430555555555558E-2</v>
      </c>
      <c r="J133" s="38">
        <f t="shared" si="42"/>
        <v>24</v>
      </c>
      <c r="K133" s="35">
        <v>1</v>
      </c>
      <c r="L133" s="35"/>
      <c r="M133" s="35"/>
      <c r="N133" s="35"/>
      <c r="O133" s="35"/>
      <c r="P133" s="35"/>
      <c r="Q133" s="39">
        <f t="shared" ref="Q133:Q144" si="43">SUM(K133:P133)</f>
        <v>1</v>
      </c>
      <c r="R133" s="35"/>
      <c r="S133" s="35"/>
      <c r="T133" s="35"/>
      <c r="U133" s="35"/>
      <c r="V133" s="35">
        <v>1</v>
      </c>
      <c r="W133" s="35"/>
      <c r="X133" s="39">
        <f t="shared" ref="X133:X144" si="44">SUM(R133:W133)</f>
        <v>1</v>
      </c>
      <c r="Y133" s="40">
        <f t="shared" si="36"/>
        <v>0</v>
      </c>
    </row>
    <row r="134" spans="1:25" x14ac:dyDescent="0.25">
      <c r="A134" s="30"/>
      <c r="B134" s="63"/>
      <c r="C134" s="42" t="s">
        <v>32</v>
      </c>
      <c r="D134" s="33">
        <v>15</v>
      </c>
      <c r="E134" s="34">
        <v>0.36944444444444446</v>
      </c>
      <c r="F134" s="35">
        <v>135050</v>
      </c>
      <c r="G134" s="34">
        <v>0.40486111111111112</v>
      </c>
      <c r="H134" s="35">
        <v>135074</v>
      </c>
      <c r="I134" s="37">
        <f t="shared" si="42"/>
        <v>3.5416666666666652E-2</v>
      </c>
      <c r="J134" s="38">
        <f t="shared" si="42"/>
        <v>24</v>
      </c>
      <c r="K134" s="35">
        <v>2</v>
      </c>
      <c r="L134" s="35"/>
      <c r="M134" s="35">
        <v>1</v>
      </c>
      <c r="N134" s="35"/>
      <c r="O134" s="35"/>
      <c r="P134" s="35"/>
      <c r="Q134" s="39">
        <f t="shared" si="43"/>
        <v>3</v>
      </c>
      <c r="R134" s="35"/>
      <c r="S134" s="35">
        <v>2</v>
      </c>
      <c r="T134" s="35"/>
      <c r="U134" s="35"/>
      <c r="V134" s="35">
        <v>1</v>
      </c>
      <c r="W134" s="35"/>
      <c r="X134" s="39">
        <f t="shared" si="44"/>
        <v>3</v>
      </c>
      <c r="Y134" s="40">
        <f t="shared" si="36"/>
        <v>0</v>
      </c>
    </row>
    <row r="135" spans="1:25" x14ac:dyDescent="0.25">
      <c r="A135" s="30"/>
      <c r="B135" s="63"/>
      <c r="C135" s="42" t="s">
        <v>33</v>
      </c>
      <c r="D135" s="33"/>
      <c r="E135" s="34">
        <v>0.41319444444444442</v>
      </c>
      <c r="F135" s="35">
        <v>135074</v>
      </c>
      <c r="G135" s="34">
        <v>0.46527777777777773</v>
      </c>
      <c r="H135" s="35">
        <v>135106</v>
      </c>
      <c r="I135" s="37">
        <f t="shared" si="42"/>
        <v>5.2083333333333315E-2</v>
      </c>
      <c r="J135" s="38">
        <f t="shared" si="42"/>
        <v>32</v>
      </c>
      <c r="K135" s="35"/>
      <c r="L135" s="35">
        <v>2</v>
      </c>
      <c r="M135" s="35"/>
      <c r="N135" s="35"/>
      <c r="O135" s="35"/>
      <c r="P135" s="35"/>
      <c r="Q135" s="39">
        <f t="shared" si="43"/>
        <v>2</v>
      </c>
      <c r="R135" s="35"/>
      <c r="S135" s="35"/>
      <c r="T135" s="35"/>
      <c r="U135" s="35"/>
      <c r="V135" s="35">
        <v>2</v>
      </c>
      <c r="W135" s="35"/>
      <c r="X135" s="39">
        <f t="shared" si="44"/>
        <v>2</v>
      </c>
      <c r="Y135" s="40">
        <f t="shared" si="36"/>
        <v>0</v>
      </c>
    </row>
    <row r="136" spans="1:25" x14ac:dyDescent="0.25">
      <c r="A136" s="30" t="s">
        <v>84</v>
      </c>
      <c r="B136" s="62"/>
      <c r="C136" s="42" t="s">
        <v>34</v>
      </c>
      <c r="D136" s="33">
        <v>15</v>
      </c>
      <c r="E136" s="34">
        <v>0.64583333333333337</v>
      </c>
      <c r="F136" s="35">
        <v>135106</v>
      </c>
      <c r="G136" s="34">
        <v>0.70138888888888884</v>
      </c>
      <c r="H136" s="35">
        <v>135143</v>
      </c>
      <c r="I136" s="37">
        <f t="shared" si="42"/>
        <v>5.5555555555555469E-2</v>
      </c>
      <c r="J136" s="38">
        <f t="shared" si="42"/>
        <v>37</v>
      </c>
      <c r="K136" s="35">
        <v>2</v>
      </c>
      <c r="L136" s="35">
        <v>5</v>
      </c>
      <c r="M136" s="35"/>
      <c r="N136" s="35"/>
      <c r="O136" s="35"/>
      <c r="P136" s="35"/>
      <c r="Q136" s="39">
        <f t="shared" si="43"/>
        <v>7</v>
      </c>
      <c r="R136" s="35"/>
      <c r="S136" s="35">
        <v>2</v>
      </c>
      <c r="T136" s="35">
        <v>1</v>
      </c>
      <c r="U136" s="35"/>
      <c r="V136" s="35">
        <v>4</v>
      </c>
      <c r="W136" s="35"/>
      <c r="X136" s="39">
        <f t="shared" si="44"/>
        <v>7</v>
      </c>
      <c r="Y136" s="40">
        <f t="shared" si="36"/>
        <v>0</v>
      </c>
    </row>
    <row r="137" spans="1:25" x14ac:dyDescent="0.25">
      <c r="A137" s="30"/>
      <c r="B137" s="62"/>
      <c r="C137" s="42" t="s">
        <v>35</v>
      </c>
      <c r="D137" s="33"/>
      <c r="E137" s="34">
        <v>0.72777777777777775</v>
      </c>
      <c r="F137" s="35">
        <v>135143</v>
      </c>
      <c r="G137" s="34">
        <v>0.77777777777777779</v>
      </c>
      <c r="H137" s="35">
        <v>135180</v>
      </c>
      <c r="I137" s="37">
        <f t="shared" si="42"/>
        <v>5.0000000000000044E-2</v>
      </c>
      <c r="J137" s="38">
        <f t="shared" si="42"/>
        <v>37</v>
      </c>
      <c r="K137" s="35">
        <v>3</v>
      </c>
      <c r="L137" s="35">
        <v>3</v>
      </c>
      <c r="M137" s="35">
        <v>1</v>
      </c>
      <c r="N137" s="35"/>
      <c r="O137" s="35"/>
      <c r="P137" s="35"/>
      <c r="Q137" s="39">
        <f t="shared" si="43"/>
        <v>7</v>
      </c>
      <c r="R137" s="35"/>
      <c r="S137" s="35">
        <v>4</v>
      </c>
      <c r="T137" s="35">
        <v>1</v>
      </c>
      <c r="U137" s="35"/>
      <c r="V137" s="35">
        <v>2</v>
      </c>
      <c r="W137" s="35"/>
      <c r="X137" s="39">
        <f t="shared" si="44"/>
        <v>7</v>
      </c>
      <c r="Y137" s="40">
        <f t="shared" si="36"/>
        <v>0</v>
      </c>
    </row>
    <row r="138" spans="1:25" x14ac:dyDescent="0.25">
      <c r="A138" s="30"/>
      <c r="B138" s="62"/>
      <c r="C138" s="42"/>
      <c r="D138" s="33"/>
      <c r="E138" s="34"/>
      <c r="F138" s="35"/>
      <c r="G138" s="34"/>
      <c r="H138" s="35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36"/>
        <v>0</v>
      </c>
    </row>
    <row r="139" spans="1:25" x14ac:dyDescent="0.25">
      <c r="A139" s="30"/>
      <c r="B139" s="62"/>
      <c r="C139" s="42"/>
      <c r="D139" s="33"/>
      <c r="E139" s="34"/>
      <c r="F139" s="35"/>
      <c r="G139" s="34"/>
      <c r="H139" s="35"/>
      <c r="I139" s="37">
        <f t="shared" si="42"/>
        <v>0</v>
      </c>
      <c r="J139" s="38">
        <f t="shared" si="42"/>
        <v>0</v>
      </c>
      <c r="K139" s="35"/>
      <c r="L139" s="35"/>
      <c r="M139" s="35"/>
      <c r="N139" s="35"/>
      <c r="O139" s="35"/>
      <c r="P139" s="35"/>
      <c r="Q139" s="39">
        <f t="shared" si="43"/>
        <v>0</v>
      </c>
      <c r="R139" s="35"/>
      <c r="S139" s="35"/>
      <c r="T139" s="35"/>
      <c r="U139" s="35"/>
      <c r="V139" s="35"/>
      <c r="W139" s="35"/>
      <c r="X139" s="39">
        <f t="shared" si="44"/>
        <v>0</v>
      </c>
      <c r="Y139" s="40">
        <f t="shared" si="36"/>
        <v>0</v>
      </c>
    </row>
    <row r="140" spans="1:25" x14ac:dyDescent="0.25">
      <c r="A140" s="30"/>
      <c r="B140" s="62"/>
      <c r="C140" s="42"/>
      <c r="D140" s="33"/>
      <c r="E140" s="34"/>
      <c r="F140" s="35"/>
      <c r="G140" s="34"/>
      <c r="H140" s="35"/>
      <c r="I140" s="37">
        <f t="shared" si="42"/>
        <v>0</v>
      </c>
      <c r="J140" s="38">
        <f t="shared" si="42"/>
        <v>0</v>
      </c>
      <c r="K140" s="35"/>
      <c r="L140" s="35"/>
      <c r="M140" s="35"/>
      <c r="N140" s="35"/>
      <c r="O140" s="35"/>
      <c r="P140" s="35"/>
      <c r="Q140" s="39">
        <f t="shared" si="43"/>
        <v>0</v>
      </c>
      <c r="R140" s="35"/>
      <c r="S140" s="35"/>
      <c r="T140" s="35"/>
      <c r="U140" s="35"/>
      <c r="V140" s="35"/>
      <c r="W140" s="35"/>
      <c r="X140" s="39">
        <f t="shared" si="44"/>
        <v>0</v>
      </c>
      <c r="Y140" s="40">
        <f t="shared" si="36"/>
        <v>0</v>
      </c>
    </row>
    <row r="141" spans="1:25" x14ac:dyDescent="0.25">
      <c r="A141" s="30"/>
      <c r="B141" s="62"/>
      <c r="C141" s="42"/>
      <c r="D141" s="33"/>
      <c r="E141" s="34"/>
      <c r="F141" s="35"/>
      <c r="G141" s="34"/>
      <c r="H141" s="35"/>
      <c r="I141" s="37">
        <f t="shared" si="42"/>
        <v>0</v>
      </c>
      <c r="J141" s="38">
        <f t="shared" si="42"/>
        <v>0</v>
      </c>
      <c r="K141" s="35"/>
      <c r="L141" s="35"/>
      <c r="M141" s="35"/>
      <c r="N141" s="35"/>
      <c r="O141" s="35"/>
      <c r="P141" s="35"/>
      <c r="Q141" s="39">
        <f t="shared" si="43"/>
        <v>0</v>
      </c>
      <c r="R141" s="35"/>
      <c r="S141" s="35"/>
      <c r="T141" s="35"/>
      <c r="U141" s="35"/>
      <c r="V141" s="35"/>
      <c r="W141" s="35"/>
      <c r="X141" s="39">
        <f t="shared" si="44"/>
        <v>0</v>
      </c>
      <c r="Y141" s="40">
        <f t="shared" si="36"/>
        <v>0</v>
      </c>
    </row>
    <row r="142" spans="1:25" x14ac:dyDescent="0.25">
      <c r="A142" s="30"/>
      <c r="B142" s="62"/>
      <c r="C142" s="58"/>
      <c r="D142" s="59"/>
      <c r="E142" s="60"/>
      <c r="F142" s="61"/>
      <c r="G142" s="60"/>
      <c r="H142" s="61"/>
      <c r="I142" s="37">
        <f t="shared" si="42"/>
        <v>0</v>
      </c>
      <c r="J142" s="38">
        <f t="shared" si="42"/>
        <v>0</v>
      </c>
      <c r="K142" s="35"/>
      <c r="L142" s="35"/>
      <c r="M142" s="35"/>
      <c r="N142" s="35"/>
      <c r="O142" s="35"/>
      <c r="P142" s="35"/>
      <c r="Q142" s="39">
        <f t="shared" si="43"/>
        <v>0</v>
      </c>
      <c r="R142" s="35"/>
      <c r="S142" s="35"/>
      <c r="T142" s="35"/>
      <c r="U142" s="35"/>
      <c r="V142" s="35"/>
      <c r="W142" s="35"/>
      <c r="X142" s="39">
        <f t="shared" si="44"/>
        <v>0</v>
      </c>
      <c r="Y142" s="40">
        <f t="shared" si="36"/>
        <v>0</v>
      </c>
    </row>
    <row r="143" spans="1:25" x14ac:dyDescent="0.25">
      <c r="A143" s="30"/>
      <c r="B143" s="62"/>
      <c r="C143" s="58"/>
      <c r="D143" s="59"/>
      <c r="E143" s="60"/>
      <c r="F143" s="61"/>
      <c r="G143" s="60"/>
      <c r="H143" s="61"/>
      <c r="I143" s="37">
        <f t="shared" si="42"/>
        <v>0</v>
      </c>
      <c r="J143" s="38">
        <f t="shared" si="42"/>
        <v>0</v>
      </c>
      <c r="K143" s="35"/>
      <c r="L143" s="35"/>
      <c r="M143" s="35"/>
      <c r="N143" s="35"/>
      <c r="O143" s="35"/>
      <c r="P143" s="35"/>
      <c r="Q143" s="39">
        <f t="shared" si="43"/>
        <v>0</v>
      </c>
      <c r="R143" s="35"/>
      <c r="S143" s="35"/>
      <c r="T143" s="35"/>
      <c r="U143" s="35"/>
      <c r="V143" s="35"/>
      <c r="W143" s="35"/>
      <c r="X143" s="39">
        <f t="shared" si="44"/>
        <v>0</v>
      </c>
      <c r="Y143" s="40">
        <f t="shared" si="36"/>
        <v>0</v>
      </c>
    </row>
    <row r="144" spans="1:25" x14ac:dyDescent="0.25">
      <c r="A144" s="30"/>
      <c r="B144" s="62"/>
      <c r="C144" s="58"/>
      <c r="D144" s="59"/>
      <c r="E144" s="60"/>
      <c r="F144" s="61"/>
      <c r="G144" s="60"/>
      <c r="H144" s="61"/>
      <c r="I144" s="37">
        <f t="shared" si="42"/>
        <v>0</v>
      </c>
      <c r="J144" s="38">
        <f t="shared" si="42"/>
        <v>0</v>
      </c>
      <c r="K144" s="35"/>
      <c r="L144" s="35"/>
      <c r="M144" s="35"/>
      <c r="N144" s="35"/>
      <c r="O144" s="35"/>
      <c r="P144" s="35"/>
      <c r="Q144" s="39">
        <f t="shared" si="43"/>
        <v>0</v>
      </c>
      <c r="R144" s="35"/>
      <c r="S144" s="35"/>
      <c r="T144" s="35"/>
      <c r="U144" s="35"/>
      <c r="V144" s="35"/>
      <c r="W144" s="35"/>
      <c r="X144" s="39">
        <f t="shared" si="44"/>
        <v>0</v>
      </c>
      <c r="Y144" s="40">
        <f t="shared" si="36"/>
        <v>0</v>
      </c>
    </row>
    <row r="145" spans="1:25" x14ac:dyDescent="0.25">
      <c r="A145" s="30"/>
      <c r="B145" s="62"/>
      <c r="C145" s="42"/>
      <c r="D145" s="43"/>
      <c r="E145" s="44"/>
      <c r="F145" s="45"/>
      <c r="G145" s="46"/>
      <c r="H145" s="47"/>
      <c r="I145" s="37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0"/>
    </row>
    <row r="146" spans="1:25" ht="15.75" thickBot="1" x14ac:dyDescent="0.3">
      <c r="A146" s="49"/>
      <c r="B146" s="50"/>
      <c r="C146" s="51" t="s">
        <v>38</v>
      </c>
      <c r="D146" s="52"/>
      <c r="E146" s="53"/>
      <c r="F146" s="54"/>
      <c r="G146" s="55"/>
      <c r="H146" s="56" t="s">
        <v>39</v>
      </c>
      <c r="I146" s="37">
        <f>SUM(I132:I145)</f>
        <v>0.30138888888888882</v>
      </c>
      <c r="J146" s="57">
        <f>SUM(J132:J145)</f>
        <v>187</v>
      </c>
      <c r="K146" s="57">
        <f t="shared" ref="K146:W146" si="45">SUM(K132:K145)</f>
        <v>9</v>
      </c>
      <c r="L146" s="57">
        <f t="shared" si="45"/>
        <v>10</v>
      </c>
      <c r="M146" s="57">
        <f t="shared" si="45"/>
        <v>2</v>
      </c>
      <c r="N146" s="57">
        <f t="shared" si="45"/>
        <v>0</v>
      </c>
      <c r="O146" s="57">
        <f t="shared" si="45"/>
        <v>0</v>
      </c>
      <c r="P146" s="57">
        <f t="shared" si="45"/>
        <v>0</v>
      </c>
      <c r="Q146" s="57">
        <f t="shared" si="45"/>
        <v>21</v>
      </c>
      <c r="R146" s="57">
        <f t="shared" si="45"/>
        <v>0</v>
      </c>
      <c r="S146" s="57">
        <f t="shared" si="45"/>
        <v>9</v>
      </c>
      <c r="T146" s="57">
        <f t="shared" si="45"/>
        <v>2</v>
      </c>
      <c r="U146" s="57">
        <f t="shared" si="45"/>
        <v>0</v>
      </c>
      <c r="V146" s="57">
        <f t="shared" si="45"/>
        <v>10</v>
      </c>
      <c r="W146" s="57">
        <f t="shared" si="45"/>
        <v>0</v>
      </c>
      <c r="X146" s="57">
        <f>SUM(R146:W146)</f>
        <v>21</v>
      </c>
      <c r="Y146" s="40">
        <f t="shared" si="36"/>
        <v>0</v>
      </c>
    </row>
    <row r="147" spans="1:25" ht="15.75" thickTop="1" x14ac:dyDescent="0.25">
      <c r="A147" s="30" t="s">
        <v>46</v>
      </c>
      <c r="B147" s="31">
        <v>43658</v>
      </c>
      <c r="C147" s="32" t="s">
        <v>30</v>
      </c>
      <c r="D147" s="33">
        <v>16</v>
      </c>
      <c r="E147" s="36">
        <v>0.27083333333333331</v>
      </c>
      <c r="F147" s="35">
        <v>135180</v>
      </c>
      <c r="G147" s="34">
        <v>0.3125</v>
      </c>
      <c r="H147" s="35">
        <v>135212</v>
      </c>
      <c r="I147" s="37">
        <f>SUM(G147-E147)</f>
        <v>4.1666666666666685E-2</v>
      </c>
      <c r="J147" s="38">
        <f>SUM(H147-F147)</f>
        <v>32</v>
      </c>
      <c r="K147" s="35"/>
      <c r="L147" s="35">
        <v>1</v>
      </c>
      <c r="M147" s="35"/>
      <c r="N147" s="35"/>
      <c r="O147" s="35"/>
      <c r="P147" s="35"/>
      <c r="Q147" s="39">
        <f>SUM(K147:P147)</f>
        <v>1</v>
      </c>
      <c r="R147" s="35"/>
      <c r="S147" s="35">
        <v>1</v>
      </c>
      <c r="T147" s="35"/>
      <c r="U147" s="35"/>
      <c r="V147" s="35"/>
      <c r="W147" s="35"/>
      <c r="X147" s="39">
        <f>SUM(R147:W147)</f>
        <v>1</v>
      </c>
      <c r="Y147" s="40">
        <f t="shared" si="36"/>
        <v>0</v>
      </c>
    </row>
    <row r="148" spans="1:25" x14ac:dyDescent="0.25">
      <c r="A148" s="30" t="s">
        <v>84</v>
      </c>
      <c r="B148" s="41"/>
      <c r="C148" s="42" t="s">
        <v>31</v>
      </c>
      <c r="D148" s="33"/>
      <c r="E148" s="34">
        <v>0.33333333333333331</v>
      </c>
      <c r="F148" s="35">
        <v>135212</v>
      </c>
      <c r="G148" s="34">
        <v>0.35833333333333334</v>
      </c>
      <c r="H148" s="35">
        <v>135238</v>
      </c>
      <c r="I148" s="37">
        <f t="shared" ref="I148:J193" si="46">SUM(G148-E148)</f>
        <v>2.5000000000000022E-2</v>
      </c>
      <c r="J148" s="38">
        <f t="shared" si="46"/>
        <v>26</v>
      </c>
      <c r="K148" s="35"/>
      <c r="L148" s="35"/>
      <c r="M148" s="35"/>
      <c r="N148" s="35"/>
      <c r="O148" s="35"/>
      <c r="P148" s="35"/>
      <c r="Q148" s="39">
        <f t="shared" ref="Q148:Q159" si="47">SUM(K148:P148)</f>
        <v>0</v>
      </c>
      <c r="R148" s="35"/>
      <c r="S148" s="35"/>
      <c r="T148" s="35"/>
      <c r="U148" s="35"/>
      <c r="V148" s="35"/>
      <c r="W148" s="35"/>
      <c r="X148" s="39">
        <f t="shared" ref="X148:X159" si="48">SUM(R148:W148)</f>
        <v>0</v>
      </c>
      <c r="Y148" s="40">
        <f t="shared" si="36"/>
        <v>0</v>
      </c>
    </row>
    <row r="149" spans="1:25" x14ac:dyDescent="0.25">
      <c r="A149" s="30"/>
      <c r="B149" s="41"/>
      <c r="C149" s="42" t="s">
        <v>32</v>
      </c>
      <c r="D149" s="33">
        <v>16</v>
      </c>
      <c r="E149" s="34">
        <v>0.36944444444444446</v>
      </c>
      <c r="F149" s="35">
        <v>135238</v>
      </c>
      <c r="G149" s="34">
        <v>0.40347222222222223</v>
      </c>
      <c r="H149" s="35">
        <v>135261</v>
      </c>
      <c r="I149" s="37">
        <f t="shared" si="46"/>
        <v>3.4027777777777768E-2</v>
      </c>
      <c r="J149" s="38">
        <f t="shared" si="46"/>
        <v>23</v>
      </c>
      <c r="K149" s="35">
        <v>1</v>
      </c>
      <c r="L149" s="35"/>
      <c r="M149" s="35">
        <v>1</v>
      </c>
      <c r="N149" s="35"/>
      <c r="O149" s="35"/>
      <c r="P149" s="35"/>
      <c r="Q149" s="39">
        <f t="shared" si="47"/>
        <v>2</v>
      </c>
      <c r="R149" s="35"/>
      <c r="S149" s="35">
        <v>2</v>
      </c>
      <c r="T149" s="35"/>
      <c r="U149" s="35"/>
      <c r="V149" s="35"/>
      <c r="W149" s="35"/>
      <c r="X149" s="39">
        <f t="shared" si="48"/>
        <v>2</v>
      </c>
      <c r="Y149" s="40">
        <f t="shared" si="36"/>
        <v>0</v>
      </c>
    </row>
    <row r="150" spans="1:25" x14ac:dyDescent="0.25">
      <c r="A150" s="30"/>
      <c r="B150" s="41"/>
      <c r="C150" s="42" t="s">
        <v>33</v>
      </c>
      <c r="D150" s="33"/>
      <c r="E150" s="34">
        <v>0.41319444444444442</v>
      </c>
      <c r="F150" s="35">
        <v>135261</v>
      </c>
      <c r="G150" s="34">
        <v>0.46249999999999997</v>
      </c>
      <c r="H150" s="35">
        <v>135293</v>
      </c>
      <c r="I150" s="37">
        <f t="shared" si="46"/>
        <v>4.9305555555555547E-2</v>
      </c>
      <c r="J150" s="38">
        <f t="shared" si="46"/>
        <v>32</v>
      </c>
      <c r="K150" s="35">
        <v>1</v>
      </c>
      <c r="L150" s="35">
        <v>2</v>
      </c>
      <c r="M150" s="35"/>
      <c r="N150" s="35"/>
      <c r="O150" s="35"/>
      <c r="P150" s="35"/>
      <c r="Q150" s="39">
        <f t="shared" si="47"/>
        <v>3</v>
      </c>
      <c r="R150" s="35"/>
      <c r="S150" s="35">
        <v>1</v>
      </c>
      <c r="T150" s="35"/>
      <c r="U150" s="35"/>
      <c r="V150" s="35">
        <v>2</v>
      </c>
      <c r="W150" s="35"/>
      <c r="X150" s="39">
        <f t="shared" si="48"/>
        <v>3</v>
      </c>
      <c r="Y150" s="40">
        <f t="shared" si="36"/>
        <v>0</v>
      </c>
    </row>
    <row r="151" spans="1:25" x14ac:dyDescent="0.25">
      <c r="A151" s="30" t="s">
        <v>84</v>
      </c>
      <c r="B151" s="41"/>
      <c r="C151" s="42" t="s">
        <v>34</v>
      </c>
      <c r="D151" s="33">
        <v>16</v>
      </c>
      <c r="E151" s="34">
        <v>0.64583333333333337</v>
      </c>
      <c r="F151" s="35">
        <v>135293</v>
      </c>
      <c r="G151" s="34">
        <v>0.69305555555555554</v>
      </c>
      <c r="H151" s="35">
        <v>135327</v>
      </c>
      <c r="I151" s="37">
        <f t="shared" si="46"/>
        <v>4.7222222222222165E-2</v>
      </c>
      <c r="J151" s="38">
        <f t="shared" si="46"/>
        <v>34</v>
      </c>
      <c r="K151" s="35">
        <v>2</v>
      </c>
      <c r="L151" s="35">
        <v>2</v>
      </c>
      <c r="M151" s="35"/>
      <c r="N151" s="35"/>
      <c r="O151" s="35"/>
      <c r="P151" s="35"/>
      <c r="Q151" s="39">
        <f t="shared" si="47"/>
        <v>4</v>
      </c>
      <c r="R151" s="35"/>
      <c r="S151" s="35">
        <v>3</v>
      </c>
      <c r="T151" s="35"/>
      <c r="U151" s="35"/>
      <c r="V151" s="35">
        <v>1</v>
      </c>
      <c r="W151" s="35"/>
      <c r="X151" s="39">
        <f t="shared" si="48"/>
        <v>4</v>
      </c>
      <c r="Y151" s="40">
        <f t="shared" si="36"/>
        <v>0</v>
      </c>
    </row>
    <row r="152" spans="1:25" x14ac:dyDescent="0.25">
      <c r="A152" s="30"/>
      <c r="B152" s="41"/>
      <c r="C152" s="42" t="s">
        <v>35</v>
      </c>
      <c r="D152" s="33"/>
      <c r="E152" s="34">
        <v>0.72777777777777775</v>
      </c>
      <c r="F152" s="35">
        <v>135327</v>
      </c>
      <c r="G152" s="34">
        <v>0.77916666666666667</v>
      </c>
      <c r="H152" s="35">
        <v>135363</v>
      </c>
      <c r="I152" s="37">
        <f t="shared" si="46"/>
        <v>5.1388888888888928E-2</v>
      </c>
      <c r="J152" s="38">
        <f t="shared" si="46"/>
        <v>36</v>
      </c>
      <c r="K152" s="35">
        <v>2</v>
      </c>
      <c r="L152" s="35"/>
      <c r="M152" s="35">
        <v>1</v>
      </c>
      <c r="N152" s="35"/>
      <c r="O152" s="35"/>
      <c r="P152" s="35"/>
      <c r="Q152" s="39">
        <f t="shared" si="47"/>
        <v>3</v>
      </c>
      <c r="R152" s="35"/>
      <c r="S152" s="35">
        <v>2</v>
      </c>
      <c r="T152" s="35"/>
      <c r="U152" s="35"/>
      <c r="V152" s="35">
        <v>1</v>
      </c>
      <c r="W152" s="35"/>
      <c r="X152" s="39">
        <f t="shared" si="48"/>
        <v>3</v>
      </c>
      <c r="Y152" s="40">
        <f t="shared" si="36"/>
        <v>0</v>
      </c>
    </row>
    <row r="153" spans="1:25" x14ac:dyDescent="0.25">
      <c r="A153" s="30"/>
      <c r="B153" s="41"/>
      <c r="C153" s="42"/>
      <c r="D153" s="33"/>
      <c r="E153" s="34"/>
      <c r="F153" s="35"/>
      <c r="G153" s="34"/>
      <c r="H153" s="35"/>
      <c r="I153" s="37">
        <f t="shared" si="46"/>
        <v>0</v>
      </c>
      <c r="J153" s="38">
        <f t="shared" si="46"/>
        <v>0</v>
      </c>
      <c r="K153" s="35"/>
      <c r="L153" s="35"/>
      <c r="M153" s="35"/>
      <c r="N153" s="35"/>
      <c r="O153" s="35"/>
      <c r="P153" s="35"/>
      <c r="Q153" s="39">
        <f t="shared" si="47"/>
        <v>0</v>
      </c>
      <c r="R153" s="35"/>
      <c r="S153" s="35"/>
      <c r="T153" s="35"/>
      <c r="U153" s="35"/>
      <c r="V153" s="35"/>
      <c r="W153" s="35"/>
      <c r="X153" s="39">
        <f t="shared" si="48"/>
        <v>0</v>
      </c>
      <c r="Y153" s="40">
        <f t="shared" si="36"/>
        <v>0</v>
      </c>
    </row>
    <row r="154" spans="1:25" x14ac:dyDescent="0.25">
      <c r="A154" s="30"/>
      <c r="B154" s="41"/>
      <c r="C154" s="42"/>
      <c r="D154" s="33"/>
      <c r="E154" s="34"/>
      <c r="F154" s="35"/>
      <c r="G154" s="34"/>
      <c r="H154" s="35"/>
      <c r="I154" s="37">
        <f t="shared" si="46"/>
        <v>0</v>
      </c>
      <c r="J154" s="38">
        <f t="shared" si="46"/>
        <v>0</v>
      </c>
      <c r="K154" s="35"/>
      <c r="L154" s="35"/>
      <c r="M154" s="35"/>
      <c r="N154" s="35"/>
      <c r="O154" s="35"/>
      <c r="P154" s="35"/>
      <c r="Q154" s="39">
        <f t="shared" si="47"/>
        <v>0</v>
      </c>
      <c r="R154" s="35"/>
      <c r="S154" s="35"/>
      <c r="T154" s="35"/>
      <c r="U154" s="35"/>
      <c r="V154" s="35"/>
      <c r="W154" s="35"/>
      <c r="X154" s="39">
        <f t="shared" si="48"/>
        <v>0</v>
      </c>
      <c r="Y154" s="40">
        <f t="shared" si="36"/>
        <v>0</v>
      </c>
    </row>
    <row r="155" spans="1:25" x14ac:dyDescent="0.25">
      <c r="A155" s="30"/>
      <c r="B155" s="41"/>
      <c r="C155" s="42"/>
      <c r="D155" s="33"/>
      <c r="E155" s="34"/>
      <c r="F155" s="35"/>
      <c r="G155" s="34"/>
      <c r="H155" s="35"/>
      <c r="I155" s="37">
        <f t="shared" si="46"/>
        <v>0</v>
      </c>
      <c r="J155" s="38">
        <f t="shared" si="46"/>
        <v>0</v>
      </c>
      <c r="K155" s="35"/>
      <c r="L155" s="35"/>
      <c r="M155" s="35"/>
      <c r="N155" s="35"/>
      <c r="O155" s="35"/>
      <c r="P155" s="35"/>
      <c r="Q155" s="39">
        <f t="shared" si="47"/>
        <v>0</v>
      </c>
      <c r="R155" s="35"/>
      <c r="S155" s="35"/>
      <c r="T155" s="35"/>
      <c r="U155" s="35"/>
      <c r="V155" s="35"/>
      <c r="W155" s="35"/>
      <c r="X155" s="39">
        <f t="shared" si="48"/>
        <v>0</v>
      </c>
      <c r="Y155" s="40">
        <f t="shared" si="36"/>
        <v>0</v>
      </c>
    </row>
    <row r="156" spans="1:25" x14ac:dyDescent="0.25">
      <c r="A156" s="30"/>
      <c r="B156" s="41"/>
      <c r="C156" s="42"/>
      <c r="D156" s="33"/>
      <c r="E156" s="34"/>
      <c r="F156" s="35"/>
      <c r="G156" s="34"/>
      <c r="H156" s="35"/>
      <c r="I156" s="37">
        <f t="shared" si="46"/>
        <v>0</v>
      </c>
      <c r="J156" s="38">
        <f t="shared" si="46"/>
        <v>0</v>
      </c>
      <c r="K156" s="35"/>
      <c r="L156" s="35"/>
      <c r="M156" s="35"/>
      <c r="N156" s="35"/>
      <c r="O156" s="35"/>
      <c r="P156" s="35"/>
      <c r="Q156" s="39">
        <f t="shared" si="47"/>
        <v>0</v>
      </c>
      <c r="R156" s="35"/>
      <c r="S156" s="35"/>
      <c r="T156" s="35"/>
      <c r="U156" s="35"/>
      <c r="V156" s="35"/>
      <c r="W156" s="35"/>
      <c r="X156" s="39">
        <f t="shared" si="48"/>
        <v>0</v>
      </c>
      <c r="Y156" s="40">
        <f t="shared" si="36"/>
        <v>0</v>
      </c>
    </row>
    <row r="157" spans="1:25" x14ac:dyDescent="0.25">
      <c r="A157" s="30"/>
      <c r="B157" s="41"/>
      <c r="C157" s="58"/>
      <c r="D157" s="59"/>
      <c r="E157" s="60"/>
      <c r="F157" s="61"/>
      <c r="G157" s="60"/>
      <c r="H157" s="61"/>
      <c r="I157" s="37">
        <f t="shared" si="46"/>
        <v>0</v>
      </c>
      <c r="J157" s="38">
        <f t="shared" si="46"/>
        <v>0</v>
      </c>
      <c r="K157" s="35"/>
      <c r="L157" s="35"/>
      <c r="M157" s="35"/>
      <c r="N157" s="35"/>
      <c r="O157" s="35"/>
      <c r="P157" s="35"/>
      <c r="Q157" s="39">
        <f t="shared" si="47"/>
        <v>0</v>
      </c>
      <c r="R157" s="35"/>
      <c r="S157" s="35"/>
      <c r="T157" s="35"/>
      <c r="U157" s="35"/>
      <c r="V157" s="35"/>
      <c r="W157" s="35"/>
      <c r="X157" s="39">
        <f t="shared" si="48"/>
        <v>0</v>
      </c>
      <c r="Y157" s="40">
        <f t="shared" si="36"/>
        <v>0</v>
      </c>
    </row>
    <row r="158" spans="1:25" x14ac:dyDescent="0.25">
      <c r="A158" s="30"/>
      <c r="B158" s="41"/>
      <c r="C158" s="58"/>
      <c r="D158" s="59"/>
      <c r="E158" s="60"/>
      <c r="F158" s="61"/>
      <c r="G158" s="60"/>
      <c r="H158" s="61"/>
      <c r="I158" s="37">
        <f t="shared" si="46"/>
        <v>0</v>
      </c>
      <c r="J158" s="38">
        <f t="shared" si="46"/>
        <v>0</v>
      </c>
      <c r="K158" s="35"/>
      <c r="L158" s="35"/>
      <c r="M158" s="35"/>
      <c r="N158" s="35"/>
      <c r="O158" s="35"/>
      <c r="P158" s="35"/>
      <c r="Q158" s="39">
        <f t="shared" si="47"/>
        <v>0</v>
      </c>
      <c r="R158" s="35"/>
      <c r="S158" s="35"/>
      <c r="T158" s="35"/>
      <c r="U158" s="35"/>
      <c r="V158" s="35"/>
      <c r="W158" s="35"/>
      <c r="X158" s="39">
        <f t="shared" si="48"/>
        <v>0</v>
      </c>
      <c r="Y158" s="40">
        <f t="shared" si="36"/>
        <v>0</v>
      </c>
    </row>
    <row r="159" spans="1:25" x14ac:dyDescent="0.25">
      <c r="A159" s="30"/>
      <c r="B159" s="41"/>
      <c r="C159" s="58"/>
      <c r="D159" s="59"/>
      <c r="E159" s="60"/>
      <c r="F159" s="61"/>
      <c r="G159" s="60"/>
      <c r="H159" s="61"/>
      <c r="I159" s="37">
        <f t="shared" si="46"/>
        <v>0</v>
      </c>
      <c r="J159" s="38">
        <f t="shared" si="46"/>
        <v>0</v>
      </c>
      <c r="K159" s="35"/>
      <c r="L159" s="35"/>
      <c r="M159" s="35"/>
      <c r="N159" s="35"/>
      <c r="O159" s="35"/>
      <c r="P159" s="35"/>
      <c r="Q159" s="39">
        <f t="shared" si="47"/>
        <v>0</v>
      </c>
      <c r="R159" s="35"/>
      <c r="S159" s="35"/>
      <c r="T159" s="35"/>
      <c r="U159" s="35"/>
      <c r="V159" s="35"/>
      <c r="W159" s="35"/>
      <c r="X159" s="39">
        <f t="shared" si="48"/>
        <v>0</v>
      </c>
      <c r="Y159" s="40">
        <f t="shared" si="36"/>
        <v>0</v>
      </c>
    </row>
    <row r="160" spans="1:25" x14ac:dyDescent="0.25">
      <c r="A160" s="30"/>
      <c r="B160" s="41"/>
      <c r="C160" s="42"/>
      <c r="D160" s="43"/>
      <c r="E160" s="44"/>
      <c r="F160" s="45"/>
      <c r="G160" s="46"/>
      <c r="H160" s="47"/>
      <c r="I160" s="37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0"/>
    </row>
    <row r="161" spans="1:25" ht="15.75" thickBot="1" x14ac:dyDescent="0.3">
      <c r="A161" s="49"/>
      <c r="B161" s="50"/>
      <c r="C161" s="51" t="s">
        <v>38</v>
      </c>
      <c r="D161" s="52"/>
      <c r="E161" s="53"/>
      <c r="F161" s="54"/>
      <c r="G161" s="55"/>
      <c r="H161" s="56" t="s">
        <v>39</v>
      </c>
      <c r="I161" s="37">
        <f>SUM(I147:I160)</f>
        <v>0.24861111111111112</v>
      </c>
      <c r="J161" s="57">
        <f>SUM(J147:J160)</f>
        <v>183</v>
      </c>
      <c r="K161" s="57">
        <f t="shared" ref="K161:X161" si="49">SUM(K147:K160)</f>
        <v>6</v>
      </c>
      <c r="L161" s="57">
        <f t="shared" si="49"/>
        <v>5</v>
      </c>
      <c r="M161" s="57">
        <f t="shared" si="49"/>
        <v>2</v>
      </c>
      <c r="N161" s="57">
        <f t="shared" si="49"/>
        <v>0</v>
      </c>
      <c r="O161" s="57">
        <f t="shared" si="49"/>
        <v>0</v>
      </c>
      <c r="P161" s="57">
        <f t="shared" si="49"/>
        <v>0</v>
      </c>
      <c r="Q161" s="57">
        <f t="shared" si="49"/>
        <v>13</v>
      </c>
      <c r="R161" s="57">
        <f t="shared" si="49"/>
        <v>0</v>
      </c>
      <c r="S161" s="57">
        <f t="shared" si="49"/>
        <v>9</v>
      </c>
      <c r="T161" s="57">
        <f t="shared" si="49"/>
        <v>0</v>
      </c>
      <c r="U161" s="57">
        <f t="shared" si="49"/>
        <v>0</v>
      </c>
      <c r="V161" s="57">
        <f t="shared" si="49"/>
        <v>4</v>
      </c>
      <c r="W161" s="57">
        <f t="shared" si="49"/>
        <v>0</v>
      </c>
      <c r="X161" s="57">
        <f t="shared" si="49"/>
        <v>13</v>
      </c>
      <c r="Y161" s="40">
        <f t="shared" si="36"/>
        <v>0</v>
      </c>
    </row>
    <row r="162" spans="1:25" ht="15.75" thickTop="1" x14ac:dyDescent="0.25">
      <c r="A162" s="30" t="s">
        <v>47</v>
      </c>
      <c r="B162" s="31">
        <v>43659</v>
      </c>
      <c r="C162" s="32" t="s">
        <v>30</v>
      </c>
      <c r="D162" s="33"/>
      <c r="E162" s="34"/>
      <c r="F162" s="35"/>
      <c r="G162" s="34"/>
      <c r="H162" s="35"/>
      <c r="I162" s="37">
        <f t="shared" si="46"/>
        <v>0</v>
      </c>
      <c r="J162" s="38">
        <f t="shared" si="46"/>
        <v>0</v>
      </c>
      <c r="K162" s="35"/>
      <c r="L162" s="35"/>
      <c r="M162" s="35"/>
      <c r="N162" s="35"/>
      <c r="O162" s="35"/>
      <c r="P162" s="35"/>
      <c r="Q162" s="57">
        <f>SUM(K162:P162)</f>
        <v>0</v>
      </c>
      <c r="R162" s="35"/>
      <c r="S162" s="35"/>
      <c r="T162" s="35"/>
      <c r="U162" s="35"/>
      <c r="V162" s="35"/>
      <c r="W162" s="35"/>
      <c r="X162" s="57">
        <f>SUM(R162:W162)</f>
        <v>0</v>
      </c>
      <c r="Y162" s="40">
        <f t="shared" si="36"/>
        <v>0</v>
      </c>
    </row>
    <row r="163" spans="1:25" ht="15.75" thickBot="1" x14ac:dyDescent="0.3">
      <c r="A163" s="49"/>
      <c r="B163" s="50"/>
      <c r="C163" s="51" t="s">
        <v>38</v>
      </c>
      <c r="D163" s="52"/>
      <c r="E163" s="53"/>
      <c r="F163" s="54"/>
      <c r="G163" s="55"/>
      <c r="H163" s="56" t="s">
        <v>39</v>
      </c>
      <c r="I163" s="37">
        <f t="shared" ref="I163:X163" si="50">SUM(I162:I162)</f>
        <v>0</v>
      </c>
      <c r="J163" s="57">
        <f t="shared" si="50"/>
        <v>0</v>
      </c>
      <c r="K163" s="57">
        <f t="shared" si="50"/>
        <v>0</v>
      </c>
      <c r="L163" s="57">
        <f t="shared" si="50"/>
        <v>0</v>
      </c>
      <c r="M163" s="57">
        <f t="shared" si="50"/>
        <v>0</v>
      </c>
      <c r="N163" s="57">
        <f t="shared" si="50"/>
        <v>0</v>
      </c>
      <c r="O163" s="57">
        <f t="shared" si="50"/>
        <v>0</v>
      </c>
      <c r="P163" s="57">
        <f t="shared" si="50"/>
        <v>0</v>
      </c>
      <c r="Q163" s="57">
        <f t="shared" si="50"/>
        <v>0</v>
      </c>
      <c r="R163" s="57">
        <f t="shared" si="50"/>
        <v>0</v>
      </c>
      <c r="S163" s="57">
        <f t="shared" si="50"/>
        <v>0</v>
      </c>
      <c r="T163" s="57">
        <f t="shared" si="50"/>
        <v>0</v>
      </c>
      <c r="U163" s="57">
        <f t="shared" si="50"/>
        <v>0</v>
      </c>
      <c r="V163" s="57">
        <f t="shared" si="50"/>
        <v>0</v>
      </c>
      <c r="W163" s="57">
        <f t="shared" si="50"/>
        <v>0</v>
      </c>
      <c r="X163" s="57">
        <f t="shared" si="50"/>
        <v>0</v>
      </c>
      <c r="Y163" s="40">
        <f t="shared" si="36"/>
        <v>0</v>
      </c>
    </row>
    <row r="164" spans="1:25" ht="15.75" thickTop="1" x14ac:dyDescent="0.25">
      <c r="A164" s="30" t="s">
        <v>29</v>
      </c>
      <c r="B164" s="31">
        <v>43660</v>
      </c>
      <c r="C164" s="32"/>
      <c r="D164" s="33"/>
      <c r="E164" s="34"/>
      <c r="F164" s="35"/>
      <c r="G164" s="36"/>
      <c r="H164" s="35"/>
      <c r="I164" s="37">
        <f>SUM(G164-E164)</f>
        <v>0</v>
      </c>
      <c r="J164" s="38">
        <f>SUM(H164-F164)</f>
        <v>0</v>
      </c>
      <c r="K164" s="35"/>
      <c r="L164" s="35"/>
      <c r="M164" s="35"/>
      <c r="N164" s="35"/>
      <c r="O164" s="35"/>
      <c r="P164" s="35"/>
      <c r="Q164" s="39">
        <f>SUM(K164:P164)</f>
        <v>0</v>
      </c>
      <c r="R164" s="35"/>
      <c r="S164" s="35"/>
      <c r="T164" s="35"/>
      <c r="U164" s="35"/>
      <c r="V164" s="35"/>
      <c r="W164" s="35"/>
      <c r="X164" s="39">
        <f>SUM(R164:W164)</f>
        <v>0</v>
      </c>
      <c r="Y164" s="40">
        <f t="shared" si="36"/>
        <v>0</v>
      </c>
    </row>
    <row r="165" spans="1:25" ht="15.75" thickBot="1" x14ac:dyDescent="0.3">
      <c r="A165" s="49"/>
      <c r="B165" s="50"/>
      <c r="C165" s="51" t="s">
        <v>38</v>
      </c>
      <c r="D165" s="52"/>
      <c r="E165" s="53"/>
      <c r="F165" s="54"/>
      <c r="G165" s="55"/>
      <c r="H165" s="56" t="s">
        <v>39</v>
      </c>
      <c r="I165" s="37">
        <f t="shared" ref="I165:X165" si="51">SUM(I164:I164)</f>
        <v>0</v>
      </c>
      <c r="J165" s="57">
        <f t="shared" si="51"/>
        <v>0</v>
      </c>
      <c r="K165" s="57">
        <f t="shared" si="51"/>
        <v>0</v>
      </c>
      <c r="L165" s="57">
        <f t="shared" si="51"/>
        <v>0</v>
      </c>
      <c r="M165" s="57">
        <f t="shared" si="51"/>
        <v>0</v>
      </c>
      <c r="N165" s="57">
        <f t="shared" si="51"/>
        <v>0</v>
      </c>
      <c r="O165" s="57">
        <f t="shared" si="51"/>
        <v>0</v>
      </c>
      <c r="P165" s="57">
        <f t="shared" si="51"/>
        <v>0</v>
      </c>
      <c r="Q165" s="57">
        <f t="shared" si="51"/>
        <v>0</v>
      </c>
      <c r="R165" s="57">
        <f t="shared" si="51"/>
        <v>0</v>
      </c>
      <c r="S165" s="57">
        <f t="shared" si="51"/>
        <v>0</v>
      </c>
      <c r="T165" s="57">
        <f t="shared" si="51"/>
        <v>0</v>
      </c>
      <c r="U165" s="57">
        <f t="shared" si="51"/>
        <v>0</v>
      </c>
      <c r="V165" s="57">
        <f t="shared" si="51"/>
        <v>0</v>
      </c>
      <c r="W165" s="57">
        <f t="shared" si="51"/>
        <v>0</v>
      </c>
      <c r="X165" s="57">
        <f t="shared" si="51"/>
        <v>0</v>
      </c>
      <c r="Y165" s="40">
        <f t="shared" si="36"/>
        <v>0</v>
      </c>
    </row>
    <row r="166" spans="1:25" ht="15.75" thickTop="1" x14ac:dyDescent="0.25">
      <c r="A166" s="30" t="s">
        <v>40</v>
      </c>
      <c r="B166" s="31">
        <v>43661</v>
      </c>
      <c r="C166" s="32" t="s">
        <v>30</v>
      </c>
      <c r="D166" s="33">
        <v>15</v>
      </c>
      <c r="E166" s="34">
        <v>0.27083333333333331</v>
      </c>
      <c r="F166" s="35">
        <v>125144</v>
      </c>
      <c r="G166" s="34">
        <v>0.31111111111111112</v>
      </c>
      <c r="H166" s="35">
        <v>125177</v>
      </c>
      <c r="I166" s="37">
        <f t="shared" si="46"/>
        <v>4.0277777777777801E-2</v>
      </c>
      <c r="J166" s="38">
        <f t="shared" si="46"/>
        <v>33</v>
      </c>
      <c r="K166" s="35">
        <v>1</v>
      </c>
      <c r="L166" s="35"/>
      <c r="M166" s="35"/>
      <c r="N166" s="35"/>
      <c r="O166" s="35"/>
      <c r="P166" s="35"/>
      <c r="Q166" s="48">
        <f>SUM(K166:P166)</f>
        <v>1</v>
      </c>
      <c r="R166" s="35"/>
      <c r="S166" s="35">
        <v>1</v>
      </c>
      <c r="T166" s="35"/>
      <c r="U166" s="35"/>
      <c r="V166" s="35"/>
      <c r="W166" s="35"/>
      <c r="X166" s="38">
        <f>SUM(R166:W166)</f>
        <v>1</v>
      </c>
      <c r="Y166" s="40">
        <f t="shared" si="36"/>
        <v>0</v>
      </c>
    </row>
    <row r="167" spans="1:25" x14ac:dyDescent="0.25">
      <c r="A167" s="30" t="s">
        <v>83</v>
      </c>
      <c r="B167" s="41"/>
      <c r="C167" s="42" t="s">
        <v>31</v>
      </c>
      <c r="D167" s="33"/>
      <c r="E167" s="34">
        <v>0.33333333333333331</v>
      </c>
      <c r="F167" s="35">
        <v>125177</v>
      </c>
      <c r="G167" s="34">
        <v>0.36041666666666666</v>
      </c>
      <c r="H167" s="35">
        <v>125200</v>
      </c>
      <c r="I167" s="37">
        <f t="shared" si="46"/>
        <v>2.7083333333333348E-2</v>
      </c>
      <c r="J167" s="38">
        <f t="shared" si="46"/>
        <v>23</v>
      </c>
      <c r="K167" s="35">
        <v>1</v>
      </c>
      <c r="L167" s="35"/>
      <c r="M167" s="35"/>
      <c r="N167" s="35"/>
      <c r="O167" s="35"/>
      <c r="P167" s="35"/>
      <c r="Q167" s="48">
        <f t="shared" ref="Q167:Q178" si="52">SUM(K167:P167)</f>
        <v>1</v>
      </c>
      <c r="R167" s="35"/>
      <c r="S167" s="35">
        <v>1</v>
      </c>
      <c r="T167" s="35"/>
      <c r="U167" s="35"/>
      <c r="V167" s="35"/>
      <c r="W167" s="35"/>
      <c r="X167" s="38">
        <f t="shared" ref="X167:X178" si="53">SUM(R167:W167)</f>
        <v>1</v>
      </c>
      <c r="Y167" s="40">
        <f t="shared" si="36"/>
        <v>0</v>
      </c>
    </row>
    <row r="168" spans="1:25" x14ac:dyDescent="0.25">
      <c r="A168" s="30"/>
      <c r="B168" s="41"/>
      <c r="C168" s="42" t="s">
        <v>32</v>
      </c>
      <c r="D168" s="33">
        <v>15</v>
      </c>
      <c r="E168" s="34">
        <v>0.36944444444444446</v>
      </c>
      <c r="F168" s="35">
        <v>125200</v>
      </c>
      <c r="G168" s="34">
        <v>0.40208333333333335</v>
      </c>
      <c r="H168" s="35">
        <v>125223</v>
      </c>
      <c r="I168" s="37">
        <f t="shared" si="46"/>
        <v>3.2638888888888884E-2</v>
      </c>
      <c r="J168" s="38">
        <f t="shared" si="46"/>
        <v>23</v>
      </c>
      <c r="K168" s="35"/>
      <c r="L168" s="35">
        <v>1</v>
      </c>
      <c r="M168" s="35"/>
      <c r="N168" s="35">
        <v>1</v>
      </c>
      <c r="O168" s="35"/>
      <c r="P168" s="35"/>
      <c r="Q168" s="48">
        <f t="shared" si="52"/>
        <v>2</v>
      </c>
      <c r="R168" s="35"/>
      <c r="S168" s="35"/>
      <c r="T168" s="35"/>
      <c r="U168" s="35"/>
      <c r="V168" s="35">
        <v>2</v>
      </c>
      <c r="W168" s="35"/>
      <c r="X168" s="38">
        <f t="shared" si="53"/>
        <v>2</v>
      </c>
      <c r="Y168" s="40">
        <f t="shared" si="36"/>
        <v>0</v>
      </c>
    </row>
    <row r="169" spans="1:25" x14ac:dyDescent="0.25">
      <c r="A169" s="30"/>
      <c r="B169" s="41"/>
      <c r="C169" s="42" t="s">
        <v>33</v>
      </c>
      <c r="D169" s="33"/>
      <c r="E169" s="34">
        <v>0.41319444444444442</v>
      </c>
      <c r="F169" s="35">
        <v>125223</v>
      </c>
      <c r="G169" s="34">
        <v>0.46875</v>
      </c>
      <c r="H169" s="35">
        <v>125257</v>
      </c>
      <c r="I169" s="37">
        <f t="shared" si="46"/>
        <v>5.555555555555558E-2</v>
      </c>
      <c r="J169" s="38">
        <f t="shared" si="46"/>
        <v>34</v>
      </c>
      <c r="K169" s="35">
        <v>2</v>
      </c>
      <c r="L169" s="35">
        <v>1</v>
      </c>
      <c r="M169" s="35"/>
      <c r="N169" s="35"/>
      <c r="O169" s="35"/>
      <c r="P169" s="35"/>
      <c r="Q169" s="48">
        <f t="shared" si="52"/>
        <v>3</v>
      </c>
      <c r="R169" s="35"/>
      <c r="S169" s="35">
        <v>3</v>
      </c>
      <c r="T169" s="35"/>
      <c r="U169" s="35"/>
      <c r="V169" s="35"/>
      <c r="W169" s="35"/>
      <c r="X169" s="38">
        <f t="shared" si="53"/>
        <v>3</v>
      </c>
      <c r="Y169" s="40">
        <f t="shared" si="36"/>
        <v>0</v>
      </c>
    </row>
    <row r="170" spans="1:25" x14ac:dyDescent="0.25">
      <c r="A170" s="30" t="s">
        <v>82</v>
      </c>
      <c r="B170" s="41"/>
      <c r="C170" s="42" t="s">
        <v>34</v>
      </c>
      <c r="D170" s="33">
        <v>15</v>
      </c>
      <c r="E170" s="34">
        <v>0.64583333333333337</v>
      </c>
      <c r="F170" s="35">
        <v>135527</v>
      </c>
      <c r="G170" s="34">
        <v>0.71180555555555547</v>
      </c>
      <c r="H170" s="35">
        <v>135563</v>
      </c>
      <c r="I170" s="37">
        <f t="shared" si="46"/>
        <v>6.5972222222222099E-2</v>
      </c>
      <c r="J170" s="38">
        <f t="shared" si="46"/>
        <v>36</v>
      </c>
      <c r="K170" s="35">
        <v>2</v>
      </c>
      <c r="L170" s="35"/>
      <c r="M170" s="35"/>
      <c r="N170" s="35"/>
      <c r="O170" s="35"/>
      <c r="P170" s="35"/>
      <c r="Q170" s="48">
        <f t="shared" si="52"/>
        <v>2</v>
      </c>
      <c r="R170" s="35"/>
      <c r="S170" s="35">
        <v>2</v>
      </c>
      <c r="T170" s="35"/>
      <c r="U170" s="35"/>
      <c r="V170" s="35"/>
      <c r="W170" s="35"/>
      <c r="X170" s="38">
        <f t="shared" si="53"/>
        <v>2</v>
      </c>
      <c r="Y170" s="40">
        <f t="shared" si="36"/>
        <v>0</v>
      </c>
    </row>
    <row r="171" spans="1:25" x14ac:dyDescent="0.25">
      <c r="A171" s="30"/>
      <c r="B171" s="41"/>
      <c r="C171" s="42" t="s">
        <v>35</v>
      </c>
      <c r="D171" s="33"/>
      <c r="E171" s="34">
        <v>0.72777777777777775</v>
      </c>
      <c r="F171" s="35">
        <v>135563</v>
      </c>
      <c r="G171" s="34">
        <v>0.77777777777777779</v>
      </c>
      <c r="H171" s="35">
        <v>135596</v>
      </c>
      <c r="I171" s="37">
        <f t="shared" si="46"/>
        <v>5.0000000000000044E-2</v>
      </c>
      <c r="J171" s="38">
        <f t="shared" si="46"/>
        <v>33</v>
      </c>
      <c r="K171" s="35">
        <v>2</v>
      </c>
      <c r="L171" s="35">
        <v>2</v>
      </c>
      <c r="M171" s="35"/>
      <c r="N171" s="35"/>
      <c r="O171" s="35"/>
      <c r="P171" s="35"/>
      <c r="Q171" s="48">
        <f t="shared" si="52"/>
        <v>4</v>
      </c>
      <c r="R171" s="35"/>
      <c r="S171" s="35">
        <v>4</v>
      </c>
      <c r="T171" s="35"/>
      <c r="U171" s="35"/>
      <c r="V171" s="35"/>
      <c r="W171" s="35"/>
      <c r="X171" s="38">
        <f t="shared" si="53"/>
        <v>4</v>
      </c>
      <c r="Y171" s="40">
        <f t="shared" ref="Y171:Y243" si="54">SUM(Q171-X171)</f>
        <v>0</v>
      </c>
    </row>
    <row r="172" spans="1:25" x14ac:dyDescent="0.25">
      <c r="A172" s="30"/>
      <c r="B172" s="41"/>
      <c r="C172" s="42"/>
      <c r="D172" s="33"/>
      <c r="E172" s="34"/>
      <c r="F172" s="35"/>
      <c r="G172" s="34"/>
      <c r="H172" s="35"/>
      <c r="I172" s="37">
        <f t="shared" si="46"/>
        <v>0</v>
      </c>
      <c r="J172" s="38">
        <f t="shared" si="46"/>
        <v>0</v>
      </c>
      <c r="K172" s="35"/>
      <c r="L172" s="35"/>
      <c r="M172" s="35"/>
      <c r="N172" s="35"/>
      <c r="O172" s="35"/>
      <c r="P172" s="35"/>
      <c r="Q172" s="48">
        <f t="shared" si="52"/>
        <v>0</v>
      </c>
      <c r="R172" s="35"/>
      <c r="S172" s="35"/>
      <c r="T172" s="35"/>
      <c r="U172" s="35"/>
      <c r="V172" s="35"/>
      <c r="W172" s="35"/>
      <c r="X172" s="38">
        <f t="shared" si="53"/>
        <v>0</v>
      </c>
      <c r="Y172" s="40">
        <f t="shared" si="54"/>
        <v>0</v>
      </c>
    </row>
    <row r="173" spans="1:25" x14ac:dyDescent="0.25">
      <c r="A173" s="30"/>
      <c r="B173" s="41"/>
      <c r="C173" s="42"/>
      <c r="D173" s="33"/>
      <c r="E173" s="34"/>
      <c r="F173" s="35"/>
      <c r="G173" s="34"/>
      <c r="H173" s="35"/>
      <c r="I173" s="37">
        <f t="shared" si="46"/>
        <v>0</v>
      </c>
      <c r="J173" s="38">
        <f t="shared" si="46"/>
        <v>0</v>
      </c>
      <c r="K173" s="35"/>
      <c r="L173" s="35"/>
      <c r="M173" s="35"/>
      <c r="N173" s="35"/>
      <c r="O173" s="35"/>
      <c r="P173" s="35"/>
      <c r="Q173" s="48">
        <f t="shared" si="52"/>
        <v>0</v>
      </c>
      <c r="R173" s="35"/>
      <c r="S173" s="35"/>
      <c r="T173" s="35"/>
      <c r="U173" s="35"/>
      <c r="V173" s="35"/>
      <c r="W173" s="35"/>
      <c r="X173" s="38">
        <f t="shared" si="53"/>
        <v>0</v>
      </c>
      <c r="Y173" s="40">
        <f t="shared" si="54"/>
        <v>0</v>
      </c>
    </row>
    <row r="174" spans="1:25" x14ac:dyDescent="0.25">
      <c r="A174" s="30"/>
      <c r="B174" s="41"/>
      <c r="C174" s="42"/>
      <c r="D174" s="33"/>
      <c r="E174" s="34"/>
      <c r="F174" s="35"/>
      <c r="G174" s="34"/>
      <c r="H174" s="35"/>
      <c r="I174" s="37">
        <f t="shared" si="46"/>
        <v>0</v>
      </c>
      <c r="J174" s="38">
        <f t="shared" si="46"/>
        <v>0</v>
      </c>
      <c r="K174" s="35"/>
      <c r="L174" s="35"/>
      <c r="M174" s="35"/>
      <c r="N174" s="35"/>
      <c r="O174" s="35"/>
      <c r="P174" s="35"/>
      <c r="Q174" s="48">
        <f t="shared" si="52"/>
        <v>0</v>
      </c>
      <c r="R174" s="35"/>
      <c r="S174" s="35"/>
      <c r="T174" s="35"/>
      <c r="U174" s="35"/>
      <c r="V174" s="35"/>
      <c r="W174" s="35"/>
      <c r="X174" s="38">
        <f t="shared" si="53"/>
        <v>0</v>
      </c>
      <c r="Y174" s="40">
        <f t="shared" si="54"/>
        <v>0</v>
      </c>
    </row>
    <row r="175" spans="1:25" x14ac:dyDescent="0.25">
      <c r="A175" s="30"/>
      <c r="B175" s="41"/>
      <c r="C175" s="42"/>
      <c r="D175" s="33"/>
      <c r="E175" s="34"/>
      <c r="F175" s="35"/>
      <c r="G175" s="34"/>
      <c r="H175" s="35"/>
      <c r="I175" s="37">
        <f t="shared" si="46"/>
        <v>0</v>
      </c>
      <c r="J175" s="38">
        <f t="shared" si="46"/>
        <v>0</v>
      </c>
      <c r="K175" s="35"/>
      <c r="L175" s="35"/>
      <c r="M175" s="35"/>
      <c r="N175" s="35"/>
      <c r="O175" s="35"/>
      <c r="P175" s="35"/>
      <c r="Q175" s="48">
        <f t="shared" si="52"/>
        <v>0</v>
      </c>
      <c r="R175" s="35"/>
      <c r="S175" s="35"/>
      <c r="T175" s="35"/>
      <c r="U175" s="35"/>
      <c r="V175" s="35"/>
      <c r="W175" s="35"/>
      <c r="X175" s="38">
        <f t="shared" si="53"/>
        <v>0</v>
      </c>
      <c r="Y175" s="40">
        <f t="shared" si="54"/>
        <v>0</v>
      </c>
    </row>
    <row r="176" spans="1:25" x14ac:dyDescent="0.25">
      <c r="A176" s="30"/>
      <c r="B176" s="41"/>
      <c r="C176" s="58"/>
      <c r="D176" s="59"/>
      <c r="E176" s="60"/>
      <c r="F176" s="61"/>
      <c r="G176" s="60"/>
      <c r="H176" s="61"/>
      <c r="I176" s="37">
        <f t="shared" si="46"/>
        <v>0</v>
      </c>
      <c r="J176" s="38">
        <f t="shared" si="46"/>
        <v>0</v>
      </c>
      <c r="K176" s="35"/>
      <c r="L176" s="35"/>
      <c r="M176" s="35"/>
      <c r="N176" s="35"/>
      <c r="O176" s="35"/>
      <c r="P176" s="35"/>
      <c r="Q176" s="48">
        <f t="shared" si="52"/>
        <v>0</v>
      </c>
      <c r="R176" s="35"/>
      <c r="S176" s="35"/>
      <c r="T176" s="35"/>
      <c r="U176" s="35"/>
      <c r="V176" s="35"/>
      <c r="W176" s="35"/>
      <c r="X176" s="38">
        <f t="shared" si="53"/>
        <v>0</v>
      </c>
      <c r="Y176" s="40">
        <f t="shared" si="54"/>
        <v>0</v>
      </c>
    </row>
    <row r="177" spans="1:25" x14ac:dyDescent="0.25">
      <c r="A177" s="30"/>
      <c r="B177" s="41"/>
      <c r="C177" s="58"/>
      <c r="D177" s="59"/>
      <c r="E177" s="60"/>
      <c r="F177" s="61"/>
      <c r="G177" s="60"/>
      <c r="H177" s="61"/>
      <c r="I177" s="37">
        <f t="shared" si="46"/>
        <v>0</v>
      </c>
      <c r="J177" s="38">
        <f t="shared" si="46"/>
        <v>0</v>
      </c>
      <c r="K177" s="35"/>
      <c r="L177" s="35"/>
      <c r="M177" s="35"/>
      <c r="N177" s="35"/>
      <c r="O177" s="35"/>
      <c r="P177" s="35"/>
      <c r="Q177" s="48">
        <f t="shared" si="52"/>
        <v>0</v>
      </c>
      <c r="R177" s="35"/>
      <c r="S177" s="35"/>
      <c r="T177" s="35"/>
      <c r="U177" s="35"/>
      <c r="V177" s="35"/>
      <c r="W177" s="35"/>
      <c r="X177" s="38">
        <f t="shared" si="53"/>
        <v>0</v>
      </c>
      <c r="Y177" s="40">
        <f t="shared" si="54"/>
        <v>0</v>
      </c>
    </row>
    <row r="178" spans="1:25" x14ac:dyDescent="0.25">
      <c r="A178" s="30"/>
      <c r="B178" s="41"/>
      <c r="C178" s="58"/>
      <c r="D178" s="59"/>
      <c r="E178" s="60"/>
      <c r="F178" s="61"/>
      <c r="G178" s="60"/>
      <c r="H178" s="61"/>
      <c r="I178" s="37">
        <f t="shared" si="46"/>
        <v>0</v>
      </c>
      <c r="J178" s="38">
        <f t="shared" si="46"/>
        <v>0</v>
      </c>
      <c r="K178" s="35"/>
      <c r="L178" s="35"/>
      <c r="M178" s="35"/>
      <c r="N178" s="35"/>
      <c r="O178" s="35"/>
      <c r="P178" s="35"/>
      <c r="Q178" s="48">
        <f t="shared" si="52"/>
        <v>0</v>
      </c>
      <c r="R178" s="35"/>
      <c r="S178" s="35"/>
      <c r="T178" s="35"/>
      <c r="U178" s="35"/>
      <c r="V178" s="35"/>
      <c r="W178" s="35"/>
      <c r="X178" s="38">
        <f t="shared" si="53"/>
        <v>0</v>
      </c>
      <c r="Y178" s="40">
        <f t="shared" si="54"/>
        <v>0</v>
      </c>
    </row>
    <row r="179" spans="1:25" x14ac:dyDescent="0.25">
      <c r="A179" s="30"/>
      <c r="B179" s="41"/>
      <c r="C179" s="42"/>
      <c r="D179" s="43"/>
      <c r="E179" s="44"/>
      <c r="F179" s="45"/>
      <c r="G179" s="46"/>
      <c r="H179" s="47"/>
      <c r="I179" s="37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0"/>
    </row>
    <row r="180" spans="1:25" ht="15.75" thickBot="1" x14ac:dyDescent="0.3">
      <c r="A180" s="49"/>
      <c r="B180" s="50"/>
      <c r="C180" s="51" t="s">
        <v>38</v>
      </c>
      <c r="D180" s="52"/>
      <c r="E180" s="53"/>
      <c r="F180" s="54"/>
      <c r="G180" s="55"/>
      <c r="H180" s="56" t="s">
        <v>39</v>
      </c>
      <c r="I180" s="37">
        <f>SUM(I166:I179)</f>
        <v>0.27152777777777776</v>
      </c>
      <c r="J180" s="38">
        <f>SUM(J166:J179)</f>
        <v>182</v>
      </c>
      <c r="K180" s="38">
        <f t="shared" ref="K180:X180" si="55">SUM(K166:K179)</f>
        <v>8</v>
      </c>
      <c r="L180" s="38">
        <f t="shared" si="55"/>
        <v>4</v>
      </c>
      <c r="M180" s="38">
        <f t="shared" si="55"/>
        <v>0</v>
      </c>
      <c r="N180" s="38">
        <f t="shared" si="55"/>
        <v>1</v>
      </c>
      <c r="O180" s="38">
        <f t="shared" si="55"/>
        <v>0</v>
      </c>
      <c r="P180" s="38">
        <f t="shared" si="55"/>
        <v>0</v>
      </c>
      <c r="Q180" s="38">
        <f t="shared" si="55"/>
        <v>13</v>
      </c>
      <c r="R180" s="38">
        <f t="shared" si="55"/>
        <v>0</v>
      </c>
      <c r="S180" s="38">
        <f t="shared" si="55"/>
        <v>11</v>
      </c>
      <c r="T180" s="38">
        <f t="shared" si="55"/>
        <v>0</v>
      </c>
      <c r="U180" s="38">
        <f t="shared" si="55"/>
        <v>0</v>
      </c>
      <c r="V180" s="38">
        <f t="shared" si="55"/>
        <v>2</v>
      </c>
      <c r="W180" s="38">
        <f t="shared" si="55"/>
        <v>0</v>
      </c>
      <c r="X180" s="38">
        <f t="shared" si="55"/>
        <v>13</v>
      </c>
      <c r="Y180" s="40">
        <f t="shared" si="54"/>
        <v>0</v>
      </c>
    </row>
    <row r="181" spans="1:25" ht="16.5" thickTop="1" thickBot="1" x14ac:dyDescent="0.3">
      <c r="A181" s="214" t="s">
        <v>43</v>
      </c>
      <c r="B181" s="221">
        <v>43662</v>
      </c>
      <c r="C181" s="215" t="s">
        <v>30</v>
      </c>
      <c r="D181" s="216">
        <v>16</v>
      </c>
      <c r="E181" s="209">
        <v>0.27083333333333331</v>
      </c>
      <c r="F181" s="210">
        <v>135596</v>
      </c>
      <c r="G181" s="209">
        <v>0.31597222222222221</v>
      </c>
      <c r="H181" s="210">
        <v>135630</v>
      </c>
      <c r="I181" s="37">
        <f t="shared" si="46"/>
        <v>4.5138888888888895E-2</v>
      </c>
      <c r="J181" s="38">
        <f t="shared" si="46"/>
        <v>34</v>
      </c>
      <c r="K181" s="234">
        <v>3</v>
      </c>
      <c r="L181" s="213">
        <v>1</v>
      </c>
      <c r="M181" s="204"/>
      <c r="N181" s="213">
        <v>1</v>
      </c>
      <c r="O181" s="204"/>
      <c r="P181" s="204"/>
      <c r="Q181" s="38">
        <f>SUM(K181:P181)</f>
        <v>5</v>
      </c>
      <c r="R181" s="203"/>
      <c r="S181" s="213">
        <v>4</v>
      </c>
      <c r="T181" s="213">
        <v>1</v>
      </c>
      <c r="U181" s="204"/>
      <c r="V181" s="204"/>
      <c r="W181" s="204"/>
      <c r="X181" s="38">
        <f>SUM(R181:W181)</f>
        <v>5</v>
      </c>
      <c r="Y181" s="40">
        <f t="shared" si="54"/>
        <v>0</v>
      </c>
    </row>
    <row r="182" spans="1:25" ht="15.75" thickBot="1" x14ac:dyDescent="0.3">
      <c r="A182" s="217" t="s">
        <v>140</v>
      </c>
      <c r="B182" s="218"/>
      <c r="C182" s="219" t="s">
        <v>31</v>
      </c>
      <c r="D182" s="220"/>
      <c r="E182" s="212">
        <v>0.33333333333333331</v>
      </c>
      <c r="F182" s="207">
        <v>135630</v>
      </c>
      <c r="G182" s="212">
        <v>0.36041666666666666</v>
      </c>
      <c r="H182" s="207">
        <v>135653</v>
      </c>
      <c r="I182" s="37">
        <f t="shared" si="46"/>
        <v>2.7083333333333348E-2</v>
      </c>
      <c r="J182" s="38">
        <f t="shared" si="46"/>
        <v>23</v>
      </c>
      <c r="K182" s="208"/>
      <c r="L182" s="206"/>
      <c r="M182" s="206"/>
      <c r="N182" s="206"/>
      <c r="O182" s="206"/>
      <c r="P182" s="206"/>
      <c r="Q182" s="38">
        <f t="shared" ref="Q182:Q193" si="56">SUM(K182:P182)</f>
        <v>0</v>
      </c>
      <c r="R182" s="208"/>
      <c r="S182" s="206"/>
      <c r="T182" s="206"/>
      <c r="U182" s="206"/>
      <c r="V182" s="206"/>
      <c r="W182" s="206"/>
      <c r="X182" s="38">
        <f t="shared" ref="X182:X193" si="57">SUM(R182:W182)</f>
        <v>0</v>
      </c>
      <c r="Y182" s="40">
        <f t="shared" si="54"/>
        <v>0</v>
      </c>
    </row>
    <row r="183" spans="1:25" ht="15.75" thickBot="1" x14ac:dyDescent="0.3">
      <c r="A183" s="217" t="s">
        <v>140</v>
      </c>
      <c r="B183" s="218"/>
      <c r="C183" s="219" t="s">
        <v>32</v>
      </c>
      <c r="D183" s="220">
        <v>16</v>
      </c>
      <c r="E183" s="212">
        <v>0.36944444444444446</v>
      </c>
      <c r="F183" s="207">
        <v>135653</v>
      </c>
      <c r="G183" s="212">
        <v>0.39930555555555558</v>
      </c>
      <c r="H183" s="207">
        <v>135676</v>
      </c>
      <c r="I183" s="37">
        <f t="shared" si="46"/>
        <v>2.9861111111111116E-2</v>
      </c>
      <c r="J183" s="38">
        <f t="shared" si="46"/>
        <v>23</v>
      </c>
      <c r="K183" s="205">
        <v>1</v>
      </c>
      <c r="L183" s="206"/>
      <c r="M183" s="206"/>
      <c r="N183" s="207">
        <v>2</v>
      </c>
      <c r="O183" s="206"/>
      <c r="P183" s="206"/>
      <c r="Q183" s="38">
        <f t="shared" si="56"/>
        <v>3</v>
      </c>
      <c r="R183" s="208"/>
      <c r="S183" s="207">
        <v>1</v>
      </c>
      <c r="T183" s="206"/>
      <c r="U183" s="206"/>
      <c r="V183" s="207">
        <v>2</v>
      </c>
      <c r="W183" s="206"/>
      <c r="X183" s="38">
        <f t="shared" si="57"/>
        <v>3</v>
      </c>
      <c r="Y183" s="40">
        <f t="shared" si="54"/>
        <v>0</v>
      </c>
    </row>
    <row r="184" spans="1:25" ht="15.75" thickBot="1" x14ac:dyDescent="0.3">
      <c r="A184" s="217"/>
      <c r="B184" s="218"/>
      <c r="C184" s="219" t="s">
        <v>33</v>
      </c>
      <c r="D184" s="220"/>
      <c r="E184" s="212">
        <v>0.41319444444444442</v>
      </c>
      <c r="F184" s="207">
        <v>135676</v>
      </c>
      <c r="G184" s="212">
        <v>0.46527777777777773</v>
      </c>
      <c r="H184" s="207">
        <v>135708</v>
      </c>
      <c r="I184" s="37">
        <f t="shared" si="46"/>
        <v>5.2083333333333315E-2</v>
      </c>
      <c r="J184" s="38">
        <f t="shared" si="46"/>
        <v>32</v>
      </c>
      <c r="K184" s="208"/>
      <c r="L184" s="206"/>
      <c r="M184" s="206"/>
      <c r="N184" s="207">
        <v>1</v>
      </c>
      <c r="O184" s="206"/>
      <c r="P184" s="206"/>
      <c r="Q184" s="38">
        <f t="shared" si="56"/>
        <v>1</v>
      </c>
      <c r="R184" s="208"/>
      <c r="S184" s="206"/>
      <c r="T184" s="206"/>
      <c r="U184" s="206"/>
      <c r="V184" s="207">
        <v>1</v>
      </c>
      <c r="W184" s="206"/>
      <c r="X184" s="38">
        <f t="shared" si="57"/>
        <v>1</v>
      </c>
      <c r="Y184" s="40">
        <f t="shared" si="54"/>
        <v>0</v>
      </c>
    </row>
    <row r="185" spans="1:25" ht="15.75" thickBot="1" x14ac:dyDescent="0.3">
      <c r="A185" s="217" t="s">
        <v>132</v>
      </c>
      <c r="B185" s="218"/>
      <c r="C185" s="219" t="s">
        <v>34</v>
      </c>
      <c r="D185" s="220">
        <v>16</v>
      </c>
      <c r="E185" s="212">
        <v>0.64583333333333337</v>
      </c>
      <c r="F185" s="207">
        <v>135708</v>
      </c>
      <c r="G185" s="212">
        <v>0.71180555555555547</v>
      </c>
      <c r="H185" s="207">
        <v>135745</v>
      </c>
      <c r="I185" s="37">
        <f t="shared" si="46"/>
        <v>6.5972222222222099E-2</v>
      </c>
      <c r="J185" s="38">
        <f t="shared" si="46"/>
        <v>37</v>
      </c>
      <c r="K185" s="208"/>
      <c r="L185" s="206"/>
      <c r="M185" s="206"/>
      <c r="N185" s="206"/>
      <c r="O185" s="206"/>
      <c r="P185" s="206"/>
      <c r="Q185" s="38">
        <f t="shared" si="56"/>
        <v>0</v>
      </c>
      <c r="R185" s="208"/>
      <c r="S185" s="206"/>
      <c r="T185" s="206"/>
      <c r="U185" s="206"/>
      <c r="V185" s="206"/>
      <c r="W185" s="206"/>
      <c r="X185" s="38">
        <f t="shared" si="57"/>
        <v>0</v>
      </c>
      <c r="Y185" s="40">
        <f t="shared" si="54"/>
        <v>0</v>
      </c>
    </row>
    <row r="186" spans="1:25" ht="15.75" thickBot="1" x14ac:dyDescent="0.3">
      <c r="A186" s="217"/>
      <c r="B186" s="218"/>
      <c r="C186" s="219" t="s">
        <v>35</v>
      </c>
      <c r="D186" s="220"/>
      <c r="E186" s="212">
        <v>0.72777777777777775</v>
      </c>
      <c r="F186" s="207">
        <v>135745</v>
      </c>
      <c r="G186" s="212">
        <v>0.77777777777777779</v>
      </c>
      <c r="H186" s="207">
        <v>135776</v>
      </c>
      <c r="I186" s="37">
        <f t="shared" si="46"/>
        <v>5.0000000000000044E-2</v>
      </c>
      <c r="J186" s="38">
        <f t="shared" si="46"/>
        <v>31</v>
      </c>
      <c r="K186" s="205">
        <v>2</v>
      </c>
      <c r="L186" s="207">
        <v>2</v>
      </c>
      <c r="M186" s="206"/>
      <c r="N186" s="206"/>
      <c r="O186" s="206"/>
      <c r="P186" s="206"/>
      <c r="Q186" s="38">
        <f t="shared" si="56"/>
        <v>4</v>
      </c>
      <c r="R186" s="208"/>
      <c r="S186" s="207">
        <v>2</v>
      </c>
      <c r="T186" s="207">
        <v>2</v>
      </c>
      <c r="U186" s="206"/>
      <c r="V186" s="206"/>
      <c r="W186" s="206"/>
      <c r="X186" s="38">
        <f t="shared" si="57"/>
        <v>4</v>
      </c>
      <c r="Y186" s="40">
        <f t="shared" si="54"/>
        <v>0</v>
      </c>
    </row>
    <row r="187" spans="1:25" x14ac:dyDescent="0.25">
      <c r="A187" s="30"/>
      <c r="B187" s="41"/>
      <c r="C187" s="42"/>
      <c r="D187" s="33"/>
      <c r="E187" s="34"/>
      <c r="F187" s="35"/>
      <c r="G187" s="34"/>
      <c r="H187" s="35"/>
      <c r="I187" s="37">
        <f t="shared" si="46"/>
        <v>0</v>
      </c>
      <c r="J187" s="38">
        <f t="shared" si="46"/>
        <v>0</v>
      </c>
      <c r="K187" s="35"/>
      <c r="L187" s="35"/>
      <c r="M187" s="35"/>
      <c r="N187" s="35"/>
      <c r="O187" s="35"/>
      <c r="P187" s="35"/>
      <c r="Q187" s="38">
        <f t="shared" si="56"/>
        <v>0</v>
      </c>
      <c r="R187" s="35"/>
      <c r="S187" s="35"/>
      <c r="T187" s="35"/>
      <c r="U187" s="35"/>
      <c r="V187" s="35"/>
      <c r="W187" s="35"/>
      <c r="X187" s="38">
        <f t="shared" si="57"/>
        <v>0</v>
      </c>
      <c r="Y187" s="40">
        <f t="shared" si="54"/>
        <v>0</v>
      </c>
    </row>
    <row r="188" spans="1:25" x14ac:dyDescent="0.25">
      <c r="A188" s="30"/>
      <c r="B188" s="41"/>
      <c r="C188" s="42"/>
      <c r="D188" s="33"/>
      <c r="E188" s="34"/>
      <c r="F188" s="35"/>
      <c r="G188" s="34"/>
      <c r="H188" s="35"/>
      <c r="I188" s="37">
        <f t="shared" si="46"/>
        <v>0</v>
      </c>
      <c r="J188" s="38">
        <f t="shared" si="46"/>
        <v>0</v>
      </c>
      <c r="K188" s="35"/>
      <c r="L188" s="35"/>
      <c r="M188" s="35"/>
      <c r="N188" s="35"/>
      <c r="O188" s="35"/>
      <c r="P188" s="35"/>
      <c r="Q188" s="38">
        <f t="shared" si="56"/>
        <v>0</v>
      </c>
      <c r="R188" s="35"/>
      <c r="S188" s="35"/>
      <c r="T188" s="35"/>
      <c r="U188" s="35"/>
      <c r="V188" s="35"/>
      <c r="W188" s="35"/>
      <c r="X188" s="38">
        <f t="shared" si="57"/>
        <v>0</v>
      </c>
      <c r="Y188" s="40">
        <f t="shared" si="54"/>
        <v>0</v>
      </c>
    </row>
    <row r="189" spans="1:25" x14ac:dyDescent="0.25">
      <c r="A189" s="30"/>
      <c r="B189" s="41"/>
      <c r="C189" s="42"/>
      <c r="D189" s="33"/>
      <c r="E189" s="34"/>
      <c r="F189" s="35"/>
      <c r="G189" s="34"/>
      <c r="H189" s="35"/>
      <c r="I189" s="37">
        <f t="shared" si="46"/>
        <v>0</v>
      </c>
      <c r="J189" s="38">
        <f t="shared" si="46"/>
        <v>0</v>
      </c>
      <c r="K189" s="35"/>
      <c r="L189" s="35"/>
      <c r="M189" s="35"/>
      <c r="N189" s="35"/>
      <c r="O189" s="35"/>
      <c r="P189" s="35"/>
      <c r="Q189" s="38">
        <f t="shared" si="56"/>
        <v>0</v>
      </c>
      <c r="R189" s="35"/>
      <c r="S189" s="35"/>
      <c r="T189" s="35"/>
      <c r="U189" s="35"/>
      <c r="V189" s="35"/>
      <c r="W189" s="35"/>
      <c r="X189" s="38">
        <f t="shared" si="57"/>
        <v>0</v>
      </c>
      <c r="Y189" s="40">
        <f t="shared" si="54"/>
        <v>0</v>
      </c>
    </row>
    <row r="190" spans="1:25" x14ac:dyDescent="0.25">
      <c r="A190" s="30"/>
      <c r="B190" s="41"/>
      <c r="C190" s="42"/>
      <c r="D190" s="33"/>
      <c r="E190" s="34"/>
      <c r="F190" s="35"/>
      <c r="G190" s="34"/>
      <c r="H190" s="35"/>
      <c r="I190" s="37">
        <f t="shared" si="46"/>
        <v>0</v>
      </c>
      <c r="J190" s="38">
        <f t="shared" si="46"/>
        <v>0</v>
      </c>
      <c r="K190" s="35"/>
      <c r="L190" s="35"/>
      <c r="M190" s="35"/>
      <c r="N190" s="35"/>
      <c r="O190" s="35"/>
      <c r="P190" s="35"/>
      <c r="Q190" s="38">
        <f t="shared" si="56"/>
        <v>0</v>
      </c>
      <c r="R190" s="35"/>
      <c r="S190" s="35"/>
      <c r="T190" s="35"/>
      <c r="U190" s="35"/>
      <c r="V190" s="35"/>
      <c r="W190" s="35"/>
      <c r="X190" s="38">
        <f t="shared" si="57"/>
        <v>0</v>
      </c>
      <c r="Y190" s="40">
        <f t="shared" si="54"/>
        <v>0</v>
      </c>
    </row>
    <row r="191" spans="1:25" x14ac:dyDescent="0.25">
      <c r="A191" s="30"/>
      <c r="B191" s="41"/>
      <c r="C191" s="58"/>
      <c r="D191" s="59"/>
      <c r="E191" s="60"/>
      <c r="F191" s="61"/>
      <c r="G191" s="60"/>
      <c r="H191" s="61"/>
      <c r="I191" s="37">
        <f t="shared" si="46"/>
        <v>0</v>
      </c>
      <c r="J191" s="38">
        <f t="shared" si="46"/>
        <v>0</v>
      </c>
      <c r="K191" s="35"/>
      <c r="L191" s="35"/>
      <c r="M191" s="35"/>
      <c r="N191" s="35"/>
      <c r="O191" s="35"/>
      <c r="P191" s="35"/>
      <c r="Q191" s="38">
        <f t="shared" si="56"/>
        <v>0</v>
      </c>
      <c r="R191" s="35"/>
      <c r="S191" s="35"/>
      <c r="T191" s="35"/>
      <c r="U191" s="35"/>
      <c r="V191" s="35"/>
      <c r="W191" s="35"/>
      <c r="X191" s="38">
        <f t="shared" si="57"/>
        <v>0</v>
      </c>
      <c r="Y191" s="40">
        <f t="shared" si="54"/>
        <v>0</v>
      </c>
    </row>
    <row r="192" spans="1:25" x14ac:dyDescent="0.25">
      <c r="A192" s="30"/>
      <c r="B192" s="41"/>
      <c r="C192" s="58"/>
      <c r="D192" s="59"/>
      <c r="E192" s="60"/>
      <c r="F192" s="61"/>
      <c r="G192" s="60"/>
      <c r="H192" s="61"/>
      <c r="I192" s="37">
        <f t="shared" si="46"/>
        <v>0</v>
      </c>
      <c r="J192" s="38">
        <f t="shared" si="46"/>
        <v>0</v>
      </c>
      <c r="K192" s="35"/>
      <c r="L192" s="35"/>
      <c r="M192" s="35"/>
      <c r="N192" s="35"/>
      <c r="O192" s="35"/>
      <c r="P192" s="35"/>
      <c r="Q192" s="38">
        <f t="shared" si="56"/>
        <v>0</v>
      </c>
      <c r="R192" s="35"/>
      <c r="S192" s="35"/>
      <c r="T192" s="35"/>
      <c r="U192" s="35"/>
      <c r="V192" s="35"/>
      <c r="W192" s="35"/>
      <c r="X192" s="38">
        <f t="shared" si="57"/>
        <v>0</v>
      </c>
      <c r="Y192" s="40">
        <f t="shared" si="54"/>
        <v>0</v>
      </c>
    </row>
    <row r="193" spans="1:25" x14ac:dyDescent="0.25">
      <c r="A193" s="30"/>
      <c r="B193" s="41"/>
      <c r="C193" s="58"/>
      <c r="D193" s="59"/>
      <c r="E193" s="60"/>
      <c r="F193" s="61"/>
      <c r="G193" s="60"/>
      <c r="H193" s="61"/>
      <c r="I193" s="37">
        <f t="shared" si="46"/>
        <v>0</v>
      </c>
      <c r="J193" s="38">
        <f t="shared" si="46"/>
        <v>0</v>
      </c>
      <c r="K193" s="35"/>
      <c r="L193" s="35"/>
      <c r="M193" s="35"/>
      <c r="N193" s="35"/>
      <c r="O193" s="35"/>
      <c r="P193" s="35"/>
      <c r="Q193" s="38">
        <f t="shared" si="56"/>
        <v>0</v>
      </c>
      <c r="R193" s="35"/>
      <c r="S193" s="35"/>
      <c r="T193" s="35"/>
      <c r="U193" s="35"/>
      <c r="V193" s="35"/>
      <c r="W193" s="35"/>
      <c r="X193" s="38">
        <f t="shared" si="57"/>
        <v>0</v>
      </c>
      <c r="Y193" s="40">
        <f t="shared" si="54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SUM(I181:I194)</f>
        <v>0.27013888888888882</v>
      </c>
      <c r="J195" s="38">
        <f>SUM(J181:J194)</f>
        <v>180</v>
      </c>
      <c r="K195" s="38">
        <f t="shared" ref="K195:X195" si="58">SUM(K181:K194)</f>
        <v>6</v>
      </c>
      <c r="L195" s="38">
        <f t="shared" si="58"/>
        <v>3</v>
      </c>
      <c r="M195" s="38">
        <f t="shared" si="58"/>
        <v>0</v>
      </c>
      <c r="N195" s="38">
        <f t="shared" si="58"/>
        <v>4</v>
      </c>
      <c r="O195" s="38">
        <f t="shared" si="58"/>
        <v>0</v>
      </c>
      <c r="P195" s="38">
        <f t="shared" si="58"/>
        <v>0</v>
      </c>
      <c r="Q195" s="38">
        <f t="shared" si="58"/>
        <v>13</v>
      </c>
      <c r="R195" s="38">
        <f t="shared" si="58"/>
        <v>0</v>
      </c>
      <c r="S195" s="38">
        <f t="shared" si="58"/>
        <v>7</v>
      </c>
      <c r="T195" s="38">
        <f t="shared" si="58"/>
        <v>3</v>
      </c>
      <c r="U195" s="38">
        <f t="shared" si="58"/>
        <v>0</v>
      </c>
      <c r="V195" s="38">
        <f t="shared" si="58"/>
        <v>3</v>
      </c>
      <c r="W195" s="38">
        <f t="shared" si="58"/>
        <v>0</v>
      </c>
      <c r="X195" s="38">
        <f t="shared" si="58"/>
        <v>13</v>
      </c>
      <c r="Y195" s="40">
        <f t="shared" si="54"/>
        <v>0</v>
      </c>
    </row>
    <row r="196" spans="1:25" ht="16.5" thickTop="1" thickBot="1" x14ac:dyDescent="0.3">
      <c r="A196" s="214" t="s">
        <v>44</v>
      </c>
      <c r="B196" s="221">
        <v>43663</v>
      </c>
      <c r="C196" s="215" t="s">
        <v>30</v>
      </c>
      <c r="D196" s="216">
        <v>16</v>
      </c>
      <c r="E196" s="209">
        <v>0.27083333333333331</v>
      </c>
      <c r="F196" s="210">
        <v>135776</v>
      </c>
      <c r="G196" s="209">
        <v>0.31111111111111112</v>
      </c>
      <c r="H196" s="210">
        <v>135809</v>
      </c>
      <c r="I196" s="37">
        <f t="shared" ref="I196:J241" si="59">SUM(G196-E196)</f>
        <v>4.0277777777777801E-2</v>
      </c>
      <c r="J196" s="38">
        <f t="shared" si="59"/>
        <v>33</v>
      </c>
      <c r="K196" s="203"/>
      <c r="L196" s="213">
        <v>3</v>
      </c>
      <c r="M196" s="204"/>
      <c r="N196" s="204"/>
      <c r="O196" s="204"/>
      <c r="P196" s="204"/>
      <c r="Q196" s="38">
        <f>SUM(K196:P196)</f>
        <v>3</v>
      </c>
      <c r="R196" s="203"/>
      <c r="S196" s="213">
        <v>3</v>
      </c>
      <c r="T196" s="204"/>
      <c r="U196" s="204"/>
      <c r="V196" s="204"/>
      <c r="W196" s="204"/>
      <c r="X196" s="38">
        <f>SUM(R196:W196)</f>
        <v>3</v>
      </c>
      <c r="Y196" s="40">
        <f t="shared" si="54"/>
        <v>0</v>
      </c>
    </row>
    <row r="197" spans="1:25" ht="15.75" thickBot="1" x14ac:dyDescent="0.3">
      <c r="A197" s="217" t="s">
        <v>120</v>
      </c>
      <c r="B197" s="233"/>
      <c r="C197" s="219" t="s">
        <v>31</v>
      </c>
      <c r="D197" s="220"/>
      <c r="E197" s="212">
        <v>0.31944444444444448</v>
      </c>
      <c r="F197" s="207">
        <v>135809</v>
      </c>
      <c r="G197" s="212">
        <v>0.3611111111111111</v>
      </c>
      <c r="H197" s="207">
        <v>135833</v>
      </c>
      <c r="I197" s="37">
        <f t="shared" si="59"/>
        <v>4.166666666666663E-2</v>
      </c>
      <c r="J197" s="38">
        <f t="shared" si="59"/>
        <v>24</v>
      </c>
      <c r="K197" s="208"/>
      <c r="L197" s="206"/>
      <c r="M197" s="206"/>
      <c r="N197" s="206"/>
      <c r="O197" s="206"/>
      <c r="P197" s="206"/>
      <c r="Q197" s="38">
        <f t="shared" ref="Q197:Q208" si="60">SUM(K197:P197)</f>
        <v>0</v>
      </c>
      <c r="R197" s="208"/>
      <c r="S197" s="206"/>
      <c r="T197" s="206"/>
      <c r="U197" s="206"/>
      <c r="V197" s="206"/>
      <c r="W197" s="206"/>
      <c r="X197" s="38">
        <f t="shared" ref="X197:X208" si="61">SUM(R197:W197)</f>
        <v>0</v>
      </c>
      <c r="Y197" s="40">
        <f t="shared" si="54"/>
        <v>0</v>
      </c>
    </row>
    <row r="198" spans="1:25" ht="15.75" thickBot="1" x14ac:dyDescent="0.3">
      <c r="A198" s="217" t="s">
        <v>120</v>
      </c>
      <c r="B198" s="233"/>
      <c r="C198" s="219" t="s">
        <v>32</v>
      </c>
      <c r="D198" s="220">
        <v>16</v>
      </c>
      <c r="E198" s="212">
        <v>0.36944444444444446</v>
      </c>
      <c r="F198" s="207">
        <v>135833</v>
      </c>
      <c r="G198" s="212">
        <v>0.39999999999999997</v>
      </c>
      <c r="H198" s="207">
        <v>135856</v>
      </c>
      <c r="I198" s="37">
        <f t="shared" si="59"/>
        <v>3.0555555555555503E-2</v>
      </c>
      <c r="J198" s="38">
        <f t="shared" si="59"/>
        <v>23</v>
      </c>
      <c r="K198" s="208"/>
      <c r="L198" s="207">
        <v>2</v>
      </c>
      <c r="M198" s="206"/>
      <c r="N198" s="206"/>
      <c r="O198" s="206"/>
      <c r="P198" s="206"/>
      <c r="Q198" s="38">
        <f t="shared" si="60"/>
        <v>2</v>
      </c>
      <c r="R198" s="208"/>
      <c r="S198" s="206"/>
      <c r="T198" s="207">
        <v>1</v>
      </c>
      <c r="U198" s="207">
        <v>1</v>
      </c>
      <c r="V198" s="206"/>
      <c r="W198" s="206"/>
      <c r="X198" s="38">
        <f t="shared" si="61"/>
        <v>2</v>
      </c>
      <c r="Y198" s="40">
        <f t="shared" si="54"/>
        <v>0</v>
      </c>
    </row>
    <row r="199" spans="1:25" ht="15.75" thickBot="1" x14ac:dyDescent="0.3">
      <c r="A199" s="217"/>
      <c r="B199" s="233"/>
      <c r="C199" s="219" t="s">
        <v>33</v>
      </c>
      <c r="D199" s="220"/>
      <c r="E199" s="212">
        <v>0.41319444444444442</v>
      </c>
      <c r="F199" s="207">
        <v>135856</v>
      </c>
      <c r="G199" s="212">
        <v>0.45833333333333331</v>
      </c>
      <c r="H199" s="207">
        <v>135888</v>
      </c>
      <c r="I199" s="37">
        <f t="shared" si="59"/>
        <v>4.5138888888888895E-2</v>
      </c>
      <c r="J199" s="38">
        <f t="shared" si="59"/>
        <v>32</v>
      </c>
      <c r="K199" s="208"/>
      <c r="L199" s="207">
        <v>1</v>
      </c>
      <c r="M199" s="206"/>
      <c r="N199" s="206"/>
      <c r="O199" s="206"/>
      <c r="P199" s="206"/>
      <c r="Q199" s="38">
        <f t="shared" si="60"/>
        <v>1</v>
      </c>
      <c r="R199" s="208"/>
      <c r="S199" s="206"/>
      <c r="T199" s="207">
        <v>1</v>
      </c>
      <c r="U199" s="206"/>
      <c r="V199" s="206"/>
      <c r="W199" s="206"/>
      <c r="X199" s="38">
        <f t="shared" si="61"/>
        <v>1</v>
      </c>
      <c r="Y199" s="40">
        <f t="shared" si="54"/>
        <v>0</v>
      </c>
    </row>
    <row r="200" spans="1:25" ht="15.75" thickBot="1" x14ac:dyDescent="0.3">
      <c r="A200" s="217" t="s">
        <v>136</v>
      </c>
      <c r="B200" s="233"/>
      <c r="C200" s="219" t="s">
        <v>34</v>
      </c>
      <c r="D200" s="220">
        <v>16</v>
      </c>
      <c r="E200" s="212">
        <v>0.64583333333333337</v>
      </c>
      <c r="F200" s="207">
        <v>135888</v>
      </c>
      <c r="G200" s="212">
        <v>0.68611111111111101</v>
      </c>
      <c r="H200" s="207">
        <v>135920</v>
      </c>
      <c r="I200" s="37">
        <f t="shared" si="59"/>
        <v>4.0277777777777635E-2</v>
      </c>
      <c r="J200" s="38">
        <f t="shared" si="59"/>
        <v>32</v>
      </c>
      <c r="K200" s="205">
        <v>1</v>
      </c>
      <c r="L200" s="207">
        <v>1</v>
      </c>
      <c r="M200" s="206"/>
      <c r="N200" s="206"/>
      <c r="O200" s="206"/>
      <c r="P200" s="206"/>
      <c r="Q200" s="38">
        <f t="shared" si="60"/>
        <v>2</v>
      </c>
      <c r="R200" s="208"/>
      <c r="S200" s="207">
        <v>1</v>
      </c>
      <c r="T200" s="206"/>
      <c r="U200" s="206"/>
      <c r="V200" s="207">
        <v>1</v>
      </c>
      <c r="W200" s="206"/>
      <c r="X200" s="38">
        <f t="shared" si="61"/>
        <v>2</v>
      </c>
      <c r="Y200" s="40">
        <f t="shared" si="54"/>
        <v>0</v>
      </c>
    </row>
    <row r="201" spans="1:25" ht="15.75" thickBot="1" x14ac:dyDescent="0.3">
      <c r="A201" s="217"/>
      <c r="B201" s="233"/>
      <c r="C201" s="219" t="s">
        <v>35</v>
      </c>
      <c r="D201" s="220"/>
      <c r="E201" s="212">
        <v>0.72777777777777775</v>
      </c>
      <c r="F201" s="207">
        <v>135920</v>
      </c>
      <c r="G201" s="212">
        <v>0.77777777777777779</v>
      </c>
      <c r="H201" s="207">
        <v>135957</v>
      </c>
      <c r="I201" s="37">
        <f t="shared" si="59"/>
        <v>5.0000000000000044E-2</v>
      </c>
      <c r="J201" s="38">
        <f t="shared" si="59"/>
        <v>37</v>
      </c>
      <c r="K201" s="208"/>
      <c r="L201" s="207">
        <v>4</v>
      </c>
      <c r="M201" s="206"/>
      <c r="N201" s="206"/>
      <c r="O201" s="206"/>
      <c r="P201" s="206"/>
      <c r="Q201" s="38">
        <f t="shared" si="60"/>
        <v>4</v>
      </c>
      <c r="R201" s="208"/>
      <c r="S201" s="206"/>
      <c r="T201" s="206"/>
      <c r="U201" s="206"/>
      <c r="V201" s="207">
        <v>4</v>
      </c>
      <c r="W201" s="206"/>
      <c r="X201" s="38">
        <f t="shared" si="61"/>
        <v>4</v>
      </c>
      <c r="Y201" s="40">
        <f t="shared" si="54"/>
        <v>0</v>
      </c>
    </row>
    <row r="202" spans="1:25" x14ac:dyDescent="0.25">
      <c r="A202" s="30"/>
      <c r="B202" s="62"/>
      <c r="C202" s="42"/>
      <c r="D202" s="33"/>
      <c r="E202" s="34"/>
      <c r="F202" s="35"/>
      <c r="G202" s="34"/>
      <c r="H202" s="35"/>
      <c r="I202" s="37">
        <f t="shared" si="59"/>
        <v>0</v>
      </c>
      <c r="J202" s="38">
        <f t="shared" si="59"/>
        <v>0</v>
      </c>
      <c r="K202" s="35"/>
      <c r="L202" s="35"/>
      <c r="M202" s="35"/>
      <c r="N202" s="35"/>
      <c r="O202" s="35"/>
      <c r="P202" s="35"/>
      <c r="Q202" s="38">
        <f t="shared" si="60"/>
        <v>0</v>
      </c>
      <c r="R202" s="35"/>
      <c r="S202" s="35"/>
      <c r="T202" s="35"/>
      <c r="U202" s="35"/>
      <c r="V202" s="35"/>
      <c r="W202" s="35"/>
      <c r="X202" s="38">
        <f t="shared" si="61"/>
        <v>0</v>
      </c>
      <c r="Y202" s="40">
        <f t="shared" si="54"/>
        <v>0</v>
      </c>
    </row>
    <row r="203" spans="1:25" x14ac:dyDescent="0.25">
      <c r="A203" s="30"/>
      <c r="B203" s="62"/>
      <c r="C203" s="42"/>
      <c r="D203" s="33"/>
      <c r="E203" s="34"/>
      <c r="F203" s="35"/>
      <c r="G203" s="34"/>
      <c r="H203" s="35"/>
      <c r="I203" s="37">
        <f t="shared" si="59"/>
        <v>0</v>
      </c>
      <c r="J203" s="38">
        <f t="shared" si="59"/>
        <v>0</v>
      </c>
      <c r="K203" s="35"/>
      <c r="L203" s="35"/>
      <c r="M203" s="35"/>
      <c r="N203" s="35"/>
      <c r="O203" s="35"/>
      <c r="P203" s="35"/>
      <c r="Q203" s="38">
        <f t="shared" si="60"/>
        <v>0</v>
      </c>
      <c r="R203" s="35"/>
      <c r="S203" s="35"/>
      <c r="T203" s="35"/>
      <c r="U203" s="35"/>
      <c r="V203" s="35"/>
      <c r="W203" s="35"/>
      <c r="X203" s="38">
        <f t="shared" si="61"/>
        <v>0</v>
      </c>
      <c r="Y203" s="40">
        <f t="shared" si="54"/>
        <v>0</v>
      </c>
    </row>
    <row r="204" spans="1:25" x14ac:dyDescent="0.25">
      <c r="A204" s="30"/>
      <c r="B204" s="62"/>
      <c r="C204" s="42"/>
      <c r="D204" s="33"/>
      <c r="E204" s="34"/>
      <c r="F204" s="35"/>
      <c r="G204" s="34"/>
      <c r="H204" s="35"/>
      <c r="I204" s="37">
        <f t="shared" si="59"/>
        <v>0</v>
      </c>
      <c r="J204" s="38">
        <f t="shared" si="59"/>
        <v>0</v>
      </c>
      <c r="K204" s="35"/>
      <c r="L204" s="35"/>
      <c r="M204" s="35"/>
      <c r="N204" s="35"/>
      <c r="O204" s="35"/>
      <c r="P204" s="35"/>
      <c r="Q204" s="38">
        <f t="shared" si="60"/>
        <v>0</v>
      </c>
      <c r="R204" s="35"/>
      <c r="S204" s="35"/>
      <c r="T204" s="35"/>
      <c r="U204" s="35"/>
      <c r="V204" s="35"/>
      <c r="W204" s="35"/>
      <c r="X204" s="38">
        <f t="shared" si="61"/>
        <v>0</v>
      </c>
      <c r="Y204" s="40">
        <f t="shared" si="54"/>
        <v>0</v>
      </c>
    </row>
    <row r="205" spans="1:25" x14ac:dyDescent="0.25">
      <c r="A205" s="30"/>
      <c r="B205" s="62"/>
      <c r="C205" s="42"/>
      <c r="D205" s="33"/>
      <c r="E205" s="34"/>
      <c r="F205" s="35"/>
      <c r="G205" s="34"/>
      <c r="H205" s="35"/>
      <c r="I205" s="37">
        <f t="shared" si="59"/>
        <v>0</v>
      </c>
      <c r="J205" s="38">
        <f t="shared" si="59"/>
        <v>0</v>
      </c>
      <c r="K205" s="35"/>
      <c r="L205" s="35"/>
      <c r="M205" s="35"/>
      <c r="N205" s="35"/>
      <c r="O205" s="35"/>
      <c r="P205" s="35"/>
      <c r="Q205" s="38">
        <f t="shared" si="60"/>
        <v>0</v>
      </c>
      <c r="R205" s="35"/>
      <c r="S205" s="35"/>
      <c r="T205" s="35"/>
      <c r="U205" s="35"/>
      <c r="V205" s="35"/>
      <c r="W205" s="35"/>
      <c r="X205" s="38">
        <f t="shared" si="61"/>
        <v>0</v>
      </c>
      <c r="Y205" s="40">
        <f t="shared" si="54"/>
        <v>0</v>
      </c>
    </row>
    <row r="206" spans="1:25" x14ac:dyDescent="0.25">
      <c r="A206" s="30"/>
      <c r="B206" s="62"/>
      <c r="C206" s="58"/>
      <c r="D206" s="59"/>
      <c r="E206" s="60"/>
      <c r="F206" s="61"/>
      <c r="G206" s="60"/>
      <c r="H206" s="61"/>
      <c r="I206" s="37">
        <f t="shared" si="59"/>
        <v>0</v>
      </c>
      <c r="J206" s="38">
        <f t="shared" si="59"/>
        <v>0</v>
      </c>
      <c r="K206" s="35"/>
      <c r="L206" s="35"/>
      <c r="M206" s="35"/>
      <c r="N206" s="35"/>
      <c r="O206" s="35"/>
      <c r="P206" s="35"/>
      <c r="Q206" s="38">
        <f t="shared" si="60"/>
        <v>0</v>
      </c>
      <c r="R206" s="35"/>
      <c r="S206" s="35"/>
      <c r="T206" s="35"/>
      <c r="U206" s="35"/>
      <c r="V206" s="35"/>
      <c r="W206" s="35"/>
      <c r="X206" s="38">
        <f t="shared" si="61"/>
        <v>0</v>
      </c>
      <c r="Y206" s="40">
        <f t="shared" si="54"/>
        <v>0</v>
      </c>
    </row>
    <row r="207" spans="1:25" x14ac:dyDescent="0.25">
      <c r="A207" s="30"/>
      <c r="B207" s="62"/>
      <c r="C207" s="58"/>
      <c r="D207" s="59"/>
      <c r="E207" s="60"/>
      <c r="F207" s="61"/>
      <c r="G207" s="60"/>
      <c r="H207" s="61"/>
      <c r="I207" s="37">
        <f t="shared" si="59"/>
        <v>0</v>
      </c>
      <c r="J207" s="38">
        <f t="shared" si="59"/>
        <v>0</v>
      </c>
      <c r="K207" s="35"/>
      <c r="L207" s="35"/>
      <c r="M207" s="35"/>
      <c r="N207" s="35"/>
      <c r="O207" s="35"/>
      <c r="P207" s="35"/>
      <c r="Q207" s="38">
        <f t="shared" si="60"/>
        <v>0</v>
      </c>
      <c r="R207" s="35"/>
      <c r="S207" s="35"/>
      <c r="T207" s="35"/>
      <c r="U207" s="35"/>
      <c r="V207" s="35"/>
      <c r="W207" s="35"/>
      <c r="X207" s="38">
        <f t="shared" si="61"/>
        <v>0</v>
      </c>
      <c r="Y207" s="40">
        <f t="shared" si="54"/>
        <v>0</v>
      </c>
    </row>
    <row r="208" spans="1:25" x14ac:dyDescent="0.25">
      <c r="A208" s="30"/>
      <c r="B208" s="62"/>
      <c r="C208" s="58"/>
      <c r="D208" s="59"/>
      <c r="E208" s="60"/>
      <c r="F208" s="61"/>
      <c r="G208" s="60"/>
      <c r="H208" s="61"/>
      <c r="I208" s="37">
        <f t="shared" si="59"/>
        <v>0</v>
      </c>
      <c r="J208" s="38">
        <f t="shared" si="59"/>
        <v>0</v>
      </c>
      <c r="K208" s="35"/>
      <c r="L208" s="35"/>
      <c r="M208" s="35"/>
      <c r="N208" s="35"/>
      <c r="O208" s="35"/>
      <c r="P208" s="35"/>
      <c r="Q208" s="38">
        <f t="shared" si="60"/>
        <v>0</v>
      </c>
      <c r="R208" s="35"/>
      <c r="S208" s="35"/>
      <c r="T208" s="35"/>
      <c r="U208" s="35"/>
      <c r="V208" s="35"/>
      <c r="W208" s="35"/>
      <c r="X208" s="38">
        <f t="shared" si="61"/>
        <v>0</v>
      </c>
      <c r="Y208" s="40">
        <f t="shared" si="54"/>
        <v>0</v>
      </c>
    </row>
    <row r="209" spans="1:25" x14ac:dyDescent="0.25">
      <c r="A209" s="30"/>
      <c r="B209" s="62"/>
      <c r="C209" s="42"/>
      <c r="D209" s="43"/>
      <c r="E209" s="44"/>
      <c r="F209" s="45"/>
      <c r="G209" s="46"/>
      <c r="H209" s="47"/>
      <c r="I209" s="37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0"/>
    </row>
    <row r="210" spans="1:25" ht="15.75" thickBot="1" x14ac:dyDescent="0.3">
      <c r="A210" s="49"/>
      <c r="B210" s="50"/>
      <c r="C210" s="51" t="s">
        <v>38</v>
      </c>
      <c r="D210" s="52"/>
      <c r="E210" s="53"/>
      <c r="F210" s="54"/>
      <c r="G210" s="55"/>
      <c r="H210" s="56" t="s">
        <v>39</v>
      </c>
      <c r="I210" s="37">
        <f>SUM(I196:I209)</f>
        <v>0.24791666666666651</v>
      </c>
      <c r="J210" s="38">
        <f>SUM(J196:J209)</f>
        <v>181</v>
      </c>
      <c r="K210" s="38">
        <f t="shared" ref="K210:X210" si="62">SUM(K196:K209)</f>
        <v>1</v>
      </c>
      <c r="L210" s="38">
        <f t="shared" si="62"/>
        <v>11</v>
      </c>
      <c r="M210" s="38">
        <f t="shared" si="62"/>
        <v>0</v>
      </c>
      <c r="N210" s="38">
        <f t="shared" si="62"/>
        <v>0</v>
      </c>
      <c r="O210" s="38">
        <f t="shared" si="62"/>
        <v>0</v>
      </c>
      <c r="P210" s="38">
        <f t="shared" si="62"/>
        <v>0</v>
      </c>
      <c r="Q210" s="38">
        <f t="shared" si="62"/>
        <v>12</v>
      </c>
      <c r="R210" s="38">
        <f t="shared" si="62"/>
        <v>0</v>
      </c>
      <c r="S210" s="38">
        <f t="shared" si="62"/>
        <v>4</v>
      </c>
      <c r="T210" s="38">
        <f t="shared" si="62"/>
        <v>2</v>
      </c>
      <c r="U210" s="38">
        <f t="shared" si="62"/>
        <v>1</v>
      </c>
      <c r="V210" s="38">
        <f t="shared" si="62"/>
        <v>5</v>
      </c>
      <c r="W210" s="38">
        <f t="shared" si="62"/>
        <v>0</v>
      </c>
      <c r="X210" s="38">
        <f t="shared" si="62"/>
        <v>12</v>
      </c>
      <c r="Y210" s="40">
        <f t="shared" si="54"/>
        <v>0</v>
      </c>
    </row>
    <row r="211" spans="1:25" ht="15.75" thickTop="1" x14ac:dyDescent="0.25">
      <c r="A211" s="30" t="s">
        <v>45</v>
      </c>
      <c r="B211" s="31">
        <v>43664</v>
      </c>
      <c r="C211" s="32" t="s">
        <v>30</v>
      </c>
      <c r="D211" s="33">
        <v>16</v>
      </c>
      <c r="E211" s="34">
        <v>0.27083333333333331</v>
      </c>
      <c r="F211" s="35">
        <v>135951</v>
      </c>
      <c r="G211" s="34">
        <v>0.31875000000000003</v>
      </c>
      <c r="H211" s="35">
        <v>135990</v>
      </c>
      <c r="I211" s="37">
        <f t="shared" si="59"/>
        <v>4.7916666666666718E-2</v>
      </c>
      <c r="J211" s="38">
        <f t="shared" si="59"/>
        <v>39</v>
      </c>
      <c r="K211" s="35">
        <v>1</v>
      </c>
      <c r="L211" s="35">
        <v>1</v>
      </c>
      <c r="M211" s="35"/>
      <c r="N211" s="35"/>
      <c r="O211" s="35"/>
      <c r="P211" s="35"/>
      <c r="Q211" s="38">
        <f>SUM(K211:P211)</f>
        <v>2</v>
      </c>
      <c r="R211" s="35"/>
      <c r="S211" s="35">
        <v>1</v>
      </c>
      <c r="T211" s="35"/>
      <c r="U211" s="35"/>
      <c r="V211" s="35">
        <v>1</v>
      </c>
      <c r="W211" s="35"/>
      <c r="X211" s="39">
        <f>SUM(R211:W211)</f>
        <v>2</v>
      </c>
      <c r="Y211" s="40">
        <f t="shared" si="54"/>
        <v>0</v>
      </c>
    </row>
    <row r="212" spans="1:25" x14ac:dyDescent="0.25">
      <c r="A212" s="30" t="s">
        <v>84</v>
      </c>
      <c r="B212" s="41"/>
      <c r="C212" s="42" t="s">
        <v>31</v>
      </c>
      <c r="D212" s="33"/>
      <c r="E212" s="34">
        <v>0.34027777777777773</v>
      </c>
      <c r="F212" s="35">
        <v>135990</v>
      </c>
      <c r="G212" s="34">
        <v>0.3611111111111111</v>
      </c>
      <c r="H212" s="35">
        <v>136015</v>
      </c>
      <c r="I212" s="37">
        <f t="shared" si="59"/>
        <v>2.083333333333337E-2</v>
      </c>
      <c r="J212" s="38">
        <f t="shared" si="59"/>
        <v>25</v>
      </c>
      <c r="K212" s="35">
        <v>1</v>
      </c>
      <c r="L212" s="35">
        <v>2</v>
      </c>
      <c r="M212" s="35"/>
      <c r="N212" s="35"/>
      <c r="O212" s="35"/>
      <c r="P212" s="35"/>
      <c r="Q212" s="38">
        <f t="shared" ref="Q212:Q223" si="63">SUM(K212:P212)</f>
        <v>3</v>
      </c>
      <c r="R212" s="35"/>
      <c r="S212" s="35">
        <v>1</v>
      </c>
      <c r="T212" s="35"/>
      <c r="U212" s="35"/>
      <c r="V212" s="35">
        <v>2</v>
      </c>
      <c r="W212" s="35"/>
      <c r="X212" s="39">
        <f t="shared" ref="X212:X223" si="64">SUM(R212:W212)</f>
        <v>3</v>
      </c>
      <c r="Y212" s="40">
        <f t="shared" si="54"/>
        <v>0</v>
      </c>
    </row>
    <row r="213" spans="1:25" x14ac:dyDescent="0.25">
      <c r="A213" s="30"/>
      <c r="B213" s="41"/>
      <c r="C213" s="42" t="s">
        <v>32</v>
      </c>
      <c r="D213" s="33">
        <v>16</v>
      </c>
      <c r="E213" s="34">
        <v>0.36944444444444446</v>
      </c>
      <c r="F213" s="35">
        <v>136015</v>
      </c>
      <c r="G213" s="34">
        <v>0.39861111111111108</v>
      </c>
      <c r="H213" s="35">
        <v>136037</v>
      </c>
      <c r="I213" s="37">
        <f t="shared" si="59"/>
        <v>2.9166666666666619E-2</v>
      </c>
      <c r="J213" s="38">
        <f t="shared" si="59"/>
        <v>22</v>
      </c>
      <c r="K213" s="35">
        <v>4</v>
      </c>
      <c r="L213" s="35">
        <v>3</v>
      </c>
      <c r="M213" s="35"/>
      <c r="N213" s="35"/>
      <c r="O213" s="35"/>
      <c r="P213" s="35"/>
      <c r="Q213" s="38">
        <f t="shared" si="63"/>
        <v>7</v>
      </c>
      <c r="R213" s="35"/>
      <c r="S213" s="35">
        <v>1</v>
      </c>
      <c r="T213" s="35"/>
      <c r="U213" s="35"/>
      <c r="V213" s="35">
        <v>6</v>
      </c>
      <c r="W213" s="35"/>
      <c r="X213" s="39">
        <f t="shared" si="64"/>
        <v>7</v>
      </c>
      <c r="Y213" s="40">
        <f t="shared" si="54"/>
        <v>0</v>
      </c>
    </row>
    <row r="214" spans="1:25" x14ac:dyDescent="0.25">
      <c r="A214" s="30"/>
      <c r="B214" s="41"/>
      <c r="C214" s="42" t="s">
        <v>33</v>
      </c>
      <c r="D214" s="33"/>
      <c r="E214" s="34">
        <v>0.41319444444444442</v>
      </c>
      <c r="F214" s="35">
        <v>136037</v>
      </c>
      <c r="G214" s="34">
        <v>0.46111111111111108</v>
      </c>
      <c r="H214" s="35">
        <v>136070</v>
      </c>
      <c r="I214" s="37">
        <f t="shared" si="59"/>
        <v>4.7916666666666663E-2</v>
      </c>
      <c r="J214" s="38">
        <f t="shared" si="59"/>
        <v>33</v>
      </c>
      <c r="K214" s="35"/>
      <c r="L214" s="35">
        <v>1</v>
      </c>
      <c r="M214" s="35"/>
      <c r="N214" s="35"/>
      <c r="O214" s="35"/>
      <c r="P214" s="35"/>
      <c r="Q214" s="38">
        <f t="shared" si="63"/>
        <v>1</v>
      </c>
      <c r="R214" s="35"/>
      <c r="S214" s="35"/>
      <c r="T214" s="35"/>
      <c r="U214" s="35"/>
      <c r="V214" s="35">
        <v>1</v>
      </c>
      <c r="W214" s="35"/>
      <c r="X214" s="39">
        <f t="shared" si="64"/>
        <v>1</v>
      </c>
      <c r="Y214" s="40">
        <f t="shared" si="54"/>
        <v>0</v>
      </c>
    </row>
    <row r="215" spans="1:25" x14ac:dyDescent="0.25">
      <c r="A215" s="30" t="s">
        <v>84</v>
      </c>
      <c r="B215" s="41"/>
      <c r="C215" s="42" t="s">
        <v>34</v>
      </c>
      <c r="D215" s="33">
        <v>16</v>
      </c>
      <c r="E215" s="34">
        <v>0.64583333333333337</v>
      </c>
      <c r="F215" s="35">
        <v>136070</v>
      </c>
      <c r="G215" s="34">
        <v>0.68888888888888899</v>
      </c>
      <c r="H215" s="35">
        <v>136105</v>
      </c>
      <c r="I215" s="37">
        <f t="shared" si="59"/>
        <v>4.3055555555555625E-2</v>
      </c>
      <c r="J215" s="38">
        <f t="shared" si="59"/>
        <v>35</v>
      </c>
      <c r="K215" s="35">
        <v>1</v>
      </c>
      <c r="L215" s="35">
        <v>1</v>
      </c>
      <c r="M215" s="35"/>
      <c r="N215" s="35"/>
      <c r="O215" s="35"/>
      <c r="P215" s="35"/>
      <c r="Q215" s="38">
        <f t="shared" si="63"/>
        <v>2</v>
      </c>
      <c r="R215" s="35"/>
      <c r="S215" s="35">
        <v>1</v>
      </c>
      <c r="T215" s="35"/>
      <c r="U215" s="35"/>
      <c r="V215" s="35">
        <v>1</v>
      </c>
      <c r="W215" s="35"/>
      <c r="X215" s="39">
        <f t="shared" si="64"/>
        <v>2</v>
      </c>
      <c r="Y215" s="40">
        <f t="shared" si="54"/>
        <v>0</v>
      </c>
    </row>
    <row r="216" spans="1:25" x14ac:dyDescent="0.25">
      <c r="A216" s="30"/>
      <c r="B216" s="41"/>
      <c r="C216" s="42" t="s">
        <v>35</v>
      </c>
      <c r="D216" s="33"/>
      <c r="E216" s="34">
        <v>0.72777777777777775</v>
      </c>
      <c r="F216" s="35">
        <v>136105</v>
      </c>
      <c r="G216" s="34">
        <v>0.77847222222222223</v>
      </c>
      <c r="H216" s="35">
        <v>136142</v>
      </c>
      <c r="I216" s="37">
        <f t="shared" si="59"/>
        <v>5.0694444444444486E-2</v>
      </c>
      <c r="J216" s="38">
        <f t="shared" si="59"/>
        <v>37</v>
      </c>
      <c r="K216" s="35">
        <v>1</v>
      </c>
      <c r="L216" s="35">
        <v>2</v>
      </c>
      <c r="M216" s="35"/>
      <c r="N216" s="35"/>
      <c r="O216" s="35"/>
      <c r="P216" s="35"/>
      <c r="Q216" s="38">
        <f t="shared" si="63"/>
        <v>3</v>
      </c>
      <c r="R216" s="35"/>
      <c r="S216" s="35">
        <v>2</v>
      </c>
      <c r="T216" s="35"/>
      <c r="U216" s="35"/>
      <c r="V216" s="35">
        <v>1</v>
      </c>
      <c r="W216" s="35"/>
      <c r="X216" s="39">
        <f t="shared" si="64"/>
        <v>3</v>
      </c>
      <c r="Y216" s="40">
        <f t="shared" si="54"/>
        <v>0</v>
      </c>
    </row>
    <row r="217" spans="1:25" x14ac:dyDescent="0.25">
      <c r="A217" s="30"/>
      <c r="B217" s="41"/>
      <c r="C217" s="42"/>
      <c r="D217" s="33"/>
      <c r="E217" s="34"/>
      <c r="F217" s="35"/>
      <c r="G217" s="34"/>
      <c r="H217" s="35"/>
      <c r="I217" s="37">
        <f t="shared" si="59"/>
        <v>0</v>
      </c>
      <c r="J217" s="38">
        <f t="shared" si="59"/>
        <v>0</v>
      </c>
      <c r="K217" s="35"/>
      <c r="L217" s="35"/>
      <c r="M217" s="35"/>
      <c r="N217" s="35"/>
      <c r="O217" s="35"/>
      <c r="P217" s="35"/>
      <c r="Q217" s="38">
        <f t="shared" si="63"/>
        <v>0</v>
      </c>
      <c r="R217" s="35"/>
      <c r="S217" s="35"/>
      <c r="T217" s="35"/>
      <c r="U217" s="35"/>
      <c r="V217" s="35"/>
      <c r="W217" s="35"/>
      <c r="X217" s="39">
        <f t="shared" si="64"/>
        <v>0</v>
      </c>
      <c r="Y217" s="40">
        <f t="shared" si="54"/>
        <v>0</v>
      </c>
    </row>
    <row r="218" spans="1:25" x14ac:dyDescent="0.25">
      <c r="A218" s="30"/>
      <c r="B218" s="41"/>
      <c r="C218" s="42"/>
      <c r="D218" s="33"/>
      <c r="E218" s="34"/>
      <c r="F218" s="35"/>
      <c r="G218" s="34"/>
      <c r="H218" s="35"/>
      <c r="I218" s="37">
        <f t="shared" si="59"/>
        <v>0</v>
      </c>
      <c r="J218" s="38">
        <f t="shared" si="59"/>
        <v>0</v>
      </c>
      <c r="K218" s="35"/>
      <c r="L218" s="35"/>
      <c r="M218" s="35"/>
      <c r="N218" s="35"/>
      <c r="O218" s="35"/>
      <c r="P218" s="35"/>
      <c r="Q218" s="38">
        <f t="shared" si="63"/>
        <v>0</v>
      </c>
      <c r="R218" s="35"/>
      <c r="S218" s="35"/>
      <c r="T218" s="35"/>
      <c r="U218" s="35"/>
      <c r="V218" s="35"/>
      <c r="W218" s="35"/>
      <c r="X218" s="39">
        <f t="shared" si="64"/>
        <v>0</v>
      </c>
      <c r="Y218" s="40">
        <f t="shared" si="54"/>
        <v>0</v>
      </c>
    </row>
    <row r="219" spans="1:25" x14ac:dyDescent="0.25">
      <c r="A219" s="30"/>
      <c r="B219" s="41"/>
      <c r="C219" s="42"/>
      <c r="D219" s="33"/>
      <c r="E219" s="34"/>
      <c r="F219" s="35"/>
      <c r="G219" s="34"/>
      <c r="H219" s="35"/>
      <c r="I219" s="37">
        <f t="shared" si="59"/>
        <v>0</v>
      </c>
      <c r="J219" s="38">
        <f t="shared" si="59"/>
        <v>0</v>
      </c>
      <c r="K219" s="35"/>
      <c r="L219" s="35"/>
      <c r="M219" s="35"/>
      <c r="N219" s="35"/>
      <c r="O219" s="35"/>
      <c r="P219" s="35"/>
      <c r="Q219" s="38">
        <f t="shared" si="63"/>
        <v>0</v>
      </c>
      <c r="R219" s="35"/>
      <c r="S219" s="35"/>
      <c r="T219" s="35"/>
      <c r="U219" s="35"/>
      <c r="V219" s="35"/>
      <c r="W219" s="35"/>
      <c r="X219" s="39">
        <f t="shared" si="64"/>
        <v>0</v>
      </c>
      <c r="Y219" s="40">
        <f t="shared" si="54"/>
        <v>0</v>
      </c>
    </row>
    <row r="220" spans="1:25" x14ac:dyDescent="0.25">
      <c r="A220" s="30"/>
      <c r="B220" s="41"/>
      <c r="C220" s="42"/>
      <c r="D220" s="33"/>
      <c r="E220" s="34"/>
      <c r="F220" s="35"/>
      <c r="G220" s="34"/>
      <c r="H220" s="35"/>
      <c r="I220" s="37">
        <f t="shared" si="59"/>
        <v>0</v>
      </c>
      <c r="J220" s="38">
        <f t="shared" si="59"/>
        <v>0</v>
      </c>
      <c r="K220" s="35"/>
      <c r="L220" s="35"/>
      <c r="M220" s="35"/>
      <c r="N220" s="35"/>
      <c r="O220" s="35"/>
      <c r="P220" s="35"/>
      <c r="Q220" s="38">
        <f t="shared" si="63"/>
        <v>0</v>
      </c>
      <c r="R220" s="35"/>
      <c r="S220" s="35"/>
      <c r="T220" s="35"/>
      <c r="U220" s="35"/>
      <c r="V220" s="35"/>
      <c r="W220" s="35"/>
      <c r="X220" s="39">
        <f t="shared" si="64"/>
        <v>0</v>
      </c>
      <c r="Y220" s="40">
        <f t="shared" si="54"/>
        <v>0</v>
      </c>
    </row>
    <row r="221" spans="1:25" x14ac:dyDescent="0.25">
      <c r="A221" s="30"/>
      <c r="B221" s="41"/>
      <c r="C221" s="58"/>
      <c r="D221" s="59"/>
      <c r="E221" s="60"/>
      <c r="F221" s="61"/>
      <c r="G221" s="60"/>
      <c r="H221" s="61"/>
      <c r="I221" s="37">
        <f t="shared" si="59"/>
        <v>0</v>
      </c>
      <c r="J221" s="38">
        <f t="shared" si="59"/>
        <v>0</v>
      </c>
      <c r="K221" s="35"/>
      <c r="L221" s="35"/>
      <c r="M221" s="35"/>
      <c r="N221" s="35"/>
      <c r="O221" s="35"/>
      <c r="P221" s="35"/>
      <c r="Q221" s="38">
        <f t="shared" si="63"/>
        <v>0</v>
      </c>
      <c r="R221" s="35"/>
      <c r="S221" s="35"/>
      <c r="T221" s="35"/>
      <c r="U221" s="35"/>
      <c r="V221" s="35"/>
      <c r="W221" s="35"/>
      <c r="X221" s="39">
        <f t="shared" si="64"/>
        <v>0</v>
      </c>
      <c r="Y221" s="40">
        <f t="shared" si="54"/>
        <v>0</v>
      </c>
    </row>
    <row r="222" spans="1:25" x14ac:dyDescent="0.25">
      <c r="A222" s="30"/>
      <c r="B222" s="41"/>
      <c r="C222" s="58"/>
      <c r="D222" s="59"/>
      <c r="E222" s="60"/>
      <c r="F222" s="61"/>
      <c r="G222" s="60"/>
      <c r="H222" s="61"/>
      <c r="I222" s="37">
        <f t="shared" si="59"/>
        <v>0</v>
      </c>
      <c r="J222" s="38">
        <f t="shared" si="59"/>
        <v>0</v>
      </c>
      <c r="K222" s="35"/>
      <c r="L222" s="35"/>
      <c r="M222" s="35"/>
      <c r="N222" s="35"/>
      <c r="O222" s="35"/>
      <c r="P222" s="35"/>
      <c r="Q222" s="38">
        <f t="shared" si="63"/>
        <v>0</v>
      </c>
      <c r="R222" s="35"/>
      <c r="S222" s="35"/>
      <c r="T222" s="35"/>
      <c r="U222" s="35"/>
      <c r="V222" s="35"/>
      <c r="W222" s="35"/>
      <c r="X222" s="39">
        <f t="shared" si="64"/>
        <v>0</v>
      </c>
      <c r="Y222" s="40">
        <f t="shared" si="54"/>
        <v>0</v>
      </c>
    </row>
    <row r="223" spans="1:25" x14ac:dyDescent="0.25">
      <c r="A223" s="30"/>
      <c r="B223" s="41"/>
      <c r="C223" s="58"/>
      <c r="D223" s="59"/>
      <c r="E223" s="60"/>
      <c r="F223" s="61"/>
      <c r="G223" s="60"/>
      <c r="H223" s="61"/>
      <c r="I223" s="37">
        <f t="shared" si="59"/>
        <v>0</v>
      </c>
      <c r="J223" s="38">
        <f t="shared" si="59"/>
        <v>0</v>
      </c>
      <c r="K223" s="35"/>
      <c r="L223" s="35"/>
      <c r="M223" s="35"/>
      <c r="N223" s="35"/>
      <c r="O223" s="35"/>
      <c r="P223" s="35"/>
      <c r="Q223" s="38">
        <f t="shared" si="63"/>
        <v>0</v>
      </c>
      <c r="R223" s="35"/>
      <c r="S223" s="35"/>
      <c r="T223" s="35"/>
      <c r="U223" s="35"/>
      <c r="V223" s="35"/>
      <c r="W223" s="35"/>
      <c r="X223" s="39">
        <f t="shared" si="64"/>
        <v>0</v>
      </c>
      <c r="Y223" s="40">
        <f t="shared" si="54"/>
        <v>0</v>
      </c>
    </row>
    <row r="224" spans="1:25" x14ac:dyDescent="0.25">
      <c r="A224" s="30"/>
      <c r="B224" s="41"/>
      <c r="C224" s="42"/>
      <c r="D224" s="43"/>
      <c r="E224" s="44"/>
      <c r="F224" s="45"/>
      <c r="G224" s="46"/>
      <c r="H224" s="47"/>
      <c r="I224" s="37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0"/>
    </row>
    <row r="225" spans="1:25" ht="15.75" thickBot="1" x14ac:dyDescent="0.3">
      <c r="A225" s="49"/>
      <c r="B225" s="50"/>
      <c r="C225" s="51" t="s">
        <v>38</v>
      </c>
      <c r="D225" s="52"/>
      <c r="E225" s="53"/>
      <c r="F225" s="54"/>
      <c r="G225" s="55"/>
      <c r="H225" s="56" t="s">
        <v>39</v>
      </c>
      <c r="I225" s="37">
        <f>SUM(I211:I224)</f>
        <v>0.23958333333333348</v>
      </c>
      <c r="J225" s="38">
        <f>SUM(J211:J224)</f>
        <v>191</v>
      </c>
      <c r="K225" s="38">
        <f t="shared" ref="K225:X225" si="65">SUM(K211:K224)</f>
        <v>8</v>
      </c>
      <c r="L225" s="38">
        <f t="shared" si="65"/>
        <v>10</v>
      </c>
      <c r="M225" s="38">
        <f t="shared" si="65"/>
        <v>0</v>
      </c>
      <c r="N225" s="38">
        <f t="shared" si="65"/>
        <v>0</v>
      </c>
      <c r="O225" s="38">
        <f t="shared" si="65"/>
        <v>0</v>
      </c>
      <c r="P225" s="38">
        <f t="shared" si="65"/>
        <v>0</v>
      </c>
      <c r="Q225" s="38">
        <f t="shared" si="65"/>
        <v>18</v>
      </c>
      <c r="R225" s="38">
        <f t="shared" si="65"/>
        <v>0</v>
      </c>
      <c r="S225" s="38">
        <f t="shared" si="65"/>
        <v>6</v>
      </c>
      <c r="T225" s="38">
        <f t="shared" si="65"/>
        <v>0</v>
      </c>
      <c r="U225" s="38">
        <f t="shared" si="65"/>
        <v>0</v>
      </c>
      <c r="V225" s="38">
        <f t="shared" si="65"/>
        <v>12</v>
      </c>
      <c r="W225" s="38">
        <f t="shared" si="65"/>
        <v>0</v>
      </c>
      <c r="X225" s="38">
        <f t="shared" si="65"/>
        <v>18</v>
      </c>
      <c r="Y225" s="40">
        <f t="shared" si="54"/>
        <v>0</v>
      </c>
    </row>
    <row r="226" spans="1:25" ht="16.5" thickTop="1" thickBot="1" x14ac:dyDescent="0.3">
      <c r="A226" s="214" t="s">
        <v>46</v>
      </c>
      <c r="B226" s="215" t="s">
        <v>141</v>
      </c>
      <c r="C226" s="215" t="s">
        <v>30</v>
      </c>
      <c r="D226" s="216">
        <v>16</v>
      </c>
      <c r="E226" s="209">
        <v>0.27083333333333331</v>
      </c>
      <c r="F226" s="210">
        <v>136142</v>
      </c>
      <c r="G226" s="209">
        <v>0.31041666666666667</v>
      </c>
      <c r="H226" s="210">
        <v>136175</v>
      </c>
      <c r="I226" s="37">
        <f t="shared" si="59"/>
        <v>3.9583333333333359E-2</v>
      </c>
      <c r="J226" s="38">
        <f t="shared" si="59"/>
        <v>33</v>
      </c>
      <c r="K226" s="234">
        <v>2</v>
      </c>
      <c r="L226" s="213">
        <v>1</v>
      </c>
      <c r="M226" s="204"/>
      <c r="N226" s="204"/>
      <c r="O226" s="204"/>
      <c r="P226" s="204"/>
      <c r="Q226" s="39">
        <f>SUM(K226:P226)</f>
        <v>3</v>
      </c>
      <c r="R226" s="203"/>
      <c r="S226" s="213">
        <v>3</v>
      </c>
      <c r="T226" s="204"/>
      <c r="U226" s="204"/>
      <c r="V226" s="204"/>
      <c r="W226" s="204"/>
      <c r="X226" s="39">
        <f>SUM(R226:W226)</f>
        <v>3</v>
      </c>
      <c r="Y226" s="40">
        <f t="shared" si="54"/>
        <v>0</v>
      </c>
    </row>
    <row r="227" spans="1:25" ht="15.75" thickBot="1" x14ac:dyDescent="0.3">
      <c r="A227" s="217" t="s">
        <v>136</v>
      </c>
      <c r="B227" s="218"/>
      <c r="C227" s="219" t="s">
        <v>31</v>
      </c>
      <c r="D227" s="220"/>
      <c r="E227" s="212">
        <v>0.3298611111111111</v>
      </c>
      <c r="F227" s="207">
        <v>136175</v>
      </c>
      <c r="G227" s="212">
        <v>0.3576388888888889</v>
      </c>
      <c r="H227" s="207">
        <v>136198</v>
      </c>
      <c r="I227" s="37">
        <f t="shared" si="59"/>
        <v>2.777777777777779E-2</v>
      </c>
      <c r="J227" s="38">
        <f t="shared" si="59"/>
        <v>23</v>
      </c>
      <c r="K227" s="208"/>
      <c r="L227" s="206"/>
      <c r="M227" s="206"/>
      <c r="N227" s="206"/>
      <c r="O227" s="206"/>
      <c r="P227" s="206"/>
      <c r="Q227" s="39">
        <f t="shared" ref="Q227:Q238" si="66">SUM(K227:P227)</f>
        <v>0</v>
      </c>
      <c r="R227" s="208"/>
      <c r="S227" s="206"/>
      <c r="T227" s="206"/>
      <c r="U227" s="206"/>
      <c r="V227" s="206"/>
      <c r="W227" s="206"/>
      <c r="X227" s="39">
        <f t="shared" ref="X227:X238" si="67">SUM(R227:W227)</f>
        <v>0</v>
      </c>
      <c r="Y227" s="40">
        <f t="shared" si="54"/>
        <v>0</v>
      </c>
    </row>
    <row r="228" spans="1:25" ht="15.75" thickBot="1" x14ac:dyDescent="0.3">
      <c r="A228" s="217" t="s">
        <v>136</v>
      </c>
      <c r="B228" s="218"/>
      <c r="C228" s="219" t="s">
        <v>32</v>
      </c>
      <c r="D228" s="220">
        <v>16</v>
      </c>
      <c r="E228" s="212">
        <v>0.36944444444444446</v>
      </c>
      <c r="F228" s="207">
        <v>136198</v>
      </c>
      <c r="G228" s="212">
        <v>0.3979166666666667</v>
      </c>
      <c r="H228" s="207">
        <v>136221</v>
      </c>
      <c r="I228" s="37">
        <f t="shared" si="59"/>
        <v>2.8472222222222232E-2</v>
      </c>
      <c r="J228" s="38">
        <f t="shared" si="59"/>
        <v>23</v>
      </c>
      <c r="K228" s="208"/>
      <c r="L228" s="207">
        <v>1</v>
      </c>
      <c r="M228" s="206"/>
      <c r="N228" s="206"/>
      <c r="O228" s="206"/>
      <c r="P228" s="206"/>
      <c r="Q228" s="39">
        <f t="shared" si="66"/>
        <v>1</v>
      </c>
      <c r="R228" s="208"/>
      <c r="S228" s="206"/>
      <c r="T228" s="206"/>
      <c r="U228" s="206"/>
      <c r="V228" s="207">
        <v>1</v>
      </c>
      <c r="W228" s="206"/>
      <c r="X228" s="39">
        <f t="shared" si="67"/>
        <v>1</v>
      </c>
      <c r="Y228" s="40">
        <f t="shared" si="54"/>
        <v>0</v>
      </c>
    </row>
    <row r="229" spans="1:25" ht="15.75" thickBot="1" x14ac:dyDescent="0.3">
      <c r="A229" s="217"/>
      <c r="B229" s="218"/>
      <c r="C229" s="219" t="s">
        <v>33</v>
      </c>
      <c r="D229" s="220"/>
      <c r="E229" s="212">
        <v>0.37152777777777773</v>
      </c>
      <c r="F229" s="207">
        <v>136221</v>
      </c>
      <c r="G229" s="212">
        <v>0.47361111111111115</v>
      </c>
      <c r="H229" s="207">
        <v>136254</v>
      </c>
      <c r="I229" s="37">
        <f t="shared" si="59"/>
        <v>0.10208333333333341</v>
      </c>
      <c r="J229" s="38">
        <f t="shared" si="59"/>
        <v>33</v>
      </c>
      <c r="K229" s="205">
        <v>3</v>
      </c>
      <c r="L229" s="207">
        <v>1</v>
      </c>
      <c r="M229" s="206"/>
      <c r="N229" s="206"/>
      <c r="O229" s="206"/>
      <c r="P229" s="206"/>
      <c r="Q229" s="39">
        <f t="shared" si="66"/>
        <v>4</v>
      </c>
      <c r="R229" s="208"/>
      <c r="S229" s="207">
        <v>1</v>
      </c>
      <c r="T229" s="206"/>
      <c r="U229" s="206"/>
      <c r="V229" s="207">
        <v>3</v>
      </c>
      <c r="W229" s="206"/>
      <c r="X229" s="39">
        <f t="shared" si="67"/>
        <v>4</v>
      </c>
      <c r="Y229" s="40">
        <f t="shared" si="54"/>
        <v>0</v>
      </c>
    </row>
    <row r="230" spans="1:25" ht="15.75" thickBot="1" x14ac:dyDescent="0.3">
      <c r="A230" s="217" t="s">
        <v>136</v>
      </c>
      <c r="B230" s="218"/>
      <c r="C230" s="219" t="s">
        <v>34</v>
      </c>
      <c r="D230" s="220">
        <v>16</v>
      </c>
      <c r="E230" s="212">
        <v>0.64583333333333337</v>
      </c>
      <c r="F230" s="207">
        <v>136254</v>
      </c>
      <c r="G230" s="212">
        <v>0.68680555555555556</v>
      </c>
      <c r="H230" s="207">
        <v>136288</v>
      </c>
      <c r="I230" s="37">
        <f t="shared" si="59"/>
        <v>4.0972222222222188E-2</v>
      </c>
      <c r="J230" s="38">
        <f t="shared" si="59"/>
        <v>34</v>
      </c>
      <c r="K230" s="205">
        <v>2</v>
      </c>
      <c r="L230" s="207">
        <v>1</v>
      </c>
      <c r="M230" s="206"/>
      <c r="N230" s="206"/>
      <c r="O230" s="206"/>
      <c r="P230" s="206"/>
      <c r="Q230" s="39">
        <f t="shared" si="66"/>
        <v>3</v>
      </c>
      <c r="R230" s="208"/>
      <c r="S230" s="207">
        <v>2</v>
      </c>
      <c r="T230" s="206"/>
      <c r="U230" s="206"/>
      <c r="V230" s="207">
        <v>1</v>
      </c>
      <c r="W230" s="206"/>
      <c r="X230" s="39">
        <f t="shared" si="67"/>
        <v>3</v>
      </c>
      <c r="Y230" s="40">
        <f t="shared" si="54"/>
        <v>0</v>
      </c>
    </row>
    <row r="231" spans="1:25" ht="15.75" thickBot="1" x14ac:dyDescent="0.3">
      <c r="A231" s="217"/>
      <c r="B231" s="218"/>
      <c r="C231" s="219" t="s">
        <v>35</v>
      </c>
      <c r="D231" s="220"/>
      <c r="E231" s="212">
        <v>0.72777777777777775</v>
      </c>
      <c r="F231" s="207">
        <v>136288</v>
      </c>
      <c r="G231" s="212">
        <v>0.77777777777777779</v>
      </c>
      <c r="H231" s="207">
        <v>136324</v>
      </c>
      <c r="I231" s="37">
        <f t="shared" si="59"/>
        <v>5.0000000000000044E-2</v>
      </c>
      <c r="J231" s="38">
        <f t="shared" si="59"/>
        <v>36</v>
      </c>
      <c r="K231" s="205">
        <v>3</v>
      </c>
      <c r="L231" s="206"/>
      <c r="M231" s="206"/>
      <c r="N231" s="206"/>
      <c r="O231" s="206"/>
      <c r="P231" s="206"/>
      <c r="Q231" s="39">
        <f t="shared" si="66"/>
        <v>3</v>
      </c>
      <c r="R231" s="208"/>
      <c r="S231" s="207">
        <v>2</v>
      </c>
      <c r="T231" s="206"/>
      <c r="U231" s="206"/>
      <c r="V231" s="207">
        <v>1</v>
      </c>
      <c r="W231" s="206"/>
      <c r="X231" s="39">
        <f t="shared" si="67"/>
        <v>3</v>
      </c>
      <c r="Y231" s="40">
        <f t="shared" si="54"/>
        <v>0</v>
      </c>
    </row>
    <row r="232" spans="1:25" x14ac:dyDescent="0.25">
      <c r="A232" s="30"/>
      <c r="B232" s="41"/>
      <c r="C232" s="42"/>
      <c r="D232" s="33"/>
      <c r="E232" s="34"/>
      <c r="F232" s="35"/>
      <c r="G232" s="34"/>
      <c r="H232" s="35"/>
      <c r="I232" s="37">
        <f t="shared" si="59"/>
        <v>0</v>
      </c>
      <c r="J232" s="38">
        <f t="shared" si="59"/>
        <v>0</v>
      </c>
      <c r="K232" s="35"/>
      <c r="L232" s="35"/>
      <c r="M232" s="35"/>
      <c r="N232" s="35"/>
      <c r="O232" s="35"/>
      <c r="P232" s="35"/>
      <c r="Q232" s="39">
        <f t="shared" si="66"/>
        <v>0</v>
      </c>
      <c r="R232" s="35"/>
      <c r="S232" s="35"/>
      <c r="T232" s="35"/>
      <c r="U232" s="35"/>
      <c r="V232" s="35"/>
      <c r="W232" s="35"/>
      <c r="X232" s="39">
        <f t="shared" si="67"/>
        <v>0</v>
      </c>
      <c r="Y232" s="40">
        <f t="shared" si="54"/>
        <v>0</v>
      </c>
    </row>
    <row r="233" spans="1:25" x14ac:dyDescent="0.25">
      <c r="A233" s="30"/>
      <c r="B233" s="41"/>
      <c r="C233" s="42"/>
      <c r="D233" s="33"/>
      <c r="E233" s="34"/>
      <c r="F233" s="35"/>
      <c r="G233" s="34"/>
      <c r="H233" s="35"/>
      <c r="I233" s="37">
        <f t="shared" si="59"/>
        <v>0</v>
      </c>
      <c r="J233" s="38">
        <f t="shared" si="59"/>
        <v>0</v>
      </c>
      <c r="K233" s="35"/>
      <c r="L233" s="35"/>
      <c r="M233" s="35"/>
      <c r="N233" s="35"/>
      <c r="O233" s="35"/>
      <c r="P233" s="35"/>
      <c r="Q233" s="39">
        <f t="shared" si="66"/>
        <v>0</v>
      </c>
      <c r="R233" s="35"/>
      <c r="S233" s="35"/>
      <c r="T233" s="35"/>
      <c r="U233" s="35"/>
      <c r="V233" s="35"/>
      <c r="W233" s="35"/>
      <c r="X233" s="39">
        <f t="shared" si="67"/>
        <v>0</v>
      </c>
      <c r="Y233" s="40">
        <f t="shared" si="54"/>
        <v>0</v>
      </c>
    </row>
    <row r="234" spans="1:25" x14ac:dyDescent="0.25">
      <c r="A234" s="30"/>
      <c r="B234" s="41"/>
      <c r="C234" s="42"/>
      <c r="D234" s="33"/>
      <c r="E234" s="34"/>
      <c r="F234" s="35"/>
      <c r="G234" s="34"/>
      <c r="H234" s="35"/>
      <c r="I234" s="37">
        <f t="shared" si="59"/>
        <v>0</v>
      </c>
      <c r="J234" s="38">
        <f t="shared" si="59"/>
        <v>0</v>
      </c>
      <c r="K234" s="35"/>
      <c r="L234" s="35"/>
      <c r="M234" s="35"/>
      <c r="N234" s="35"/>
      <c r="O234" s="35"/>
      <c r="P234" s="35"/>
      <c r="Q234" s="39">
        <f t="shared" si="66"/>
        <v>0</v>
      </c>
      <c r="R234" s="35"/>
      <c r="S234" s="35"/>
      <c r="T234" s="35"/>
      <c r="U234" s="35"/>
      <c r="V234" s="35"/>
      <c r="W234" s="35"/>
      <c r="X234" s="39">
        <f t="shared" si="67"/>
        <v>0</v>
      </c>
      <c r="Y234" s="40">
        <f t="shared" si="54"/>
        <v>0</v>
      </c>
    </row>
    <row r="235" spans="1:25" x14ac:dyDescent="0.25">
      <c r="A235" s="30"/>
      <c r="B235" s="41"/>
      <c r="C235" s="42"/>
      <c r="D235" s="33"/>
      <c r="E235" s="34"/>
      <c r="F235" s="35"/>
      <c r="G235" s="34"/>
      <c r="H235" s="35"/>
      <c r="I235" s="37">
        <f t="shared" si="59"/>
        <v>0</v>
      </c>
      <c r="J235" s="38">
        <f t="shared" si="59"/>
        <v>0</v>
      </c>
      <c r="K235" s="35"/>
      <c r="L235" s="35"/>
      <c r="M235" s="35"/>
      <c r="N235" s="35"/>
      <c r="O235" s="35"/>
      <c r="P235" s="35"/>
      <c r="Q235" s="39">
        <f t="shared" si="66"/>
        <v>0</v>
      </c>
      <c r="R235" s="35"/>
      <c r="S235" s="35"/>
      <c r="T235" s="35"/>
      <c r="U235" s="35"/>
      <c r="V235" s="35"/>
      <c r="W235" s="35"/>
      <c r="X235" s="39">
        <f t="shared" si="67"/>
        <v>0</v>
      </c>
      <c r="Y235" s="40">
        <f t="shared" si="54"/>
        <v>0</v>
      </c>
    </row>
    <row r="236" spans="1:25" x14ac:dyDescent="0.25">
      <c r="A236" s="30"/>
      <c r="B236" s="41"/>
      <c r="C236" s="58"/>
      <c r="D236" s="59"/>
      <c r="E236" s="60"/>
      <c r="F236" s="61"/>
      <c r="G236" s="60"/>
      <c r="H236" s="61"/>
      <c r="I236" s="37">
        <f t="shared" si="59"/>
        <v>0</v>
      </c>
      <c r="J236" s="38">
        <f t="shared" si="59"/>
        <v>0</v>
      </c>
      <c r="K236" s="35"/>
      <c r="L236" s="35"/>
      <c r="M236" s="35"/>
      <c r="N236" s="35"/>
      <c r="O236" s="35"/>
      <c r="P236" s="35"/>
      <c r="Q236" s="39">
        <f t="shared" si="66"/>
        <v>0</v>
      </c>
      <c r="R236" s="35"/>
      <c r="S236" s="35"/>
      <c r="T236" s="35"/>
      <c r="U236" s="35"/>
      <c r="V236" s="35"/>
      <c r="W236" s="35"/>
      <c r="X236" s="39">
        <f t="shared" si="67"/>
        <v>0</v>
      </c>
      <c r="Y236" s="40">
        <f t="shared" si="54"/>
        <v>0</v>
      </c>
    </row>
    <row r="237" spans="1:25" x14ac:dyDescent="0.25">
      <c r="A237" s="30"/>
      <c r="B237" s="41"/>
      <c r="C237" s="58"/>
      <c r="D237" s="59"/>
      <c r="E237" s="60"/>
      <c r="F237" s="61"/>
      <c r="G237" s="60"/>
      <c r="H237" s="61"/>
      <c r="I237" s="37">
        <f t="shared" si="59"/>
        <v>0</v>
      </c>
      <c r="J237" s="38">
        <f t="shared" si="59"/>
        <v>0</v>
      </c>
      <c r="K237" s="35"/>
      <c r="L237" s="35"/>
      <c r="M237" s="35"/>
      <c r="N237" s="35"/>
      <c r="O237" s="35"/>
      <c r="P237" s="35"/>
      <c r="Q237" s="39">
        <f t="shared" si="66"/>
        <v>0</v>
      </c>
      <c r="R237" s="35"/>
      <c r="S237" s="35"/>
      <c r="T237" s="35"/>
      <c r="U237" s="35"/>
      <c r="V237" s="35"/>
      <c r="W237" s="35"/>
      <c r="X237" s="39">
        <f t="shared" si="67"/>
        <v>0</v>
      </c>
      <c r="Y237" s="40">
        <f t="shared" si="54"/>
        <v>0</v>
      </c>
    </row>
    <row r="238" spans="1:25" x14ac:dyDescent="0.25">
      <c r="A238" s="30"/>
      <c r="B238" s="41"/>
      <c r="C238" s="58"/>
      <c r="D238" s="59"/>
      <c r="E238" s="60"/>
      <c r="F238" s="61"/>
      <c r="G238" s="60"/>
      <c r="H238" s="61"/>
      <c r="I238" s="37">
        <f t="shared" si="59"/>
        <v>0</v>
      </c>
      <c r="J238" s="38">
        <f t="shared" si="59"/>
        <v>0</v>
      </c>
      <c r="K238" s="35"/>
      <c r="L238" s="35"/>
      <c r="M238" s="35"/>
      <c r="N238" s="35"/>
      <c r="O238" s="35"/>
      <c r="P238" s="35"/>
      <c r="Q238" s="39">
        <f t="shared" si="66"/>
        <v>0</v>
      </c>
      <c r="R238" s="35"/>
      <c r="S238" s="35"/>
      <c r="T238" s="35"/>
      <c r="U238" s="35"/>
      <c r="V238" s="35"/>
      <c r="W238" s="35"/>
      <c r="X238" s="39">
        <f t="shared" si="67"/>
        <v>0</v>
      </c>
      <c r="Y238" s="40">
        <f t="shared" si="54"/>
        <v>0</v>
      </c>
    </row>
    <row r="239" spans="1:25" x14ac:dyDescent="0.25">
      <c r="A239" s="30"/>
      <c r="B239" s="41"/>
      <c r="C239" s="42"/>
      <c r="D239" s="43"/>
      <c r="E239" s="44"/>
      <c r="F239" s="45"/>
      <c r="G239" s="46"/>
      <c r="H239" s="47"/>
      <c r="I239" s="37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0"/>
    </row>
    <row r="240" spans="1:25" ht="15.75" thickBot="1" x14ac:dyDescent="0.3">
      <c r="A240" s="49"/>
      <c r="B240" s="50"/>
      <c r="C240" s="51" t="s">
        <v>38</v>
      </c>
      <c r="D240" s="52"/>
      <c r="E240" s="53"/>
      <c r="F240" s="54"/>
      <c r="G240" s="55"/>
      <c r="H240" s="56" t="s">
        <v>39</v>
      </c>
      <c r="I240" s="37">
        <f>SUM(I226:I239)</f>
        <v>0.28888888888888903</v>
      </c>
      <c r="J240" s="38">
        <f>SUM(J226:J239)</f>
        <v>182</v>
      </c>
      <c r="K240" s="38">
        <f t="shared" ref="K240:X240" si="68">SUM(K226:K239)</f>
        <v>10</v>
      </c>
      <c r="L240" s="38">
        <f t="shared" si="68"/>
        <v>4</v>
      </c>
      <c r="M240" s="38">
        <f t="shared" si="68"/>
        <v>0</v>
      </c>
      <c r="N240" s="38">
        <f t="shared" si="68"/>
        <v>0</v>
      </c>
      <c r="O240" s="38">
        <f t="shared" si="68"/>
        <v>0</v>
      </c>
      <c r="P240" s="38">
        <f t="shared" si="68"/>
        <v>0</v>
      </c>
      <c r="Q240" s="38">
        <f t="shared" si="68"/>
        <v>14</v>
      </c>
      <c r="R240" s="38">
        <f t="shared" si="68"/>
        <v>0</v>
      </c>
      <c r="S240" s="38">
        <f t="shared" si="68"/>
        <v>8</v>
      </c>
      <c r="T240" s="38">
        <f t="shared" si="68"/>
        <v>0</v>
      </c>
      <c r="U240" s="38">
        <f t="shared" si="68"/>
        <v>0</v>
      </c>
      <c r="V240" s="38">
        <f t="shared" si="68"/>
        <v>6</v>
      </c>
      <c r="W240" s="38">
        <f t="shared" si="68"/>
        <v>0</v>
      </c>
      <c r="X240" s="38">
        <f t="shared" si="68"/>
        <v>14</v>
      </c>
      <c r="Y240" s="40">
        <f t="shared" si="54"/>
        <v>0</v>
      </c>
    </row>
    <row r="241" spans="1:25" ht="15.75" thickTop="1" x14ac:dyDescent="0.25">
      <c r="A241" s="30" t="s">
        <v>47</v>
      </c>
      <c r="B241" s="31">
        <v>43666</v>
      </c>
      <c r="C241" s="32" t="s">
        <v>30</v>
      </c>
      <c r="D241" s="33"/>
      <c r="E241" s="34"/>
      <c r="F241" s="35"/>
      <c r="G241" s="34"/>
      <c r="H241" s="35"/>
      <c r="I241" s="37">
        <f t="shared" si="59"/>
        <v>0</v>
      </c>
      <c r="J241" s="38">
        <f t="shared" si="59"/>
        <v>0</v>
      </c>
      <c r="K241" s="35"/>
      <c r="L241" s="35"/>
      <c r="M241" s="35"/>
      <c r="N241" s="35"/>
      <c r="O241" s="35"/>
      <c r="P241" s="35"/>
      <c r="Q241" s="57">
        <f>SUM(K241:P241)</f>
        <v>0</v>
      </c>
      <c r="R241" s="35"/>
      <c r="S241" s="35"/>
      <c r="T241" s="35"/>
      <c r="U241" s="35"/>
      <c r="V241" s="35"/>
      <c r="W241" s="35"/>
      <c r="X241" s="39">
        <f>SUM(R241:W241)</f>
        <v>0</v>
      </c>
      <c r="Y241" s="40">
        <f t="shared" si="54"/>
        <v>0</v>
      </c>
    </row>
    <row r="242" spans="1:25" ht="15.75" thickBot="1" x14ac:dyDescent="0.3">
      <c r="A242" s="49"/>
      <c r="B242" s="50"/>
      <c r="C242" s="51" t="s">
        <v>38</v>
      </c>
      <c r="D242" s="52"/>
      <c r="E242" s="53"/>
      <c r="F242" s="54"/>
      <c r="G242" s="55"/>
      <c r="H242" s="56" t="s">
        <v>39</v>
      </c>
      <c r="I242" s="37">
        <f t="shared" ref="I242:X242" si="69">SUM(I241:I241)</f>
        <v>0</v>
      </c>
      <c r="J242" s="38">
        <f t="shared" si="69"/>
        <v>0</v>
      </c>
      <c r="K242" s="38">
        <f t="shared" si="69"/>
        <v>0</v>
      </c>
      <c r="L242" s="38">
        <f t="shared" si="69"/>
        <v>0</v>
      </c>
      <c r="M242" s="38">
        <f t="shared" si="69"/>
        <v>0</v>
      </c>
      <c r="N242" s="38">
        <f t="shared" si="69"/>
        <v>0</v>
      </c>
      <c r="O242" s="38">
        <f t="shared" si="69"/>
        <v>0</v>
      </c>
      <c r="P242" s="38">
        <f t="shared" si="69"/>
        <v>0</v>
      </c>
      <c r="Q242" s="38">
        <f t="shared" si="69"/>
        <v>0</v>
      </c>
      <c r="R242" s="38">
        <f t="shared" si="69"/>
        <v>0</v>
      </c>
      <c r="S242" s="38">
        <f t="shared" si="69"/>
        <v>0</v>
      </c>
      <c r="T242" s="38">
        <f t="shared" si="69"/>
        <v>0</v>
      </c>
      <c r="U242" s="38">
        <f t="shared" si="69"/>
        <v>0</v>
      </c>
      <c r="V242" s="38">
        <f t="shared" si="69"/>
        <v>0</v>
      </c>
      <c r="W242" s="38">
        <f t="shared" si="69"/>
        <v>0</v>
      </c>
      <c r="X242" s="38">
        <f t="shared" si="69"/>
        <v>0</v>
      </c>
      <c r="Y242" s="40">
        <f t="shared" si="54"/>
        <v>0</v>
      </c>
    </row>
    <row r="243" spans="1:25" ht="15.75" thickTop="1" x14ac:dyDescent="0.25">
      <c r="A243" s="30" t="s">
        <v>29</v>
      </c>
      <c r="B243" s="31">
        <v>43667</v>
      </c>
      <c r="C243" s="32"/>
      <c r="D243" s="33"/>
      <c r="E243" s="34"/>
      <c r="F243" s="35"/>
      <c r="G243" s="36"/>
      <c r="H243" s="35"/>
      <c r="I243" s="37">
        <f>SUM(G243-E243)</f>
        <v>0</v>
      </c>
      <c r="J243" s="38">
        <f>SUM(H243-F243)</f>
        <v>0</v>
      </c>
      <c r="K243" s="35"/>
      <c r="L243" s="35"/>
      <c r="M243" s="35"/>
      <c r="N243" s="35"/>
      <c r="O243" s="35"/>
      <c r="P243" s="35"/>
      <c r="Q243" s="39">
        <f>SUM(K243:P243)</f>
        <v>0</v>
      </c>
      <c r="R243" s="35"/>
      <c r="S243" s="35"/>
      <c r="T243" s="35"/>
      <c r="U243" s="35"/>
      <c r="V243" s="35"/>
      <c r="W243" s="35"/>
      <c r="X243" s="39">
        <f>SUM(R243:W243)</f>
        <v>0</v>
      </c>
      <c r="Y243" s="40">
        <f t="shared" si="54"/>
        <v>0</v>
      </c>
    </row>
    <row r="244" spans="1:25" ht="15.75" thickBot="1" x14ac:dyDescent="0.3">
      <c r="A244" s="49"/>
      <c r="B244" s="50"/>
      <c r="C244" s="51" t="s">
        <v>38</v>
      </c>
      <c r="D244" s="52"/>
      <c r="E244" s="53"/>
      <c r="F244" s="54"/>
      <c r="G244" s="55"/>
      <c r="H244" s="56" t="s">
        <v>39</v>
      </c>
      <c r="I244" s="37">
        <f t="shared" ref="I244:X244" si="70">SUM(I243:I243)</f>
        <v>0</v>
      </c>
      <c r="J244" s="38">
        <f t="shared" si="70"/>
        <v>0</v>
      </c>
      <c r="K244" s="38">
        <f t="shared" si="70"/>
        <v>0</v>
      </c>
      <c r="L244" s="38">
        <f t="shared" si="70"/>
        <v>0</v>
      </c>
      <c r="M244" s="38">
        <f t="shared" si="70"/>
        <v>0</v>
      </c>
      <c r="N244" s="38">
        <f t="shared" si="70"/>
        <v>0</v>
      </c>
      <c r="O244" s="38">
        <f t="shared" si="70"/>
        <v>0</v>
      </c>
      <c r="P244" s="38">
        <f t="shared" si="70"/>
        <v>0</v>
      </c>
      <c r="Q244" s="38">
        <f t="shared" si="70"/>
        <v>0</v>
      </c>
      <c r="R244" s="38">
        <f t="shared" si="70"/>
        <v>0</v>
      </c>
      <c r="S244" s="38">
        <f t="shared" si="70"/>
        <v>0</v>
      </c>
      <c r="T244" s="38">
        <f t="shared" si="70"/>
        <v>0</v>
      </c>
      <c r="U244" s="38">
        <f t="shared" si="70"/>
        <v>0</v>
      </c>
      <c r="V244" s="38">
        <f t="shared" si="70"/>
        <v>0</v>
      </c>
      <c r="W244" s="38">
        <f t="shared" si="70"/>
        <v>0</v>
      </c>
      <c r="X244" s="38">
        <f t="shared" si="70"/>
        <v>0</v>
      </c>
      <c r="Y244" s="40">
        <f>SUM(Q244-X244)</f>
        <v>0</v>
      </c>
    </row>
    <row r="245" spans="1:25" ht="16.5" thickTop="1" thickBot="1" x14ac:dyDescent="0.3">
      <c r="A245" s="214" t="s">
        <v>40</v>
      </c>
      <c r="B245" s="215" t="s">
        <v>142</v>
      </c>
      <c r="C245" s="215" t="s">
        <v>30</v>
      </c>
      <c r="D245" s="216">
        <v>16</v>
      </c>
      <c r="E245" s="209">
        <v>0.27083333333333331</v>
      </c>
      <c r="F245" s="210">
        <v>136324</v>
      </c>
      <c r="G245" s="209">
        <v>0.31180555555555556</v>
      </c>
      <c r="H245" s="210">
        <v>136356</v>
      </c>
      <c r="I245" s="37">
        <f t="shared" ref="I245:J287" si="71">SUM(G245-E245)</f>
        <v>4.0972222222222243E-2</v>
      </c>
      <c r="J245" s="38">
        <f t="shared" si="71"/>
        <v>32</v>
      </c>
      <c r="K245" s="203"/>
      <c r="L245" s="213">
        <v>4</v>
      </c>
      <c r="M245" s="204"/>
      <c r="N245" s="204"/>
      <c r="O245" s="204"/>
      <c r="P245" s="204"/>
      <c r="Q245" s="39">
        <f>SUM(K245:P245)</f>
        <v>4</v>
      </c>
      <c r="R245" s="203"/>
      <c r="S245" s="213">
        <v>4</v>
      </c>
      <c r="T245" s="204"/>
      <c r="U245" s="204"/>
      <c r="V245" s="204"/>
      <c r="W245" s="204"/>
      <c r="X245" s="39">
        <f>SUM(R245:W245)</f>
        <v>4</v>
      </c>
      <c r="Y245" s="40">
        <f t="shared" ref="Y245:Y322" si="72">SUM(Q245-X245)</f>
        <v>0</v>
      </c>
    </row>
    <row r="246" spans="1:25" ht="15.75" thickBot="1" x14ac:dyDescent="0.3">
      <c r="A246" s="217" t="s">
        <v>120</v>
      </c>
      <c r="B246" s="218"/>
      <c r="C246" s="219" t="s">
        <v>31</v>
      </c>
      <c r="D246" s="220"/>
      <c r="E246" s="212">
        <v>0.31944444444444448</v>
      </c>
      <c r="F246" s="207">
        <v>136356</v>
      </c>
      <c r="G246" s="212">
        <v>0.36041666666666666</v>
      </c>
      <c r="H246" s="207">
        <v>136379</v>
      </c>
      <c r="I246" s="37">
        <f t="shared" si="71"/>
        <v>4.0972222222222188E-2</v>
      </c>
      <c r="J246" s="38">
        <f t="shared" si="71"/>
        <v>23</v>
      </c>
      <c r="K246" s="208"/>
      <c r="L246" s="207">
        <v>1</v>
      </c>
      <c r="M246" s="206"/>
      <c r="N246" s="206"/>
      <c r="O246" s="206"/>
      <c r="P246" s="206"/>
      <c r="Q246" s="39">
        <f t="shared" ref="Q246:Q257" si="73">SUM(K246:P246)</f>
        <v>1</v>
      </c>
      <c r="R246" s="208"/>
      <c r="S246" s="206"/>
      <c r="T246" s="207">
        <v>1</v>
      </c>
      <c r="U246" s="206"/>
      <c r="V246" s="206"/>
      <c r="W246" s="206"/>
      <c r="X246" s="39">
        <f t="shared" ref="X246:X257" si="74">SUM(R246:W246)</f>
        <v>1</v>
      </c>
      <c r="Y246" s="40">
        <f t="shared" si="72"/>
        <v>0</v>
      </c>
    </row>
    <row r="247" spans="1:25" ht="15.75" thickBot="1" x14ac:dyDescent="0.3">
      <c r="A247" s="217" t="s">
        <v>120</v>
      </c>
      <c r="B247" s="218"/>
      <c r="C247" s="219" t="s">
        <v>32</v>
      </c>
      <c r="D247" s="220">
        <v>16</v>
      </c>
      <c r="E247" s="212">
        <v>0.36944444444444446</v>
      </c>
      <c r="F247" s="207">
        <v>136379</v>
      </c>
      <c r="G247" s="212">
        <v>0.40138888888888885</v>
      </c>
      <c r="H247" s="207">
        <v>136402</v>
      </c>
      <c r="I247" s="37">
        <f t="shared" si="71"/>
        <v>3.1944444444444386E-2</v>
      </c>
      <c r="J247" s="38">
        <f t="shared" si="71"/>
        <v>23</v>
      </c>
      <c r="K247" s="208"/>
      <c r="L247" s="207">
        <v>2</v>
      </c>
      <c r="M247" s="207">
        <v>1</v>
      </c>
      <c r="N247" s="206"/>
      <c r="O247" s="206"/>
      <c r="P247" s="206"/>
      <c r="Q247" s="39">
        <f t="shared" si="73"/>
        <v>3</v>
      </c>
      <c r="R247" s="208"/>
      <c r="S247" s="207">
        <v>3</v>
      </c>
      <c r="T247" s="206"/>
      <c r="U247" s="206"/>
      <c r="V247" s="206"/>
      <c r="W247" s="206"/>
      <c r="X247" s="39">
        <f t="shared" si="74"/>
        <v>3</v>
      </c>
      <c r="Y247" s="40">
        <f t="shared" si="72"/>
        <v>0</v>
      </c>
    </row>
    <row r="248" spans="1:25" ht="15.75" thickBot="1" x14ac:dyDescent="0.3">
      <c r="A248" s="217"/>
      <c r="B248" s="218"/>
      <c r="C248" s="219" t="s">
        <v>33</v>
      </c>
      <c r="D248" s="220"/>
      <c r="E248" s="212">
        <v>0.41319444444444442</v>
      </c>
      <c r="F248" s="207">
        <v>136402</v>
      </c>
      <c r="G248" s="212">
        <v>0.46527777777777773</v>
      </c>
      <c r="H248" s="207">
        <v>136435</v>
      </c>
      <c r="I248" s="37">
        <f t="shared" si="71"/>
        <v>5.2083333333333315E-2</v>
      </c>
      <c r="J248" s="38">
        <f t="shared" si="71"/>
        <v>33</v>
      </c>
      <c r="K248" s="205">
        <v>2</v>
      </c>
      <c r="L248" s="206"/>
      <c r="M248" s="206"/>
      <c r="N248" s="206"/>
      <c r="O248" s="206"/>
      <c r="P248" s="206"/>
      <c r="Q248" s="39">
        <f t="shared" si="73"/>
        <v>2</v>
      </c>
      <c r="R248" s="208"/>
      <c r="S248" s="207">
        <v>1</v>
      </c>
      <c r="T248" s="207">
        <v>1</v>
      </c>
      <c r="U248" s="206"/>
      <c r="V248" s="206"/>
      <c r="W248" s="206"/>
      <c r="X248" s="39">
        <f t="shared" si="74"/>
        <v>2</v>
      </c>
      <c r="Y248" s="40">
        <f t="shared" si="72"/>
        <v>0</v>
      </c>
    </row>
    <row r="249" spans="1:25" ht="15.75" thickBot="1" x14ac:dyDescent="0.3">
      <c r="A249" s="217" t="s">
        <v>132</v>
      </c>
      <c r="B249" s="218"/>
      <c r="C249" s="219" t="s">
        <v>34</v>
      </c>
      <c r="D249" s="220">
        <v>16</v>
      </c>
      <c r="E249" s="212">
        <v>0.64583333333333337</v>
      </c>
      <c r="F249" s="207">
        <v>136435</v>
      </c>
      <c r="G249" s="212">
        <v>0.71180555555555547</v>
      </c>
      <c r="H249" s="207">
        <v>136471</v>
      </c>
      <c r="I249" s="37">
        <f t="shared" si="71"/>
        <v>6.5972222222222099E-2</v>
      </c>
      <c r="J249" s="38">
        <f t="shared" si="71"/>
        <v>36</v>
      </c>
      <c r="K249" s="205">
        <v>2</v>
      </c>
      <c r="L249" s="207">
        <v>1</v>
      </c>
      <c r="M249" s="206"/>
      <c r="N249" s="206"/>
      <c r="O249" s="206"/>
      <c r="P249" s="206"/>
      <c r="Q249" s="39">
        <f t="shared" si="73"/>
        <v>3</v>
      </c>
      <c r="R249" s="208"/>
      <c r="S249" s="207">
        <v>2</v>
      </c>
      <c r="T249" s="206"/>
      <c r="U249" s="206"/>
      <c r="V249" s="207">
        <v>1</v>
      </c>
      <c r="W249" s="206"/>
      <c r="X249" s="39">
        <f t="shared" si="74"/>
        <v>3</v>
      </c>
      <c r="Y249" s="40">
        <f t="shared" si="72"/>
        <v>0</v>
      </c>
    </row>
    <row r="250" spans="1:25" ht="15.75" thickBot="1" x14ac:dyDescent="0.3">
      <c r="A250" s="217"/>
      <c r="B250" s="218"/>
      <c r="C250" s="219" t="s">
        <v>35</v>
      </c>
      <c r="D250" s="220"/>
      <c r="E250" s="212">
        <v>0.72777777777777775</v>
      </c>
      <c r="F250" s="207">
        <v>136471</v>
      </c>
      <c r="G250" s="212">
        <v>0.77777777777777779</v>
      </c>
      <c r="H250" s="207">
        <v>136504</v>
      </c>
      <c r="I250" s="37">
        <f t="shared" si="71"/>
        <v>5.0000000000000044E-2</v>
      </c>
      <c r="J250" s="38">
        <f t="shared" si="71"/>
        <v>33</v>
      </c>
      <c r="K250" s="205">
        <v>5</v>
      </c>
      <c r="L250" s="207">
        <v>1</v>
      </c>
      <c r="M250" s="206"/>
      <c r="N250" s="206"/>
      <c r="O250" s="206"/>
      <c r="P250" s="206"/>
      <c r="Q250" s="39">
        <f t="shared" si="73"/>
        <v>6</v>
      </c>
      <c r="R250" s="208"/>
      <c r="S250" s="207">
        <v>5</v>
      </c>
      <c r="T250" s="207">
        <v>1</v>
      </c>
      <c r="U250" s="206"/>
      <c r="V250" s="206"/>
      <c r="W250" s="206"/>
      <c r="X250" s="39">
        <f t="shared" si="74"/>
        <v>6</v>
      </c>
      <c r="Y250" s="40">
        <f t="shared" si="72"/>
        <v>0</v>
      </c>
    </row>
    <row r="251" spans="1:25" x14ac:dyDescent="0.25">
      <c r="A251" s="30"/>
      <c r="B251" s="41"/>
      <c r="C251" s="42"/>
      <c r="D251" s="33"/>
      <c r="E251" s="34"/>
      <c r="F251" s="35"/>
      <c r="G251" s="34"/>
      <c r="H251" s="35"/>
      <c r="I251" s="37">
        <f t="shared" si="71"/>
        <v>0</v>
      </c>
      <c r="J251" s="38">
        <f t="shared" si="71"/>
        <v>0</v>
      </c>
      <c r="K251" s="35"/>
      <c r="L251" s="35"/>
      <c r="M251" s="35"/>
      <c r="N251" s="35"/>
      <c r="O251" s="35"/>
      <c r="P251" s="35"/>
      <c r="Q251" s="39">
        <f t="shared" si="73"/>
        <v>0</v>
      </c>
      <c r="R251" s="35"/>
      <c r="S251" s="35"/>
      <c r="T251" s="35"/>
      <c r="U251" s="35"/>
      <c r="V251" s="35"/>
      <c r="W251" s="35"/>
      <c r="X251" s="39">
        <f t="shared" si="74"/>
        <v>0</v>
      </c>
      <c r="Y251" s="40">
        <f t="shared" si="72"/>
        <v>0</v>
      </c>
    </row>
    <row r="252" spans="1:25" x14ac:dyDescent="0.25">
      <c r="A252" s="30"/>
      <c r="B252" s="41"/>
      <c r="C252" s="42"/>
      <c r="D252" s="33"/>
      <c r="E252" s="34"/>
      <c r="F252" s="35"/>
      <c r="G252" s="34"/>
      <c r="H252" s="35"/>
      <c r="I252" s="37">
        <f t="shared" si="71"/>
        <v>0</v>
      </c>
      <c r="J252" s="38">
        <f t="shared" si="71"/>
        <v>0</v>
      </c>
      <c r="K252" s="35"/>
      <c r="L252" s="35"/>
      <c r="M252" s="35"/>
      <c r="N252" s="35"/>
      <c r="O252" s="35"/>
      <c r="P252" s="35"/>
      <c r="Q252" s="39">
        <f t="shared" si="73"/>
        <v>0</v>
      </c>
      <c r="R252" s="35"/>
      <c r="S252" s="35"/>
      <c r="T252" s="35"/>
      <c r="U252" s="35"/>
      <c r="V252" s="35"/>
      <c r="W252" s="35"/>
      <c r="X252" s="39">
        <f t="shared" si="74"/>
        <v>0</v>
      </c>
      <c r="Y252" s="40">
        <f t="shared" si="72"/>
        <v>0</v>
      </c>
    </row>
    <row r="253" spans="1:25" x14ac:dyDescent="0.25">
      <c r="A253" s="30"/>
      <c r="B253" s="41"/>
      <c r="C253" s="42"/>
      <c r="D253" s="33"/>
      <c r="E253" s="34"/>
      <c r="F253" s="35"/>
      <c r="G253" s="34"/>
      <c r="H253" s="35"/>
      <c r="I253" s="37">
        <f t="shared" si="71"/>
        <v>0</v>
      </c>
      <c r="J253" s="38">
        <f t="shared" si="71"/>
        <v>0</v>
      </c>
      <c r="K253" s="35"/>
      <c r="L253" s="35"/>
      <c r="M253" s="35"/>
      <c r="N253" s="35"/>
      <c r="O253" s="35"/>
      <c r="P253" s="35"/>
      <c r="Q253" s="39">
        <f t="shared" si="73"/>
        <v>0</v>
      </c>
      <c r="R253" s="35"/>
      <c r="S253" s="35"/>
      <c r="T253" s="35"/>
      <c r="U253" s="35"/>
      <c r="V253" s="35"/>
      <c r="W253" s="35"/>
      <c r="X253" s="39">
        <f t="shared" si="74"/>
        <v>0</v>
      </c>
      <c r="Y253" s="40">
        <f t="shared" si="72"/>
        <v>0</v>
      </c>
    </row>
    <row r="254" spans="1:25" x14ac:dyDescent="0.25">
      <c r="A254" s="30"/>
      <c r="B254" s="41"/>
      <c r="C254" s="42"/>
      <c r="D254" s="33"/>
      <c r="E254" s="34"/>
      <c r="F254" s="35"/>
      <c r="G254" s="34"/>
      <c r="H254" s="35"/>
      <c r="I254" s="37">
        <f t="shared" si="71"/>
        <v>0</v>
      </c>
      <c r="J254" s="38">
        <f t="shared" si="71"/>
        <v>0</v>
      </c>
      <c r="K254" s="35"/>
      <c r="L254" s="35"/>
      <c r="M254" s="35"/>
      <c r="N254" s="35"/>
      <c r="O254" s="35"/>
      <c r="P254" s="35"/>
      <c r="Q254" s="39">
        <f t="shared" si="73"/>
        <v>0</v>
      </c>
      <c r="R254" s="35"/>
      <c r="S254" s="35"/>
      <c r="T254" s="35"/>
      <c r="U254" s="35"/>
      <c r="V254" s="35"/>
      <c r="W254" s="35"/>
      <c r="X254" s="39">
        <f t="shared" si="74"/>
        <v>0</v>
      </c>
      <c r="Y254" s="40">
        <f t="shared" si="72"/>
        <v>0</v>
      </c>
    </row>
    <row r="255" spans="1:25" x14ac:dyDescent="0.25">
      <c r="A255" s="30"/>
      <c r="B255" s="41"/>
      <c r="C255" s="58"/>
      <c r="D255" s="59"/>
      <c r="E255" s="60"/>
      <c r="F255" s="61"/>
      <c r="G255" s="60"/>
      <c r="H255" s="61"/>
      <c r="I255" s="37">
        <f t="shared" si="71"/>
        <v>0</v>
      </c>
      <c r="J255" s="38">
        <f t="shared" si="71"/>
        <v>0</v>
      </c>
      <c r="K255" s="35"/>
      <c r="L255" s="35"/>
      <c r="M255" s="35"/>
      <c r="N255" s="35"/>
      <c r="O255" s="35"/>
      <c r="P255" s="35"/>
      <c r="Q255" s="39">
        <f t="shared" si="73"/>
        <v>0</v>
      </c>
      <c r="R255" s="35"/>
      <c r="S255" s="35"/>
      <c r="T255" s="35"/>
      <c r="U255" s="35"/>
      <c r="V255" s="35"/>
      <c r="W255" s="35"/>
      <c r="X255" s="39">
        <f t="shared" si="74"/>
        <v>0</v>
      </c>
      <c r="Y255" s="40">
        <f t="shared" si="72"/>
        <v>0</v>
      </c>
    </row>
    <row r="256" spans="1:25" x14ac:dyDescent="0.25">
      <c r="A256" s="30"/>
      <c r="B256" s="41"/>
      <c r="C256" s="58"/>
      <c r="D256" s="59"/>
      <c r="E256" s="60"/>
      <c r="F256" s="61"/>
      <c r="G256" s="60"/>
      <c r="H256" s="61"/>
      <c r="I256" s="37">
        <f t="shared" si="71"/>
        <v>0</v>
      </c>
      <c r="J256" s="38">
        <f t="shared" si="71"/>
        <v>0</v>
      </c>
      <c r="K256" s="35"/>
      <c r="L256" s="35"/>
      <c r="M256" s="35"/>
      <c r="N256" s="35"/>
      <c r="O256" s="35"/>
      <c r="P256" s="35"/>
      <c r="Q256" s="39">
        <f t="shared" si="73"/>
        <v>0</v>
      </c>
      <c r="R256" s="35"/>
      <c r="S256" s="35"/>
      <c r="T256" s="35"/>
      <c r="U256" s="35"/>
      <c r="V256" s="35"/>
      <c r="W256" s="35"/>
      <c r="X256" s="39">
        <f t="shared" si="74"/>
        <v>0</v>
      </c>
      <c r="Y256" s="40">
        <f t="shared" si="72"/>
        <v>0</v>
      </c>
    </row>
    <row r="257" spans="1:25" x14ac:dyDescent="0.25">
      <c r="A257" s="30"/>
      <c r="B257" s="41"/>
      <c r="C257" s="58"/>
      <c r="D257" s="59"/>
      <c r="E257" s="60"/>
      <c r="F257" s="61"/>
      <c r="G257" s="60"/>
      <c r="H257" s="61"/>
      <c r="I257" s="37">
        <f t="shared" si="71"/>
        <v>0</v>
      </c>
      <c r="J257" s="38">
        <f t="shared" si="71"/>
        <v>0</v>
      </c>
      <c r="K257" s="35"/>
      <c r="L257" s="35"/>
      <c r="M257" s="35"/>
      <c r="N257" s="35"/>
      <c r="O257" s="35"/>
      <c r="P257" s="35"/>
      <c r="Q257" s="39">
        <f t="shared" si="73"/>
        <v>0</v>
      </c>
      <c r="R257" s="35"/>
      <c r="S257" s="35"/>
      <c r="T257" s="35"/>
      <c r="U257" s="35"/>
      <c r="V257" s="35"/>
      <c r="W257" s="35"/>
      <c r="X257" s="39">
        <f t="shared" si="74"/>
        <v>0</v>
      </c>
      <c r="Y257" s="40">
        <f t="shared" si="72"/>
        <v>0</v>
      </c>
    </row>
    <row r="258" spans="1:25" x14ac:dyDescent="0.25">
      <c r="A258" s="30"/>
      <c r="B258" s="41"/>
      <c r="C258" s="42"/>
      <c r="D258" s="43"/>
      <c r="E258" s="44"/>
      <c r="F258" s="45"/>
      <c r="G258" s="46"/>
      <c r="H258" s="47"/>
      <c r="I258" s="37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0"/>
    </row>
    <row r="259" spans="1:25" ht="15.75" thickBot="1" x14ac:dyDescent="0.3">
      <c r="A259" s="49"/>
      <c r="B259" s="50"/>
      <c r="C259" s="51" t="s">
        <v>38</v>
      </c>
      <c r="D259" s="52"/>
      <c r="E259" s="53"/>
      <c r="F259" s="54"/>
      <c r="G259" s="55"/>
      <c r="H259" s="56" t="s">
        <v>39</v>
      </c>
      <c r="I259" s="37">
        <f>SUM(I245:I258)</f>
        <v>0.28194444444444428</v>
      </c>
      <c r="J259" s="38">
        <f>SUM(J245:J258)</f>
        <v>180</v>
      </c>
      <c r="K259" s="38">
        <f t="shared" ref="K259:X259" si="75">SUM(K245:K258)</f>
        <v>9</v>
      </c>
      <c r="L259" s="38">
        <f t="shared" si="75"/>
        <v>9</v>
      </c>
      <c r="M259" s="38">
        <f t="shared" si="75"/>
        <v>1</v>
      </c>
      <c r="N259" s="38">
        <f t="shared" si="75"/>
        <v>0</v>
      </c>
      <c r="O259" s="38">
        <f t="shared" si="75"/>
        <v>0</v>
      </c>
      <c r="P259" s="38">
        <f t="shared" si="75"/>
        <v>0</v>
      </c>
      <c r="Q259" s="38">
        <f t="shared" si="75"/>
        <v>19</v>
      </c>
      <c r="R259" s="38">
        <f t="shared" si="75"/>
        <v>0</v>
      </c>
      <c r="S259" s="38">
        <f t="shared" si="75"/>
        <v>15</v>
      </c>
      <c r="T259" s="38">
        <f t="shared" si="75"/>
        <v>3</v>
      </c>
      <c r="U259" s="38">
        <f t="shared" si="75"/>
        <v>0</v>
      </c>
      <c r="V259" s="38">
        <f t="shared" si="75"/>
        <v>1</v>
      </c>
      <c r="W259" s="38">
        <f t="shared" si="75"/>
        <v>0</v>
      </c>
      <c r="X259" s="38">
        <f t="shared" si="75"/>
        <v>19</v>
      </c>
      <c r="Y259" s="40">
        <f t="shared" si="72"/>
        <v>0</v>
      </c>
    </row>
    <row r="260" spans="1:25" ht="15.75" thickTop="1" x14ac:dyDescent="0.25">
      <c r="A260" s="30" t="s">
        <v>43</v>
      </c>
      <c r="B260" s="31">
        <v>43669</v>
      </c>
      <c r="C260" s="32" t="s">
        <v>30</v>
      </c>
      <c r="D260" s="33">
        <v>16</v>
      </c>
      <c r="E260" s="34">
        <v>0.27083333333333331</v>
      </c>
      <c r="F260" s="35">
        <v>136504</v>
      </c>
      <c r="G260" s="34">
        <v>0.32222222222222224</v>
      </c>
      <c r="H260" s="35">
        <v>136538</v>
      </c>
      <c r="I260" s="37">
        <f t="shared" si="71"/>
        <v>5.1388888888888928E-2</v>
      </c>
      <c r="J260" s="38">
        <f t="shared" si="71"/>
        <v>34</v>
      </c>
      <c r="K260" s="35">
        <v>1</v>
      </c>
      <c r="L260" s="35">
        <v>3</v>
      </c>
      <c r="M260" s="35"/>
      <c r="N260" s="35"/>
      <c r="O260" s="35"/>
      <c r="P260" s="35"/>
      <c r="Q260" s="39">
        <f>SUM(K260:P260)</f>
        <v>4</v>
      </c>
      <c r="R260" s="35"/>
      <c r="S260" s="35">
        <v>4</v>
      </c>
      <c r="T260" s="35"/>
      <c r="U260" s="35"/>
      <c r="V260" s="35"/>
      <c r="W260" s="35"/>
      <c r="X260" s="39">
        <f>SUM(R260:W260)</f>
        <v>4</v>
      </c>
      <c r="Y260" s="40">
        <f t="shared" si="72"/>
        <v>0</v>
      </c>
    </row>
    <row r="261" spans="1:25" x14ac:dyDescent="0.25">
      <c r="A261" s="30" t="s">
        <v>97</v>
      </c>
      <c r="B261" s="62"/>
      <c r="C261" s="42" t="s">
        <v>31</v>
      </c>
      <c r="D261" s="33"/>
      <c r="E261" s="34">
        <v>0.33333333333333331</v>
      </c>
      <c r="F261" s="35">
        <v>136538</v>
      </c>
      <c r="G261" s="34">
        <v>0.3666666666666667</v>
      </c>
      <c r="H261" s="35">
        <v>136561</v>
      </c>
      <c r="I261" s="37">
        <f t="shared" si="71"/>
        <v>3.3333333333333381E-2</v>
      </c>
      <c r="J261" s="38">
        <f t="shared" si="71"/>
        <v>23</v>
      </c>
      <c r="K261" s="35"/>
      <c r="L261" s="35">
        <v>1</v>
      </c>
      <c r="M261" s="35"/>
      <c r="N261" s="35"/>
      <c r="O261" s="35"/>
      <c r="P261" s="35"/>
      <c r="Q261" s="39">
        <f t="shared" ref="Q261:Q272" si="76">SUM(K261:P261)</f>
        <v>1</v>
      </c>
      <c r="R261" s="35"/>
      <c r="S261" s="35">
        <v>1</v>
      </c>
      <c r="T261" s="35"/>
      <c r="U261" s="35"/>
      <c r="V261" s="35"/>
      <c r="W261" s="35"/>
      <c r="X261" s="39">
        <f t="shared" ref="X261:X272" si="77">SUM(R261:W261)</f>
        <v>1</v>
      </c>
      <c r="Y261" s="40">
        <f t="shared" si="72"/>
        <v>0</v>
      </c>
    </row>
    <row r="262" spans="1:25" x14ac:dyDescent="0.25">
      <c r="A262" s="30"/>
      <c r="B262" s="63"/>
      <c r="C262" s="42" t="s">
        <v>32</v>
      </c>
      <c r="D262" s="33">
        <v>16</v>
      </c>
      <c r="E262" s="34">
        <v>0.36944444444444446</v>
      </c>
      <c r="F262" s="35">
        <v>136561</v>
      </c>
      <c r="G262" s="34">
        <v>0.40416666666666662</v>
      </c>
      <c r="H262" s="35">
        <v>136585</v>
      </c>
      <c r="I262" s="37">
        <f t="shared" si="71"/>
        <v>3.4722222222222154E-2</v>
      </c>
      <c r="J262" s="38">
        <f t="shared" si="71"/>
        <v>24</v>
      </c>
      <c r="K262" s="35"/>
      <c r="L262" s="35">
        <v>4</v>
      </c>
      <c r="M262" s="35"/>
      <c r="N262" s="35"/>
      <c r="O262" s="35"/>
      <c r="P262" s="35"/>
      <c r="Q262" s="39">
        <f t="shared" si="76"/>
        <v>4</v>
      </c>
      <c r="R262" s="35"/>
      <c r="S262" s="35">
        <v>4</v>
      </c>
      <c r="T262" s="35"/>
      <c r="U262" s="35"/>
      <c r="V262" s="35"/>
      <c r="W262" s="35"/>
      <c r="X262" s="39">
        <f t="shared" si="77"/>
        <v>4</v>
      </c>
      <c r="Y262" s="40">
        <f t="shared" si="72"/>
        <v>0</v>
      </c>
    </row>
    <row r="263" spans="1:25" x14ac:dyDescent="0.25">
      <c r="A263" s="30"/>
      <c r="B263" s="63"/>
      <c r="C263" s="42" t="s">
        <v>33</v>
      </c>
      <c r="D263" s="33"/>
      <c r="E263" s="34">
        <v>0.41319444444444442</v>
      </c>
      <c r="F263" s="35">
        <v>136585</v>
      </c>
      <c r="G263" s="34">
        <v>0.46319444444444446</v>
      </c>
      <c r="H263" s="35">
        <v>136617</v>
      </c>
      <c r="I263" s="37">
        <f t="shared" si="71"/>
        <v>5.0000000000000044E-2</v>
      </c>
      <c r="J263" s="38">
        <f t="shared" si="71"/>
        <v>32</v>
      </c>
      <c r="K263" s="35"/>
      <c r="L263" s="35">
        <v>3</v>
      </c>
      <c r="M263" s="35"/>
      <c r="N263" s="35"/>
      <c r="O263" s="35"/>
      <c r="P263" s="35"/>
      <c r="Q263" s="39">
        <f t="shared" si="76"/>
        <v>3</v>
      </c>
      <c r="R263" s="35"/>
      <c r="S263" s="35">
        <v>3</v>
      </c>
      <c r="T263" s="35"/>
      <c r="U263" s="35"/>
      <c r="V263" s="35"/>
      <c r="W263" s="35"/>
      <c r="X263" s="39">
        <f t="shared" si="77"/>
        <v>3</v>
      </c>
      <c r="Y263" s="40">
        <f t="shared" si="72"/>
        <v>0</v>
      </c>
    </row>
    <row r="264" spans="1:25" x14ac:dyDescent="0.25">
      <c r="A264" s="30" t="s">
        <v>82</v>
      </c>
      <c r="B264" s="62"/>
      <c r="C264" s="42" t="s">
        <v>34</v>
      </c>
      <c r="D264" s="33">
        <v>16</v>
      </c>
      <c r="E264" s="34">
        <v>0.64583333333333337</v>
      </c>
      <c r="F264" s="35">
        <v>136617</v>
      </c>
      <c r="G264" s="34">
        <v>0.71180555555555547</v>
      </c>
      <c r="H264" s="35">
        <v>136656</v>
      </c>
      <c r="I264" s="37">
        <f t="shared" si="71"/>
        <v>6.5972222222222099E-2</v>
      </c>
      <c r="J264" s="38">
        <f t="shared" si="71"/>
        <v>39</v>
      </c>
      <c r="K264" s="35"/>
      <c r="L264" s="35">
        <v>1</v>
      </c>
      <c r="M264" s="35"/>
      <c r="N264" s="35"/>
      <c r="O264" s="35"/>
      <c r="P264" s="35"/>
      <c r="Q264" s="39">
        <f t="shared" si="76"/>
        <v>1</v>
      </c>
      <c r="R264" s="35"/>
      <c r="S264" s="35"/>
      <c r="T264" s="35">
        <v>1</v>
      </c>
      <c r="U264" s="35"/>
      <c r="V264" s="35"/>
      <c r="W264" s="35"/>
      <c r="X264" s="39">
        <f t="shared" si="77"/>
        <v>1</v>
      </c>
      <c r="Y264" s="40">
        <f t="shared" si="72"/>
        <v>0</v>
      </c>
    </row>
    <row r="265" spans="1:25" x14ac:dyDescent="0.25">
      <c r="A265" s="30"/>
      <c r="B265" s="62"/>
      <c r="C265" s="42" t="s">
        <v>35</v>
      </c>
      <c r="D265" s="33"/>
      <c r="E265" s="34">
        <v>0.72777777777777775</v>
      </c>
      <c r="F265" s="35">
        <v>136656</v>
      </c>
      <c r="G265" s="34">
        <v>0.77777777777777779</v>
      </c>
      <c r="H265" s="35">
        <v>136689</v>
      </c>
      <c r="I265" s="37">
        <f t="shared" si="71"/>
        <v>5.0000000000000044E-2</v>
      </c>
      <c r="J265" s="38">
        <f t="shared" si="71"/>
        <v>33</v>
      </c>
      <c r="K265" s="35">
        <v>2</v>
      </c>
      <c r="L265" s="35">
        <v>3</v>
      </c>
      <c r="M265" s="35"/>
      <c r="N265" s="35"/>
      <c r="O265" s="35"/>
      <c r="P265" s="35"/>
      <c r="Q265" s="39">
        <f t="shared" si="76"/>
        <v>5</v>
      </c>
      <c r="R265" s="35"/>
      <c r="S265" s="35">
        <v>5</v>
      </c>
      <c r="T265" s="35"/>
      <c r="U265" s="35"/>
      <c r="V265" s="35"/>
      <c r="W265" s="35"/>
      <c r="X265" s="39">
        <f t="shared" si="77"/>
        <v>5</v>
      </c>
      <c r="Y265" s="40">
        <f t="shared" si="72"/>
        <v>0</v>
      </c>
    </row>
    <row r="266" spans="1:25" x14ac:dyDescent="0.25">
      <c r="A266" s="30"/>
      <c r="B266" s="62"/>
      <c r="C266" s="42"/>
      <c r="D266" s="33"/>
      <c r="E266" s="34"/>
      <c r="F266" s="35"/>
      <c r="G266" s="34"/>
      <c r="H266" s="35"/>
      <c r="I266" s="37">
        <f t="shared" si="71"/>
        <v>0</v>
      </c>
      <c r="J266" s="38">
        <f t="shared" si="71"/>
        <v>0</v>
      </c>
      <c r="K266" s="35"/>
      <c r="L266" s="35"/>
      <c r="M266" s="35"/>
      <c r="N266" s="35"/>
      <c r="O266" s="35"/>
      <c r="P266" s="35"/>
      <c r="Q266" s="39">
        <f t="shared" si="76"/>
        <v>0</v>
      </c>
      <c r="R266" s="35"/>
      <c r="S266" s="35"/>
      <c r="T266" s="35"/>
      <c r="U266" s="35"/>
      <c r="V266" s="35"/>
      <c r="W266" s="35"/>
      <c r="X266" s="39">
        <f t="shared" si="77"/>
        <v>0</v>
      </c>
      <c r="Y266" s="40">
        <f t="shared" si="72"/>
        <v>0</v>
      </c>
    </row>
    <row r="267" spans="1:25" x14ac:dyDescent="0.25">
      <c r="A267" s="30"/>
      <c r="B267" s="62"/>
      <c r="C267" s="42"/>
      <c r="D267" s="33"/>
      <c r="E267" s="34"/>
      <c r="F267" s="35"/>
      <c r="G267" s="34"/>
      <c r="H267" s="35"/>
      <c r="I267" s="37">
        <f t="shared" si="71"/>
        <v>0</v>
      </c>
      <c r="J267" s="38">
        <f t="shared" si="71"/>
        <v>0</v>
      </c>
      <c r="K267" s="35"/>
      <c r="L267" s="35"/>
      <c r="M267" s="35"/>
      <c r="N267" s="35"/>
      <c r="O267" s="35"/>
      <c r="P267" s="35"/>
      <c r="Q267" s="39">
        <f t="shared" si="76"/>
        <v>0</v>
      </c>
      <c r="R267" s="35"/>
      <c r="S267" s="35"/>
      <c r="T267" s="35"/>
      <c r="U267" s="35"/>
      <c r="V267" s="35"/>
      <c r="W267" s="35"/>
      <c r="X267" s="39">
        <f t="shared" si="77"/>
        <v>0</v>
      </c>
      <c r="Y267" s="40">
        <f t="shared" si="72"/>
        <v>0</v>
      </c>
    </row>
    <row r="268" spans="1:25" x14ac:dyDescent="0.25">
      <c r="A268" s="30"/>
      <c r="B268" s="62"/>
      <c r="C268" s="42"/>
      <c r="D268" s="33"/>
      <c r="E268" s="34"/>
      <c r="F268" s="35"/>
      <c r="G268" s="34"/>
      <c r="H268" s="35"/>
      <c r="I268" s="37">
        <f t="shared" si="71"/>
        <v>0</v>
      </c>
      <c r="J268" s="38">
        <f t="shared" si="71"/>
        <v>0</v>
      </c>
      <c r="K268" s="35"/>
      <c r="L268" s="35"/>
      <c r="M268" s="35"/>
      <c r="N268" s="35"/>
      <c r="O268" s="35"/>
      <c r="P268" s="35"/>
      <c r="Q268" s="39">
        <f t="shared" si="76"/>
        <v>0</v>
      </c>
      <c r="R268" s="35"/>
      <c r="S268" s="35"/>
      <c r="T268" s="35"/>
      <c r="U268" s="35"/>
      <c r="V268" s="35"/>
      <c r="W268" s="35"/>
      <c r="X268" s="39">
        <f t="shared" si="77"/>
        <v>0</v>
      </c>
      <c r="Y268" s="40">
        <f t="shared" si="72"/>
        <v>0</v>
      </c>
    </row>
    <row r="269" spans="1:25" x14ac:dyDescent="0.25">
      <c r="A269" s="30"/>
      <c r="B269" s="62"/>
      <c r="C269" s="42"/>
      <c r="D269" s="33"/>
      <c r="E269" s="34"/>
      <c r="F269" s="35"/>
      <c r="G269" s="34"/>
      <c r="H269" s="35"/>
      <c r="I269" s="37">
        <f t="shared" si="71"/>
        <v>0</v>
      </c>
      <c r="J269" s="38">
        <f t="shared" si="71"/>
        <v>0</v>
      </c>
      <c r="K269" s="35"/>
      <c r="L269" s="35"/>
      <c r="M269" s="35"/>
      <c r="N269" s="35"/>
      <c r="O269" s="35"/>
      <c r="P269" s="35"/>
      <c r="Q269" s="39">
        <f t="shared" si="76"/>
        <v>0</v>
      </c>
      <c r="R269" s="35"/>
      <c r="S269" s="35"/>
      <c r="T269" s="35"/>
      <c r="U269" s="35"/>
      <c r="V269" s="35"/>
      <c r="W269" s="35"/>
      <c r="X269" s="39">
        <f t="shared" si="77"/>
        <v>0</v>
      </c>
      <c r="Y269" s="40">
        <f t="shared" si="72"/>
        <v>0</v>
      </c>
    </row>
    <row r="270" spans="1:25" x14ac:dyDescent="0.25">
      <c r="A270" s="30"/>
      <c r="B270" s="62"/>
      <c r="C270" s="58"/>
      <c r="D270" s="59"/>
      <c r="E270" s="60"/>
      <c r="F270" s="61"/>
      <c r="G270" s="60"/>
      <c r="H270" s="61"/>
      <c r="I270" s="37">
        <f t="shared" si="71"/>
        <v>0</v>
      </c>
      <c r="J270" s="38">
        <f t="shared" si="71"/>
        <v>0</v>
      </c>
      <c r="K270" s="35"/>
      <c r="L270" s="35"/>
      <c r="M270" s="35"/>
      <c r="N270" s="35"/>
      <c r="O270" s="35"/>
      <c r="P270" s="35"/>
      <c r="Q270" s="39">
        <f t="shared" si="76"/>
        <v>0</v>
      </c>
      <c r="R270" s="35"/>
      <c r="S270" s="35"/>
      <c r="T270" s="35"/>
      <c r="U270" s="35"/>
      <c r="V270" s="35"/>
      <c r="W270" s="35"/>
      <c r="X270" s="39">
        <f t="shared" si="77"/>
        <v>0</v>
      </c>
      <c r="Y270" s="40">
        <f t="shared" si="72"/>
        <v>0</v>
      </c>
    </row>
    <row r="271" spans="1:25" x14ac:dyDescent="0.25">
      <c r="A271" s="30"/>
      <c r="B271" s="62"/>
      <c r="C271" s="58"/>
      <c r="D271" s="59"/>
      <c r="E271" s="60"/>
      <c r="F271" s="61"/>
      <c r="G271" s="60"/>
      <c r="H271" s="61"/>
      <c r="I271" s="37">
        <f t="shared" si="71"/>
        <v>0</v>
      </c>
      <c r="J271" s="38">
        <f t="shared" si="71"/>
        <v>0</v>
      </c>
      <c r="K271" s="35"/>
      <c r="L271" s="35"/>
      <c r="M271" s="35"/>
      <c r="N271" s="35"/>
      <c r="O271" s="35"/>
      <c r="P271" s="35"/>
      <c r="Q271" s="39">
        <f t="shared" si="76"/>
        <v>0</v>
      </c>
      <c r="R271" s="35"/>
      <c r="S271" s="35"/>
      <c r="T271" s="35"/>
      <c r="U271" s="35"/>
      <c r="V271" s="35"/>
      <c r="W271" s="35"/>
      <c r="X271" s="39">
        <f t="shared" si="77"/>
        <v>0</v>
      </c>
      <c r="Y271" s="40">
        <f t="shared" si="72"/>
        <v>0</v>
      </c>
    </row>
    <row r="272" spans="1:25" x14ac:dyDescent="0.25">
      <c r="A272" s="30"/>
      <c r="B272" s="62"/>
      <c r="C272" s="58"/>
      <c r="D272" s="59"/>
      <c r="E272" s="60"/>
      <c r="F272" s="61"/>
      <c r="G272" s="60"/>
      <c r="H272" s="61"/>
      <c r="I272" s="37">
        <f t="shared" si="71"/>
        <v>0</v>
      </c>
      <c r="J272" s="38">
        <f t="shared" si="71"/>
        <v>0</v>
      </c>
      <c r="K272" s="35"/>
      <c r="L272" s="35"/>
      <c r="M272" s="35"/>
      <c r="N272" s="35"/>
      <c r="O272" s="35"/>
      <c r="P272" s="35"/>
      <c r="Q272" s="39">
        <f t="shared" si="76"/>
        <v>0</v>
      </c>
      <c r="R272" s="35"/>
      <c r="S272" s="35"/>
      <c r="T272" s="35"/>
      <c r="U272" s="35"/>
      <c r="V272" s="35"/>
      <c r="W272" s="35"/>
      <c r="X272" s="39">
        <f t="shared" si="77"/>
        <v>0</v>
      </c>
      <c r="Y272" s="40">
        <f t="shared" si="72"/>
        <v>0</v>
      </c>
    </row>
    <row r="273" spans="1:25" x14ac:dyDescent="0.25">
      <c r="A273" s="30"/>
      <c r="B273" s="62"/>
      <c r="C273" s="42"/>
      <c r="D273" s="43"/>
      <c r="E273" s="44"/>
      <c r="F273" s="45"/>
      <c r="G273" s="46"/>
      <c r="H273" s="47"/>
      <c r="I273" s="37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0"/>
    </row>
    <row r="274" spans="1:25" ht="15.75" thickBot="1" x14ac:dyDescent="0.3">
      <c r="A274" s="49"/>
      <c r="B274" s="50"/>
      <c r="C274" s="51" t="s">
        <v>38</v>
      </c>
      <c r="D274" s="52"/>
      <c r="E274" s="53"/>
      <c r="F274" s="54"/>
      <c r="G274" s="55"/>
      <c r="H274" s="56" t="s">
        <v>39</v>
      </c>
      <c r="I274" s="37">
        <f>SUM(I260:I273)</f>
        <v>0.28541666666666665</v>
      </c>
      <c r="J274" s="38">
        <f>SUM(J260:J273)</f>
        <v>185</v>
      </c>
      <c r="K274" s="38">
        <f t="shared" ref="K274:X274" si="78">SUM(K260:K273)</f>
        <v>3</v>
      </c>
      <c r="L274" s="38">
        <f t="shared" si="78"/>
        <v>15</v>
      </c>
      <c r="M274" s="38">
        <f t="shared" si="78"/>
        <v>0</v>
      </c>
      <c r="N274" s="38">
        <f t="shared" si="78"/>
        <v>0</v>
      </c>
      <c r="O274" s="38">
        <f t="shared" si="78"/>
        <v>0</v>
      </c>
      <c r="P274" s="38">
        <f t="shared" si="78"/>
        <v>0</v>
      </c>
      <c r="Q274" s="38">
        <f t="shared" si="78"/>
        <v>18</v>
      </c>
      <c r="R274" s="38">
        <f t="shared" si="78"/>
        <v>0</v>
      </c>
      <c r="S274" s="38">
        <f t="shared" si="78"/>
        <v>17</v>
      </c>
      <c r="T274" s="38">
        <f t="shared" si="78"/>
        <v>1</v>
      </c>
      <c r="U274" s="38">
        <f t="shared" si="78"/>
        <v>0</v>
      </c>
      <c r="V274" s="38">
        <f t="shared" si="78"/>
        <v>0</v>
      </c>
      <c r="W274" s="38">
        <f t="shared" si="78"/>
        <v>0</v>
      </c>
      <c r="X274" s="38">
        <f t="shared" si="78"/>
        <v>18</v>
      </c>
      <c r="Y274" s="40">
        <f t="shared" si="72"/>
        <v>0</v>
      </c>
    </row>
    <row r="275" spans="1:25" ht="15.75" thickTop="1" x14ac:dyDescent="0.25">
      <c r="A275" s="30" t="s">
        <v>108</v>
      </c>
      <c r="B275" s="31">
        <v>43670</v>
      </c>
      <c r="C275" s="32" t="s">
        <v>30</v>
      </c>
      <c r="D275" s="33">
        <v>16</v>
      </c>
      <c r="E275" s="64">
        <v>0.27083333333333331</v>
      </c>
      <c r="F275" s="65">
        <v>136689</v>
      </c>
      <c r="G275" s="64">
        <v>0.31458333333333333</v>
      </c>
      <c r="H275" s="65">
        <v>136722</v>
      </c>
      <c r="I275" s="37">
        <f t="shared" si="71"/>
        <v>4.3750000000000011E-2</v>
      </c>
      <c r="J275" s="38">
        <f t="shared" si="71"/>
        <v>33</v>
      </c>
      <c r="K275" s="35"/>
      <c r="L275" s="35">
        <v>5</v>
      </c>
      <c r="M275" s="35"/>
      <c r="N275" s="35"/>
      <c r="O275" s="35"/>
      <c r="P275" s="35"/>
      <c r="Q275" s="39">
        <f>SUM(K275:P275)</f>
        <v>5</v>
      </c>
      <c r="R275" s="35"/>
      <c r="S275" s="35">
        <v>4</v>
      </c>
      <c r="T275" s="35">
        <v>1</v>
      </c>
      <c r="U275" s="35"/>
      <c r="V275" s="35"/>
      <c r="W275" s="35"/>
      <c r="X275" s="39">
        <f>SUM(R275:W275)</f>
        <v>5</v>
      </c>
      <c r="Y275" s="40">
        <f t="shared" si="72"/>
        <v>0</v>
      </c>
    </row>
    <row r="276" spans="1:25" x14ac:dyDescent="0.25">
      <c r="A276" s="30" t="s">
        <v>97</v>
      </c>
      <c r="B276" s="41"/>
      <c r="C276" s="42" t="s">
        <v>31</v>
      </c>
      <c r="D276" s="33"/>
      <c r="E276" s="64">
        <v>0.31944444444444448</v>
      </c>
      <c r="F276" s="65">
        <v>136722</v>
      </c>
      <c r="G276" s="64">
        <v>0.36388888888888887</v>
      </c>
      <c r="H276" s="65">
        <v>136747</v>
      </c>
      <c r="I276" s="37">
        <f t="shared" si="71"/>
        <v>4.4444444444444398E-2</v>
      </c>
      <c r="J276" s="38">
        <f t="shared" si="71"/>
        <v>25</v>
      </c>
      <c r="K276" s="35">
        <v>2</v>
      </c>
      <c r="L276" s="35"/>
      <c r="M276" s="35"/>
      <c r="N276" s="35"/>
      <c r="O276" s="35"/>
      <c r="P276" s="35"/>
      <c r="Q276" s="39">
        <f t="shared" ref="Q276:Q287" si="79">SUM(K276:P276)</f>
        <v>2</v>
      </c>
      <c r="R276" s="35"/>
      <c r="S276" s="35"/>
      <c r="T276" s="35">
        <v>2</v>
      </c>
      <c r="U276" s="35"/>
      <c r="V276" s="35"/>
      <c r="W276" s="35"/>
      <c r="X276" s="39">
        <f t="shared" ref="X276:X287" si="80">SUM(R276:W276)</f>
        <v>2</v>
      </c>
      <c r="Y276" s="40">
        <f t="shared" si="72"/>
        <v>0</v>
      </c>
    </row>
    <row r="277" spans="1:25" x14ac:dyDescent="0.25">
      <c r="A277" s="30"/>
      <c r="B277" s="41"/>
      <c r="C277" s="42" t="s">
        <v>32</v>
      </c>
      <c r="D277" s="33">
        <v>16</v>
      </c>
      <c r="E277" s="64">
        <v>0.36944444444444446</v>
      </c>
      <c r="F277" s="65">
        <v>136747</v>
      </c>
      <c r="G277" s="64">
        <v>0.40138888888888885</v>
      </c>
      <c r="H277" s="65">
        <v>136770</v>
      </c>
      <c r="I277" s="37">
        <f t="shared" si="71"/>
        <v>3.1944444444444386E-2</v>
      </c>
      <c r="J277" s="38">
        <f t="shared" si="71"/>
        <v>23</v>
      </c>
      <c r="K277" s="35">
        <v>2</v>
      </c>
      <c r="L277" s="35">
        <v>1</v>
      </c>
      <c r="M277" s="35"/>
      <c r="N277" s="35"/>
      <c r="O277" s="35"/>
      <c r="P277" s="35"/>
      <c r="Q277" s="39">
        <f t="shared" si="79"/>
        <v>3</v>
      </c>
      <c r="R277" s="35"/>
      <c r="S277" s="35">
        <v>3</v>
      </c>
      <c r="T277" s="35"/>
      <c r="U277" s="35"/>
      <c r="V277" s="35"/>
      <c r="W277" s="35"/>
      <c r="X277" s="39">
        <f t="shared" si="80"/>
        <v>3</v>
      </c>
      <c r="Y277" s="40">
        <f t="shared" si="72"/>
        <v>0</v>
      </c>
    </row>
    <row r="278" spans="1:25" x14ac:dyDescent="0.25">
      <c r="A278" s="30"/>
      <c r="B278" s="41"/>
      <c r="C278" s="42" t="s">
        <v>33</v>
      </c>
      <c r="D278" s="33"/>
      <c r="E278" s="64">
        <v>0.41319444444444442</v>
      </c>
      <c r="F278" s="65">
        <v>136770</v>
      </c>
      <c r="G278" s="64">
        <v>0.4604166666666667</v>
      </c>
      <c r="H278" s="65">
        <v>136802</v>
      </c>
      <c r="I278" s="37">
        <f t="shared" si="71"/>
        <v>4.7222222222222276E-2</v>
      </c>
      <c r="J278" s="38">
        <f t="shared" si="71"/>
        <v>32</v>
      </c>
      <c r="K278" s="35"/>
      <c r="L278" s="35">
        <v>1</v>
      </c>
      <c r="M278" s="35"/>
      <c r="N278" s="35"/>
      <c r="O278" s="35"/>
      <c r="P278" s="35"/>
      <c r="Q278" s="39">
        <f t="shared" si="79"/>
        <v>1</v>
      </c>
      <c r="R278" s="35"/>
      <c r="S278" s="35"/>
      <c r="T278" s="35">
        <v>1</v>
      </c>
      <c r="U278" s="35"/>
      <c r="V278" s="35"/>
      <c r="W278" s="35"/>
      <c r="X278" s="39">
        <f t="shared" si="80"/>
        <v>1</v>
      </c>
      <c r="Y278" s="40">
        <f t="shared" si="72"/>
        <v>0</v>
      </c>
    </row>
    <row r="279" spans="1:25" x14ac:dyDescent="0.25">
      <c r="A279" s="30" t="s">
        <v>84</v>
      </c>
      <c r="B279" s="41"/>
      <c r="C279" s="42" t="s">
        <v>34</v>
      </c>
      <c r="D279" s="33">
        <v>16</v>
      </c>
      <c r="E279" s="64">
        <v>0.64583333333333337</v>
      </c>
      <c r="F279" s="65">
        <v>136802</v>
      </c>
      <c r="G279" s="64">
        <v>0.69166666666666676</v>
      </c>
      <c r="H279" s="65">
        <v>136855</v>
      </c>
      <c r="I279" s="37">
        <f t="shared" si="71"/>
        <v>4.5833333333333393E-2</v>
      </c>
      <c r="J279" s="38">
        <f t="shared" si="71"/>
        <v>53</v>
      </c>
      <c r="K279" s="35"/>
      <c r="L279" s="35">
        <v>3</v>
      </c>
      <c r="M279" s="35"/>
      <c r="N279" s="35"/>
      <c r="O279" s="35"/>
      <c r="P279" s="35"/>
      <c r="Q279" s="39">
        <f t="shared" si="79"/>
        <v>3</v>
      </c>
      <c r="R279" s="35"/>
      <c r="S279" s="35"/>
      <c r="T279" s="35"/>
      <c r="U279" s="35"/>
      <c r="V279" s="35">
        <v>3</v>
      </c>
      <c r="W279" s="35"/>
      <c r="X279" s="39">
        <f t="shared" si="80"/>
        <v>3</v>
      </c>
      <c r="Y279" s="40">
        <f t="shared" si="72"/>
        <v>0</v>
      </c>
    </row>
    <row r="280" spans="1:25" x14ac:dyDescent="0.25">
      <c r="A280" s="30"/>
      <c r="B280" s="41"/>
      <c r="C280" s="42" t="s">
        <v>35</v>
      </c>
      <c r="D280" s="33"/>
      <c r="E280" s="64">
        <v>0.72777777777777775</v>
      </c>
      <c r="F280" s="65">
        <v>136855</v>
      </c>
      <c r="G280" s="64">
        <v>0.77638888888888891</v>
      </c>
      <c r="H280" s="65">
        <v>136892</v>
      </c>
      <c r="I280" s="37">
        <f t="shared" si="71"/>
        <v>4.861111111111116E-2</v>
      </c>
      <c r="J280" s="38">
        <f t="shared" si="71"/>
        <v>37</v>
      </c>
      <c r="K280" s="35">
        <v>1</v>
      </c>
      <c r="L280" s="35">
        <v>3</v>
      </c>
      <c r="M280" s="35">
        <v>1</v>
      </c>
      <c r="N280" s="35"/>
      <c r="O280" s="35"/>
      <c r="P280" s="35"/>
      <c r="Q280" s="39">
        <f t="shared" si="79"/>
        <v>5</v>
      </c>
      <c r="R280" s="35"/>
      <c r="S280" s="35">
        <v>3</v>
      </c>
      <c r="T280" s="35"/>
      <c r="U280" s="35"/>
      <c r="V280" s="35">
        <v>2</v>
      </c>
      <c r="W280" s="35"/>
      <c r="X280" s="39">
        <f t="shared" si="80"/>
        <v>5</v>
      </c>
      <c r="Y280" s="40">
        <f t="shared" si="72"/>
        <v>0</v>
      </c>
    </row>
    <row r="281" spans="1:25" x14ac:dyDescent="0.25">
      <c r="A281" s="30"/>
      <c r="B281" s="41"/>
      <c r="C281" s="42"/>
      <c r="D281" s="33"/>
      <c r="E281" s="64"/>
      <c r="F281" s="65"/>
      <c r="G281" s="64"/>
      <c r="H281" s="65"/>
      <c r="I281" s="37">
        <f t="shared" si="71"/>
        <v>0</v>
      </c>
      <c r="J281" s="38">
        <f t="shared" si="71"/>
        <v>0</v>
      </c>
      <c r="K281" s="35"/>
      <c r="L281" s="35"/>
      <c r="M281" s="35"/>
      <c r="N281" s="35"/>
      <c r="O281" s="35"/>
      <c r="P281" s="35"/>
      <c r="Q281" s="39">
        <f t="shared" si="79"/>
        <v>0</v>
      </c>
      <c r="R281" s="35"/>
      <c r="S281" s="35"/>
      <c r="T281" s="35"/>
      <c r="U281" s="35"/>
      <c r="V281" s="35"/>
      <c r="W281" s="35"/>
      <c r="X281" s="39">
        <f t="shared" si="80"/>
        <v>0</v>
      </c>
      <c r="Y281" s="40">
        <f t="shared" si="72"/>
        <v>0</v>
      </c>
    </row>
    <row r="282" spans="1:25" x14ac:dyDescent="0.25">
      <c r="A282" s="30"/>
      <c r="B282" s="41"/>
      <c r="C282" s="42"/>
      <c r="D282" s="33"/>
      <c r="E282" s="64"/>
      <c r="F282" s="65"/>
      <c r="G282" s="64"/>
      <c r="H282" s="65"/>
      <c r="I282" s="37">
        <f t="shared" si="71"/>
        <v>0</v>
      </c>
      <c r="J282" s="38">
        <f t="shared" si="71"/>
        <v>0</v>
      </c>
      <c r="K282" s="35"/>
      <c r="L282" s="35"/>
      <c r="M282" s="35"/>
      <c r="N282" s="35"/>
      <c r="O282" s="35"/>
      <c r="P282" s="35"/>
      <c r="Q282" s="39">
        <f t="shared" si="79"/>
        <v>0</v>
      </c>
      <c r="R282" s="35"/>
      <c r="S282" s="35"/>
      <c r="T282" s="35"/>
      <c r="U282" s="35"/>
      <c r="V282" s="35"/>
      <c r="W282" s="35"/>
      <c r="X282" s="39">
        <f t="shared" si="80"/>
        <v>0</v>
      </c>
      <c r="Y282" s="40">
        <f t="shared" si="72"/>
        <v>0</v>
      </c>
    </row>
    <row r="283" spans="1:25" x14ac:dyDescent="0.25">
      <c r="A283" s="30"/>
      <c r="B283" s="41"/>
      <c r="C283" s="42"/>
      <c r="D283" s="33"/>
      <c r="E283" s="64"/>
      <c r="F283" s="65"/>
      <c r="G283" s="64"/>
      <c r="H283" s="65"/>
      <c r="I283" s="37">
        <f t="shared" si="71"/>
        <v>0</v>
      </c>
      <c r="J283" s="38">
        <f t="shared" si="71"/>
        <v>0</v>
      </c>
      <c r="K283" s="35"/>
      <c r="L283" s="35"/>
      <c r="M283" s="35"/>
      <c r="N283" s="35"/>
      <c r="O283" s="35"/>
      <c r="P283" s="35"/>
      <c r="Q283" s="39">
        <f t="shared" si="79"/>
        <v>0</v>
      </c>
      <c r="R283" s="35"/>
      <c r="S283" s="35"/>
      <c r="T283" s="35"/>
      <c r="U283" s="35"/>
      <c r="V283" s="35"/>
      <c r="W283" s="35"/>
      <c r="X283" s="39">
        <f t="shared" si="80"/>
        <v>0</v>
      </c>
      <c r="Y283" s="40">
        <f t="shared" si="72"/>
        <v>0</v>
      </c>
    </row>
    <row r="284" spans="1:25" x14ac:dyDescent="0.25">
      <c r="A284" s="30"/>
      <c r="B284" s="41"/>
      <c r="C284" s="42"/>
      <c r="D284" s="33"/>
      <c r="E284" s="64"/>
      <c r="F284" s="65"/>
      <c r="G284" s="64"/>
      <c r="H284" s="65"/>
      <c r="I284" s="37">
        <f t="shared" si="71"/>
        <v>0</v>
      </c>
      <c r="J284" s="38">
        <f t="shared" si="71"/>
        <v>0</v>
      </c>
      <c r="K284" s="35"/>
      <c r="L284" s="35"/>
      <c r="M284" s="35"/>
      <c r="N284" s="35"/>
      <c r="O284" s="35"/>
      <c r="P284" s="35"/>
      <c r="Q284" s="39">
        <f t="shared" si="79"/>
        <v>0</v>
      </c>
      <c r="R284" s="35"/>
      <c r="S284" s="35"/>
      <c r="T284" s="35"/>
      <c r="U284" s="35"/>
      <c r="V284" s="35"/>
      <c r="W284" s="35"/>
      <c r="X284" s="39">
        <f t="shared" si="80"/>
        <v>0</v>
      </c>
      <c r="Y284" s="40">
        <f t="shared" si="72"/>
        <v>0</v>
      </c>
    </row>
    <row r="285" spans="1:25" x14ac:dyDescent="0.25">
      <c r="A285" s="30"/>
      <c r="B285" s="41"/>
      <c r="C285" s="58"/>
      <c r="D285" s="59"/>
      <c r="E285" s="60"/>
      <c r="F285" s="61"/>
      <c r="G285" s="60"/>
      <c r="H285" s="61"/>
      <c r="I285" s="37">
        <f t="shared" si="71"/>
        <v>0</v>
      </c>
      <c r="J285" s="38">
        <f t="shared" si="71"/>
        <v>0</v>
      </c>
      <c r="K285" s="35"/>
      <c r="L285" s="35"/>
      <c r="M285" s="35"/>
      <c r="N285" s="35"/>
      <c r="O285" s="35"/>
      <c r="P285" s="35"/>
      <c r="Q285" s="39">
        <f t="shared" si="79"/>
        <v>0</v>
      </c>
      <c r="R285" s="35"/>
      <c r="S285" s="35"/>
      <c r="T285" s="35"/>
      <c r="U285" s="35"/>
      <c r="V285" s="35"/>
      <c r="W285" s="35"/>
      <c r="X285" s="39">
        <f t="shared" si="80"/>
        <v>0</v>
      </c>
      <c r="Y285" s="40">
        <f t="shared" si="72"/>
        <v>0</v>
      </c>
    </row>
    <row r="286" spans="1:25" x14ac:dyDescent="0.25">
      <c r="A286" s="30"/>
      <c r="B286" s="41"/>
      <c r="C286" s="58"/>
      <c r="D286" s="59"/>
      <c r="E286" s="60"/>
      <c r="F286" s="61"/>
      <c r="G286" s="60"/>
      <c r="H286" s="61"/>
      <c r="I286" s="37">
        <f t="shared" si="71"/>
        <v>0</v>
      </c>
      <c r="J286" s="38">
        <f t="shared" si="71"/>
        <v>0</v>
      </c>
      <c r="K286" s="35"/>
      <c r="L286" s="35"/>
      <c r="M286" s="35"/>
      <c r="N286" s="35"/>
      <c r="O286" s="35"/>
      <c r="P286" s="35"/>
      <c r="Q286" s="39">
        <f t="shared" si="79"/>
        <v>0</v>
      </c>
      <c r="R286" s="35"/>
      <c r="S286" s="35"/>
      <c r="T286" s="35"/>
      <c r="U286" s="35"/>
      <c r="V286" s="35"/>
      <c r="W286" s="35"/>
      <c r="X286" s="39">
        <f t="shared" si="80"/>
        <v>0</v>
      </c>
      <c r="Y286" s="40">
        <f t="shared" si="72"/>
        <v>0</v>
      </c>
    </row>
    <row r="287" spans="1:25" x14ac:dyDescent="0.25">
      <c r="A287" s="30"/>
      <c r="B287" s="41"/>
      <c r="C287" s="58"/>
      <c r="D287" s="59"/>
      <c r="E287" s="60"/>
      <c r="F287" s="61"/>
      <c r="G287" s="60"/>
      <c r="H287" s="61"/>
      <c r="I287" s="37">
        <f t="shared" si="71"/>
        <v>0</v>
      </c>
      <c r="J287" s="38">
        <f t="shared" si="71"/>
        <v>0</v>
      </c>
      <c r="K287" s="35"/>
      <c r="L287" s="35"/>
      <c r="M287" s="35"/>
      <c r="N287" s="35"/>
      <c r="O287" s="35"/>
      <c r="P287" s="35"/>
      <c r="Q287" s="39">
        <f t="shared" si="79"/>
        <v>0</v>
      </c>
      <c r="R287" s="35"/>
      <c r="S287" s="35"/>
      <c r="T287" s="35"/>
      <c r="U287" s="35"/>
      <c r="V287" s="35"/>
      <c r="W287" s="35"/>
      <c r="X287" s="39">
        <f t="shared" si="80"/>
        <v>0</v>
      </c>
      <c r="Y287" s="40">
        <f t="shared" si="72"/>
        <v>0</v>
      </c>
    </row>
    <row r="288" spans="1:25" x14ac:dyDescent="0.25">
      <c r="A288" s="30"/>
      <c r="B288" s="41"/>
      <c r="C288" s="42"/>
      <c r="D288" s="43"/>
      <c r="E288" s="44"/>
      <c r="F288" s="45"/>
      <c r="G288" s="46"/>
      <c r="H288" s="47"/>
      <c r="I288" s="37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0"/>
    </row>
    <row r="289" spans="1:25" ht="15.75" thickBot="1" x14ac:dyDescent="0.3">
      <c r="A289" s="49"/>
      <c r="B289" s="50"/>
      <c r="C289" s="51" t="s">
        <v>38</v>
      </c>
      <c r="D289" s="52"/>
      <c r="E289" s="53"/>
      <c r="F289" s="54"/>
      <c r="G289" s="55"/>
      <c r="H289" s="56" t="s">
        <v>39</v>
      </c>
      <c r="I289" s="37">
        <f>SUM(I275:I288)</f>
        <v>0.26180555555555562</v>
      </c>
      <c r="J289" s="38">
        <f>SUM(J275:J288)</f>
        <v>203</v>
      </c>
      <c r="K289" s="38">
        <f t="shared" ref="K289:X289" si="81">SUM(K275:K288)</f>
        <v>5</v>
      </c>
      <c r="L289" s="38">
        <f t="shared" si="81"/>
        <v>13</v>
      </c>
      <c r="M289" s="38">
        <f t="shared" si="81"/>
        <v>1</v>
      </c>
      <c r="N289" s="38">
        <f t="shared" si="81"/>
        <v>0</v>
      </c>
      <c r="O289" s="38">
        <f t="shared" si="81"/>
        <v>0</v>
      </c>
      <c r="P289" s="38">
        <f t="shared" si="81"/>
        <v>0</v>
      </c>
      <c r="Q289" s="38">
        <f t="shared" si="81"/>
        <v>19</v>
      </c>
      <c r="R289" s="38">
        <f t="shared" si="81"/>
        <v>0</v>
      </c>
      <c r="S289" s="38">
        <f t="shared" si="81"/>
        <v>10</v>
      </c>
      <c r="T289" s="38">
        <f t="shared" si="81"/>
        <v>4</v>
      </c>
      <c r="U289" s="38">
        <f t="shared" si="81"/>
        <v>0</v>
      </c>
      <c r="V289" s="38">
        <f t="shared" si="81"/>
        <v>5</v>
      </c>
      <c r="W289" s="38">
        <f t="shared" si="81"/>
        <v>0</v>
      </c>
      <c r="X289" s="38">
        <f t="shared" si="81"/>
        <v>19</v>
      </c>
      <c r="Y289" s="40">
        <f t="shared" si="72"/>
        <v>0</v>
      </c>
    </row>
    <row r="290" spans="1:25" ht="15.75" thickTop="1" x14ac:dyDescent="0.25">
      <c r="A290" s="30" t="s">
        <v>45</v>
      </c>
      <c r="B290" s="31">
        <v>43671</v>
      </c>
      <c r="C290" s="32" t="s">
        <v>30</v>
      </c>
      <c r="D290" s="33">
        <v>16</v>
      </c>
      <c r="E290" s="64">
        <v>0.27083333333333331</v>
      </c>
      <c r="F290" s="65">
        <v>136892</v>
      </c>
      <c r="G290" s="64">
        <v>0.31458333333333333</v>
      </c>
      <c r="H290" s="65">
        <v>136925</v>
      </c>
      <c r="I290" s="37">
        <f t="shared" ref="I290:J302" si="82">SUM(G290-E290)</f>
        <v>4.3750000000000011E-2</v>
      </c>
      <c r="J290" s="38">
        <f t="shared" si="82"/>
        <v>33</v>
      </c>
      <c r="K290" s="35"/>
      <c r="L290" s="35">
        <v>2</v>
      </c>
      <c r="M290" s="35"/>
      <c r="N290" s="35"/>
      <c r="O290" s="35"/>
      <c r="P290" s="35"/>
      <c r="Q290" s="39">
        <f>SUM(K290:P290)</f>
        <v>2</v>
      </c>
      <c r="R290" s="35"/>
      <c r="S290" s="35">
        <v>1</v>
      </c>
      <c r="T290" s="35"/>
      <c r="U290" s="35"/>
      <c r="V290" s="35">
        <v>1</v>
      </c>
      <c r="W290" s="35"/>
      <c r="X290" s="39">
        <f>SUM(R290:W290)</f>
        <v>2</v>
      </c>
      <c r="Y290" s="40">
        <f t="shared" si="72"/>
        <v>0</v>
      </c>
    </row>
    <row r="291" spans="1:25" x14ac:dyDescent="0.25">
      <c r="A291" s="30" t="s">
        <v>84</v>
      </c>
      <c r="B291" s="41"/>
      <c r="C291" s="42" t="s">
        <v>31</v>
      </c>
      <c r="D291" s="33"/>
      <c r="E291" s="64">
        <v>0.33333333333333331</v>
      </c>
      <c r="F291" s="65">
        <v>136925</v>
      </c>
      <c r="G291" s="64">
        <v>0.35972222222222222</v>
      </c>
      <c r="H291" s="65">
        <v>136948</v>
      </c>
      <c r="I291" s="37">
        <f t="shared" si="82"/>
        <v>2.6388888888888906E-2</v>
      </c>
      <c r="J291" s="38">
        <f t="shared" si="82"/>
        <v>23</v>
      </c>
      <c r="K291" s="35"/>
      <c r="L291" s="35">
        <v>1</v>
      </c>
      <c r="M291" s="35"/>
      <c r="N291" s="35"/>
      <c r="O291" s="35"/>
      <c r="P291" s="35"/>
      <c r="Q291" s="39">
        <f t="shared" ref="Q291:Q302" si="83">SUM(K291:P291)</f>
        <v>1</v>
      </c>
      <c r="R291" s="35"/>
      <c r="S291" s="35">
        <v>1</v>
      </c>
      <c r="T291" s="35"/>
      <c r="U291" s="35"/>
      <c r="V291" s="35"/>
      <c r="W291" s="35"/>
      <c r="X291" s="39">
        <f t="shared" ref="X291:X302" si="84">SUM(R291:W291)</f>
        <v>1</v>
      </c>
      <c r="Y291" s="40">
        <f t="shared" si="72"/>
        <v>0</v>
      </c>
    </row>
    <row r="292" spans="1:25" x14ac:dyDescent="0.25">
      <c r="A292" s="30"/>
      <c r="B292" s="41"/>
      <c r="C292" s="42" t="s">
        <v>32</v>
      </c>
      <c r="D292" s="33">
        <v>16</v>
      </c>
      <c r="E292" s="64">
        <v>0.36944444444444446</v>
      </c>
      <c r="F292" s="65">
        <v>136948</v>
      </c>
      <c r="G292" s="64">
        <v>0.40277777777777773</v>
      </c>
      <c r="H292" s="65">
        <v>136973</v>
      </c>
      <c r="I292" s="37">
        <f t="shared" si="82"/>
        <v>3.333333333333327E-2</v>
      </c>
      <c r="J292" s="38">
        <f t="shared" si="82"/>
        <v>25</v>
      </c>
      <c r="K292" s="35">
        <v>2</v>
      </c>
      <c r="L292" s="35">
        <v>3</v>
      </c>
      <c r="M292" s="35">
        <v>1</v>
      </c>
      <c r="N292" s="35"/>
      <c r="O292" s="35"/>
      <c r="P292" s="35"/>
      <c r="Q292" s="39">
        <f t="shared" si="83"/>
        <v>6</v>
      </c>
      <c r="R292" s="35">
        <v>1</v>
      </c>
      <c r="S292" s="35">
        <v>2</v>
      </c>
      <c r="T292" s="35"/>
      <c r="U292" s="35"/>
      <c r="V292" s="35">
        <v>3</v>
      </c>
      <c r="W292" s="35"/>
      <c r="X292" s="39">
        <f t="shared" si="84"/>
        <v>6</v>
      </c>
      <c r="Y292" s="40">
        <f t="shared" si="72"/>
        <v>0</v>
      </c>
    </row>
    <row r="293" spans="1:25" x14ac:dyDescent="0.25">
      <c r="A293" s="30"/>
      <c r="B293" s="41"/>
      <c r="C293" s="42" t="s">
        <v>33</v>
      </c>
      <c r="D293" s="33"/>
      <c r="E293" s="64">
        <v>0.41319444444444442</v>
      </c>
      <c r="F293" s="65">
        <v>136973</v>
      </c>
      <c r="G293" s="64">
        <v>0.4604166666666667</v>
      </c>
      <c r="H293" s="65">
        <v>137006</v>
      </c>
      <c r="I293" s="37">
        <f t="shared" si="82"/>
        <v>4.7222222222222276E-2</v>
      </c>
      <c r="J293" s="38">
        <f t="shared" si="82"/>
        <v>33</v>
      </c>
      <c r="K293" s="35"/>
      <c r="L293" s="35">
        <v>2</v>
      </c>
      <c r="M293" s="35"/>
      <c r="N293" s="35"/>
      <c r="O293" s="35"/>
      <c r="P293" s="35"/>
      <c r="Q293" s="39">
        <f t="shared" si="83"/>
        <v>2</v>
      </c>
      <c r="R293" s="35"/>
      <c r="S293" s="35"/>
      <c r="T293" s="35"/>
      <c r="U293" s="35"/>
      <c r="V293" s="35">
        <v>2</v>
      </c>
      <c r="W293" s="35"/>
      <c r="X293" s="39">
        <f t="shared" si="84"/>
        <v>2</v>
      </c>
      <c r="Y293" s="40">
        <f t="shared" si="72"/>
        <v>0</v>
      </c>
    </row>
    <row r="294" spans="1:25" x14ac:dyDescent="0.25">
      <c r="A294" s="30" t="s">
        <v>84</v>
      </c>
      <c r="B294" s="41"/>
      <c r="C294" s="42" t="s">
        <v>34</v>
      </c>
      <c r="D294" s="33">
        <v>16</v>
      </c>
      <c r="E294" s="64">
        <v>0.64583333333333337</v>
      </c>
      <c r="F294" s="65">
        <v>137006</v>
      </c>
      <c r="G294" s="64">
        <v>0.69930555555555562</v>
      </c>
      <c r="H294" s="65">
        <v>137041</v>
      </c>
      <c r="I294" s="37">
        <f t="shared" si="82"/>
        <v>5.3472222222222254E-2</v>
      </c>
      <c r="J294" s="38">
        <f t="shared" si="82"/>
        <v>35</v>
      </c>
      <c r="K294" s="35">
        <v>2</v>
      </c>
      <c r="L294" s="35">
        <v>1</v>
      </c>
      <c r="M294" s="35"/>
      <c r="N294" s="35"/>
      <c r="O294" s="35"/>
      <c r="P294" s="35"/>
      <c r="Q294" s="39">
        <f t="shared" si="83"/>
        <v>3</v>
      </c>
      <c r="R294" s="35"/>
      <c r="S294" s="35">
        <v>2</v>
      </c>
      <c r="T294" s="35"/>
      <c r="U294" s="35"/>
      <c r="V294" s="35">
        <v>1</v>
      </c>
      <c r="W294" s="35"/>
      <c r="X294" s="39">
        <f t="shared" si="84"/>
        <v>3</v>
      </c>
      <c r="Y294" s="40">
        <f t="shared" si="72"/>
        <v>0</v>
      </c>
    </row>
    <row r="295" spans="1:25" x14ac:dyDescent="0.25">
      <c r="A295" s="30"/>
      <c r="B295" s="41"/>
      <c r="C295" s="42" t="s">
        <v>35</v>
      </c>
      <c r="D295" s="33"/>
      <c r="E295" s="64">
        <v>0.72777777777777775</v>
      </c>
      <c r="F295" s="65">
        <v>137041</v>
      </c>
      <c r="G295" s="64">
        <v>0.77708333333333324</v>
      </c>
      <c r="H295" s="65">
        <v>137077</v>
      </c>
      <c r="I295" s="37">
        <f t="shared" si="82"/>
        <v>4.9305555555555491E-2</v>
      </c>
      <c r="J295" s="38">
        <f t="shared" si="82"/>
        <v>36</v>
      </c>
      <c r="K295" s="35">
        <v>2</v>
      </c>
      <c r="L295" s="35">
        <v>1</v>
      </c>
      <c r="M295" s="35">
        <v>2</v>
      </c>
      <c r="N295" s="35"/>
      <c r="O295" s="35"/>
      <c r="P295" s="35"/>
      <c r="Q295" s="39">
        <f t="shared" si="83"/>
        <v>5</v>
      </c>
      <c r="R295" s="35"/>
      <c r="S295" s="35">
        <v>2</v>
      </c>
      <c r="T295" s="35"/>
      <c r="U295" s="35"/>
      <c r="V295" s="35">
        <v>3</v>
      </c>
      <c r="W295" s="35"/>
      <c r="X295" s="39">
        <f t="shared" si="84"/>
        <v>5</v>
      </c>
      <c r="Y295" s="40">
        <f t="shared" si="72"/>
        <v>0</v>
      </c>
    </row>
    <row r="296" spans="1:25" x14ac:dyDescent="0.25">
      <c r="A296" s="30"/>
      <c r="B296" s="41"/>
      <c r="C296" s="42"/>
      <c r="D296" s="33"/>
      <c r="E296" s="64"/>
      <c r="F296" s="65"/>
      <c r="G296" s="64"/>
      <c r="H296" s="65"/>
      <c r="I296" s="37">
        <f t="shared" si="82"/>
        <v>0</v>
      </c>
      <c r="J296" s="38">
        <f t="shared" si="82"/>
        <v>0</v>
      </c>
      <c r="K296" s="35"/>
      <c r="L296" s="35"/>
      <c r="M296" s="35"/>
      <c r="N296" s="35"/>
      <c r="O296" s="35"/>
      <c r="P296" s="35"/>
      <c r="Q296" s="39">
        <f t="shared" si="83"/>
        <v>0</v>
      </c>
      <c r="R296" s="35"/>
      <c r="S296" s="35"/>
      <c r="T296" s="35"/>
      <c r="U296" s="35"/>
      <c r="V296" s="35"/>
      <c r="W296" s="35"/>
      <c r="X296" s="39">
        <f t="shared" si="84"/>
        <v>0</v>
      </c>
      <c r="Y296" s="40">
        <f t="shared" si="72"/>
        <v>0</v>
      </c>
    </row>
    <row r="297" spans="1:25" x14ac:dyDescent="0.25">
      <c r="A297" s="30"/>
      <c r="B297" s="41"/>
      <c r="C297" s="42"/>
      <c r="D297" s="33"/>
      <c r="E297" s="64"/>
      <c r="F297" s="65"/>
      <c r="G297" s="64"/>
      <c r="H297" s="65"/>
      <c r="I297" s="37">
        <f t="shared" si="82"/>
        <v>0</v>
      </c>
      <c r="J297" s="38">
        <f t="shared" si="82"/>
        <v>0</v>
      </c>
      <c r="K297" s="35"/>
      <c r="L297" s="35"/>
      <c r="M297" s="35"/>
      <c r="N297" s="35"/>
      <c r="O297" s="35"/>
      <c r="P297" s="35"/>
      <c r="Q297" s="39">
        <f t="shared" si="83"/>
        <v>0</v>
      </c>
      <c r="R297" s="35"/>
      <c r="S297" s="35"/>
      <c r="T297" s="35"/>
      <c r="U297" s="35"/>
      <c r="V297" s="35"/>
      <c r="W297" s="35"/>
      <c r="X297" s="39">
        <f t="shared" si="84"/>
        <v>0</v>
      </c>
      <c r="Y297" s="40">
        <f t="shared" si="72"/>
        <v>0</v>
      </c>
    </row>
    <row r="298" spans="1:25" x14ac:dyDescent="0.25">
      <c r="A298" s="30"/>
      <c r="B298" s="41"/>
      <c r="C298" s="42"/>
      <c r="D298" s="33"/>
      <c r="E298" s="64"/>
      <c r="F298" s="65"/>
      <c r="G298" s="64"/>
      <c r="H298" s="65"/>
      <c r="I298" s="37">
        <f t="shared" si="82"/>
        <v>0</v>
      </c>
      <c r="J298" s="38">
        <f t="shared" si="82"/>
        <v>0</v>
      </c>
      <c r="K298" s="35"/>
      <c r="L298" s="35"/>
      <c r="M298" s="35"/>
      <c r="N298" s="35"/>
      <c r="O298" s="35"/>
      <c r="P298" s="35"/>
      <c r="Q298" s="39">
        <f t="shared" si="83"/>
        <v>0</v>
      </c>
      <c r="R298" s="35"/>
      <c r="S298" s="35"/>
      <c r="T298" s="35"/>
      <c r="U298" s="35"/>
      <c r="V298" s="35"/>
      <c r="W298" s="35"/>
      <c r="X298" s="39">
        <f t="shared" si="84"/>
        <v>0</v>
      </c>
      <c r="Y298" s="40">
        <f t="shared" si="72"/>
        <v>0</v>
      </c>
    </row>
    <row r="299" spans="1:25" x14ac:dyDescent="0.25">
      <c r="A299" s="30"/>
      <c r="B299" s="41"/>
      <c r="C299" s="42"/>
      <c r="D299" s="33"/>
      <c r="E299" s="64"/>
      <c r="F299" s="65"/>
      <c r="G299" s="64"/>
      <c r="H299" s="65"/>
      <c r="I299" s="37">
        <f t="shared" si="82"/>
        <v>0</v>
      </c>
      <c r="J299" s="38">
        <f t="shared" si="82"/>
        <v>0</v>
      </c>
      <c r="K299" s="35"/>
      <c r="L299" s="35"/>
      <c r="M299" s="35"/>
      <c r="N299" s="35"/>
      <c r="O299" s="35"/>
      <c r="P299" s="35"/>
      <c r="Q299" s="39">
        <f t="shared" si="83"/>
        <v>0</v>
      </c>
      <c r="R299" s="35"/>
      <c r="S299" s="35"/>
      <c r="T299" s="35"/>
      <c r="U299" s="35"/>
      <c r="V299" s="35"/>
      <c r="W299" s="35"/>
      <c r="X299" s="39">
        <f t="shared" si="84"/>
        <v>0</v>
      </c>
      <c r="Y299" s="40">
        <f t="shared" si="72"/>
        <v>0</v>
      </c>
    </row>
    <row r="300" spans="1:25" x14ac:dyDescent="0.25">
      <c r="A300" s="30"/>
      <c r="B300" s="41"/>
      <c r="C300" s="58"/>
      <c r="D300" s="59"/>
      <c r="E300" s="60"/>
      <c r="F300" s="61"/>
      <c r="G300" s="60"/>
      <c r="H300" s="61"/>
      <c r="I300" s="37">
        <f t="shared" si="82"/>
        <v>0</v>
      </c>
      <c r="J300" s="38">
        <f t="shared" si="82"/>
        <v>0</v>
      </c>
      <c r="K300" s="35"/>
      <c r="L300" s="35"/>
      <c r="M300" s="35"/>
      <c r="N300" s="35"/>
      <c r="O300" s="35"/>
      <c r="P300" s="35"/>
      <c r="Q300" s="39">
        <f t="shared" si="83"/>
        <v>0</v>
      </c>
      <c r="R300" s="35"/>
      <c r="S300" s="35"/>
      <c r="T300" s="35"/>
      <c r="U300" s="35"/>
      <c r="V300" s="35"/>
      <c r="W300" s="35"/>
      <c r="X300" s="39">
        <f t="shared" si="84"/>
        <v>0</v>
      </c>
      <c r="Y300" s="40">
        <f t="shared" si="72"/>
        <v>0</v>
      </c>
    </row>
    <row r="301" spans="1:25" x14ac:dyDescent="0.25">
      <c r="A301" s="30"/>
      <c r="B301" s="41"/>
      <c r="C301" s="58"/>
      <c r="D301" s="59"/>
      <c r="E301" s="60"/>
      <c r="F301" s="61"/>
      <c r="G301" s="60"/>
      <c r="H301" s="61"/>
      <c r="I301" s="37">
        <f t="shared" si="82"/>
        <v>0</v>
      </c>
      <c r="J301" s="38">
        <f t="shared" si="82"/>
        <v>0</v>
      </c>
      <c r="K301" s="35"/>
      <c r="L301" s="35"/>
      <c r="M301" s="35"/>
      <c r="N301" s="35"/>
      <c r="O301" s="35"/>
      <c r="P301" s="35"/>
      <c r="Q301" s="39">
        <f t="shared" si="83"/>
        <v>0</v>
      </c>
      <c r="R301" s="35"/>
      <c r="S301" s="35"/>
      <c r="T301" s="35"/>
      <c r="U301" s="35"/>
      <c r="V301" s="35"/>
      <c r="W301" s="35"/>
      <c r="X301" s="39">
        <f t="shared" si="84"/>
        <v>0</v>
      </c>
      <c r="Y301" s="40">
        <f t="shared" si="72"/>
        <v>0</v>
      </c>
    </row>
    <row r="302" spans="1:25" x14ac:dyDescent="0.25">
      <c r="A302" s="30"/>
      <c r="B302" s="41"/>
      <c r="C302" s="58"/>
      <c r="D302" s="59"/>
      <c r="E302" s="60"/>
      <c r="F302" s="61"/>
      <c r="G302" s="60"/>
      <c r="H302" s="61"/>
      <c r="I302" s="37">
        <f t="shared" si="82"/>
        <v>0</v>
      </c>
      <c r="J302" s="38">
        <f t="shared" si="82"/>
        <v>0</v>
      </c>
      <c r="K302" s="35"/>
      <c r="L302" s="35"/>
      <c r="M302" s="35"/>
      <c r="N302" s="35"/>
      <c r="O302" s="35"/>
      <c r="P302" s="35"/>
      <c r="Q302" s="39">
        <f t="shared" si="83"/>
        <v>0</v>
      </c>
      <c r="R302" s="35"/>
      <c r="S302" s="35"/>
      <c r="T302" s="35"/>
      <c r="U302" s="35"/>
      <c r="V302" s="35"/>
      <c r="W302" s="35"/>
      <c r="X302" s="39">
        <f t="shared" si="84"/>
        <v>0</v>
      </c>
      <c r="Y302" s="40">
        <f t="shared" si="72"/>
        <v>0</v>
      </c>
    </row>
    <row r="303" spans="1:25" x14ac:dyDescent="0.25">
      <c r="A303" s="30"/>
      <c r="B303" s="41"/>
      <c r="C303" s="42"/>
      <c r="D303" s="43"/>
      <c r="E303" s="44"/>
      <c r="F303" s="45"/>
      <c r="G303" s="46"/>
      <c r="H303" s="47"/>
      <c r="I303" s="37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0"/>
    </row>
    <row r="304" spans="1:25" ht="15.75" thickBot="1" x14ac:dyDescent="0.3">
      <c r="A304" s="49"/>
      <c r="B304" s="50"/>
      <c r="C304" s="51" t="s">
        <v>38</v>
      </c>
      <c r="D304" s="52"/>
      <c r="E304" s="53"/>
      <c r="F304" s="54"/>
      <c r="G304" s="55"/>
      <c r="H304" s="56" t="s">
        <v>39</v>
      </c>
      <c r="I304" s="37">
        <f>SUM(I290:I303)</f>
        <v>0.25347222222222221</v>
      </c>
      <c r="J304" s="38">
        <f>SUM(J290:J303)</f>
        <v>185</v>
      </c>
      <c r="K304" s="38">
        <f t="shared" ref="K304:X304" si="85">SUM(K290:K303)</f>
        <v>6</v>
      </c>
      <c r="L304" s="38">
        <f t="shared" si="85"/>
        <v>10</v>
      </c>
      <c r="M304" s="38">
        <f t="shared" si="85"/>
        <v>3</v>
      </c>
      <c r="N304" s="38">
        <f t="shared" si="85"/>
        <v>0</v>
      </c>
      <c r="O304" s="38">
        <f t="shared" si="85"/>
        <v>0</v>
      </c>
      <c r="P304" s="38">
        <f t="shared" si="85"/>
        <v>0</v>
      </c>
      <c r="Q304" s="38">
        <f t="shared" si="85"/>
        <v>19</v>
      </c>
      <c r="R304" s="38">
        <f t="shared" si="85"/>
        <v>1</v>
      </c>
      <c r="S304" s="38">
        <f t="shared" si="85"/>
        <v>8</v>
      </c>
      <c r="T304" s="38">
        <f t="shared" si="85"/>
        <v>0</v>
      </c>
      <c r="U304" s="38">
        <f t="shared" si="85"/>
        <v>0</v>
      </c>
      <c r="V304" s="38">
        <f t="shared" si="85"/>
        <v>10</v>
      </c>
      <c r="W304" s="38">
        <f t="shared" si="85"/>
        <v>0</v>
      </c>
      <c r="X304" s="38">
        <f t="shared" si="85"/>
        <v>19</v>
      </c>
      <c r="Y304" s="40">
        <f t="shared" si="72"/>
        <v>0</v>
      </c>
    </row>
    <row r="305" spans="1:25" ht="16.5" thickTop="1" thickBot="1" x14ac:dyDescent="0.3">
      <c r="A305" s="214" t="s">
        <v>46</v>
      </c>
      <c r="B305" s="221">
        <v>43672</v>
      </c>
      <c r="C305" s="215" t="s">
        <v>30</v>
      </c>
      <c r="D305" s="216">
        <v>16</v>
      </c>
      <c r="E305" s="198">
        <v>0.27083333333333331</v>
      </c>
      <c r="F305" s="199">
        <v>137077</v>
      </c>
      <c r="G305" s="198">
        <v>0.31458333333333333</v>
      </c>
      <c r="H305" s="199">
        <v>137110</v>
      </c>
      <c r="I305" s="37">
        <f t="shared" ref="I305:J317" si="86">SUM(G305-E305)</f>
        <v>4.3750000000000011E-2</v>
      </c>
      <c r="J305" s="38">
        <f t="shared" si="86"/>
        <v>33</v>
      </c>
      <c r="K305" s="203"/>
      <c r="L305" s="213">
        <v>1</v>
      </c>
      <c r="M305" s="204"/>
      <c r="N305" s="204"/>
      <c r="O305" s="204"/>
      <c r="P305" s="204"/>
      <c r="Q305" s="39">
        <f>SUM(K305:P305)</f>
        <v>1</v>
      </c>
      <c r="R305" s="203"/>
      <c r="S305" s="213">
        <v>1</v>
      </c>
      <c r="T305" s="204"/>
      <c r="U305" s="204"/>
      <c r="V305" s="204"/>
      <c r="W305" s="204"/>
      <c r="X305" s="39">
        <f>SUM(R305:W305)</f>
        <v>1</v>
      </c>
      <c r="Y305" s="40">
        <f t="shared" si="72"/>
        <v>0</v>
      </c>
    </row>
    <row r="306" spans="1:25" ht="15.75" thickBot="1" x14ac:dyDescent="0.3">
      <c r="A306" s="217" t="s">
        <v>136</v>
      </c>
      <c r="B306" s="233"/>
      <c r="C306" s="219" t="s">
        <v>31</v>
      </c>
      <c r="D306" s="220"/>
      <c r="E306" s="201">
        <v>0.33333333333333331</v>
      </c>
      <c r="F306" s="202">
        <v>137110</v>
      </c>
      <c r="G306" s="201">
        <v>0.36041666666666666</v>
      </c>
      <c r="H306" s="202">
        <v>137134</v>
      </c>
      <c r="I306" s="37">
        <f t="shared" si="86"/>
        <v>2.7083333333333348E-2</v>
      </c>
      <c r="J306" s="38">
        <f t="shared" si="86"/>
        <v>24</v>
      </c>
      <c r="K306" s="205">
        <v>1</v>
      </c>
      <c r="L306" s="207">
        <v>1</v>
      </c>
      <c r="M306" s="206"/>
      <c r="N306" s="206"/>
      <c r="O306" s="206"/>
      <c r="P306" s="206"/>
      <c r="Q306" s="39">
        <f t="shared" ref="Q306:Q317" si="87">SUM(K306:P306)</f>
        <v>2</v>
      </c>
      <c r="R306" s="208"/>
      <c r="S306" s="207">
        <v>1</v>
      </c>
      <c r="T306" s="206"/>
      <c r="U306" s="206"/>
      <c r="V306" s="207">
        <v>1</v>
      </c>
      <c r="W306" s="206"/>
      <c r="X306" s="39">
        <f t="shared" ref="X306:X317" si="88">SUM(R306:W306)</f>
        <v>2</v>
      </c>
      <c r="Y306" s="40">
        <f t="shared" si="72"/>
        <v>0</v>
      </c>
    </row>
    <row r="307" spans="1:25" ht="15.75" thickBot="1" x14ac:dyDescent="0.3">
      <c r="A307" s="217" t="s">
        <v>136</v>
      </c>
      <c r="B307" s="233"/>
      <c r="C307" s="219" t="s">
        <v>32</v>
      </c>
      <c r="D307" s="220">
        <v>16</v>
      </c>
      <c r="E307" s="201">
        <v>0.36944444444444446</v>
      </c>
      <c r="F307" s="202">
        <v>137134</v>
      </c>
      <c r="G307" s="201">
        <v>0.40347222222222223</v>
      </c>
      <c r="H307" s="202">
        <v>137159</v>
      </c>
      <c r="I307" s="37">
        <f t="shared" si="86"/>
        <v>3.4027777777777768E-2</v>
      </c>
      <c r="J307" s="38">
        <f t="shared" si="86"/>
        <v>25</v>
      </c>
      <c r="K307" s="205">
        <v>1</v>
      </c>
      <c r="L307" s="207">
        <v>1</v>
      </c>
      <c r="M307" s="207">
        <v>1</v>
      </c>
      <c r="N307" s="206"/>
      <c r="O307" s="206"/>
      <c r="P307" s="206"/>
      <c r="Q307" s="39">
        <f t="shared" si="87"/>
        <v>3</v>
      </c>
      <c r="R307" s="208"/>
      <c r="S307" s="207">
        <v>1</v>
      </c>
      <c r="T307" s="206"/>
      <c r="U307" s="206"/>
      <c r="V307" s="207">
        <v>2</v>
      </c>
      <c r="W307" s="206"/>
      <c r="X307" s="39">
        <f t="shared" si="88"/>
        <v>3</v>
      </c>
      <c r="Y307" s="40">
        <f t="shared" si="72"/>
        <v>0</v>
      </c>
    </row>
    <row r="308" spans="1:25" ht="15.75" thickBot="1" x14ac:dyDescent="0.3">
      <c r="A308" s="217"/>
      <c r="B308" s="233"/>
      <c r="C308" s="219" t="s">
        <v>33</v>
      </c>
      <c r="D308" s="220"/>
      <c r="E308" s="201">
        <v>0.41319444444444442</v>
      </c>
      <c r="F308" s="202">
        <v>137159</v>
      </c>
      <c r="G308" s="201">
        <v>0.4604166666666667</v>
      </c>
      <c r="H308" s="202">
        <v>137191</v>
      </c>
      <c r="I308" s="37">
        <f t="shared" si="86"/>
        <v>4.7222222222222276E-2</v>
      </c>
      <c r="J308" s="38">
        <f t="shared" si="86"/>
        <v>32</v>
      </c>
      <c r="K308" s="205">
        <v>1</v>
      </c>
      <c r="L308" s="206"/>
      <c r="M308" s="206"/>
      <c r="N308" s="206"/>
      <c r="O308" s="206"/>
      <c r="P308" s="206"/>
      <c r="Q308" s="39">
        <f t="shared" si="87"/>
        <v>1</v>
      </c>
      <c r="R308" s="208"/>
      <c r="S308" s="207">
        <v>1</v>
      </c>
      <c r="T308" s="206"/>
      <c r="U308" s="206"/>
      <c r="V308" s="206"/>
      <c r="W308" s="206"/>
      <c r="X308" s="39">
        <f t="shared" si="88"/>
        <v>1</v>
      </c>
      <c r="Y308" s="40">
        <f t="shared" si="72"/>
        <v>0</v>
      </c>
    </row>
    <row r="309" spans="1:25" ht="15.75" thickBot="1" x14ac:dyDescent="0.3">
      <c r="A309" s="217" t="s">
        <v>136</v>
      </c>
      <c r="B309" s="233"/>
      <c r="C309" s="219" t="s">
        <v>34</v>
      </c>
      <c r="D309" s="220">
        <v>16</v>
      </c>
      <c r="E309" s="201">
        <v>0.64583333333333337</v>
      </c>
      <c r="F309" s="202">
        <v>137191</v>
      </c>
      <c r="G309" s="201">
        <v>0.69236111111111109</v>
      </c>
      <c r="H309" s="202">
        <v>137226</v>
      </c>
      <c r="I309" s="37">
        <f t="shared" si="86"/>
        <v>4.6527777777777724E-2</v>
      </c>
      <c r="J309" s="38">
        <f t="shared" si="86"/>
        <v>35</v>
      </c>
      <c r="K309" s="205">
        <v>3</v>
      </c>
      <c r="L309" s="207">
        <v>1</v>
      </c>
      <c r="M309" s="206"/>
      <c r="N309" s="206"/>
      <c r="O309" s="206"/>
      <c r="P309" s="206"/>
      <c r="Q309" s="39">
        <f t="shared" si="87"/>
        <v>4</v>
      </c>
      <c r="R309" s="208"/>
      <c r="S309" s="207">
        <v>3</v>
      </c>
      <c r="T309" s="206"/>
      <c r="U309" s="206"/>
      <c r="V309" s="207">
        <v>1</v>
      </c>
      <c r="W309" s="206"/>
      <c r="X309" s="39">
        <f t="shared" si="88"/>
        <v>4</v>
      </c>
      <c r="Y309" s="40">
        <f t="shared" si="72"/>
        <v>0</v>
      </c>
    </row>
    <row r="310" spans="1:25" ht="15.75" thickBot="1" x14ac:dyDescent="0.3">
      <c r="A310" s="217"/>
      <c r="B310" s="233"/>
      <c r="C310" s="219" t="s">
        <v>35</v>
      </c>
      <c r="D310" s="220"/>
      <c r="E310" s="201">
        <v>0.72777777777777775</v>
      </c>
      <c r="F310" s="202">
        <v>137226</v>
      </c>
      <c r="G310" s="201">
        <v>0.78541666666666676</v>
      </c>
      <c r="H310" s="202">
        <v>137263</v>
      </c>
      <c r="I310" s="37">
        <f t="shared" si="86"/>
        <v>5.7638888888889017E-2</v>
      </c>
      <c r="J310" s="38">
        <f t="shared" si="86"/>
        <v>37</v>
      </c>
      <c r="K310" s="208"/>
      <c r="L310" s="207">
        <v>2</v>
      </c>
      <c r="M310" s="207">
        <v>1</v>
      </c>
      <c r="N310" s="206"/>
      <c r="O310" s="206"/>
      <c r="P310" s="206"/>
      <c r="Q310" s="39">
        <f t="shared" si="87"/>
        <v>3</v>
      </c>
      <c r="R310" s="208"/>
      <c r="S310" s="207">
        <v>1</v>
      </c>
      <c r="T310" s="206"/>
      <c r="U310" s="206"/>
      <c r="V310" s="207">
        <v>2</v>
      </c>
      <c r="W310" s="206"/>
      <c r="X310" s="39">
        <f t="shared" si="88"/>
        <v>3</v>
      </c>
      <c r="Y310" s="40">
        <f t="shared" si="72"/>
        <v>0</v>
      </c>
    </row>
    <row r="311" spans="1:25" x14ac:dyDescent="0.25">
      <c r="A311" s="30"/>
      <c r="B311" s="62"/>
      <c r="C311" s="42"/>
      <c r="D311" s="33"/>
      <c r="E311" s="64"/>
      <c r="F311" s="65"/>
      <c r="G311" s="64"/>
      <c r="H311" s="65"/>
      <c r="I311" s="37">
        <f t="shared" si="86"/>
        <v>0</v>
      </c>
      <c r="J311" s="38">
        <f t="shared" si="86"/>
        <v>0</v>
      </c>
      <c r="K311" s="35"/>
      <c r="L311" s="35"/>
      <c r="M311" s="35"/>
      <c r="N311" s="35"/>
      <c r="O311" s="35"/>
      <c r="P311" s="35"/>
      <c r="Q311" s="39">
        <f t="shared" si="87"/>
        <v>0</v>
      </c>
      <c r="R311" s="35"/>
      <c r="S311" s="35"/>
      <c r="T311" s="35"/>
      <c r="U311" s="35"/>
      <c r="V311" s="35"/>
      <c r="W311" s="35"/>
      <c r="X311" s="39">
        <f t="shared" si="88"/>
        <v>0</v>
      </c>
      <c r="Y311" s="40">
        <f t="shared" si="72"/>
        <v>0</v>
      </c>
    </row>
    <row r="312" spans="1:25" x14ac:dyDescent="0.25">
      <c r="A312" s="30"/>
      <c r="B312" s="62"/>
      <c r="C312" s="42"/>
      <c r="D312" s="33"/>
      <c r="E312" s="64"/>
      <c r="F312" s="65"/>
      <c r="G312" s="64"/>
      <c r="H312" s="65"/>
      <c r="I312" s="37">
        <f t="shared" si="86"/>
        <v>0</v>
      </c>
      <c r="J312" s="38">
        <f t="shared" si="86"/>
        <v>0</v>
      </c>
      <c r="K312" s="35"/>
      <c r="L312" s="35"/>
      <c r="M312" s="35"/>
      <c r="N312" s="35"/>
      <c r="O312" s="35"/>
      <c r="P312" s="35"/>
      <c r="Q312" s="39">
        <f t="shared" si="87"/>
        <v>0</v>
      </c>
      <c r="R312" s="35"/>
      <c r="S312" s="35"/>
      <c r="T312" s="35"/>
      <c r="U312" s="35"/>
      <c r="V312" s="35"/>
      <c r="W312" s="35"/>
      <c r="X312" s="39">
        <f t="shared" si="88"/>
        <v>0</v>
      </c>
      <c r="Y312" s="40">
        <f t="shared" si="72"/>
        <v>0</v>
      </c>
    </row>
    <row r="313" spans="1:25" x14ac:dyDescent="0.25">
      <c r="A313" s="30"/>
      <c r="B313" s="62"/>
      <c r="C313" s="42"/>
      <c r="D313" s="33"/>
      <c r="E313" s="64"/>
      <c r="F313" s="65"/>
      <c r="G313" s="64"/>
      <c r="H313" s="65"/>
      <c r="I313" s="37">
        <f t="shared" si="86"/>
        <v>0</v>
      </c>
      <c r="J313" s="38">
        <f t="shared" si="86"/>
        <v>0</v>
      </c>
      <c r="K313" s="35"/>
      <c r="L313" s="35"/>
      <c r="M313" s="35"/>
      <c r="N313" s="35"/>
      <c r="O313" s="35"/>
      <c r="P313" s="35"/>
      <c r="Q313" s="39">
        <f t="shared" si="87"/>
        <v>0</v>
      </c>
      <c r="R313" s="35"/>
      <c r="S313" s="35"/>
      <c r="T313" s="35"/>
      <c r="U313" s="35"/>
      <c r="V313" s="35"/>
      <c r="W313" s="35"/>
      <c r="X313" s="39">
        <f t="shared" si="88"/>
        <v>0</v>
      </c>
      <c r="Y313" s="40">
        <f t="shared" si="72"/>
        <v>0</v>
      </c>
    </row>
    <row r="314" spans="1:25" x14ac:dyDescent="0.25">
      <c r="A314" s="30"/>
      <c r="B314" s="62"/>
      <c r="C314" s="42"/>
      <c r="D314" s="33"/>
      <c r="E314" s="64"/>
      <c r="F314" s="65"/>
      <c r="G314" s="64"/>
      <c r="H314" s="65"/>
      <c r="I314" s="37">
        <f t="shared" si="86"/>
        <v>0</v>
      </c>
      <c r="J314" s="38">
        <f t="shared" si="86"/>
        <v>0</v>
      </c>
      <c r="K314" s="35"/>
      <c r="L314" s="35"/>
      <c r="M314" s="35"/>
      <c r="N314" s="35"/>
      <c r="O314" s="35"/>
      <c r="P314" s="35"/>
      <c r="Q314" s="39">
        <f t="shared" si="87"/>
        <v>0</v>
      </c>
      <c r="R314" s="35"/>
      <c r="S314" s="35"/>
      <c r="T314" s="35"/>
      <c r="U314" s="35"/>
      <c r="V314" s="35"/>
      <c r="W314" s="35"/>
      <c r="X314" s="39">
        <f t="shared" si="88"/>
        <v>0</v>
      </c>
      <c r="Y314" s="40">
        <f t="shared" si="72"/>
        <v>0</v>
      </c>
    </row>
    <row r="315" spans="1:25" x14ac:dyDescent="0.25">
      <c r="A315" s="30"/>
      <c r="B315" s="62"/>
      <c r="C315" s="58"/>
      <c r="D315" s="59"/>
      <c r="E315" s="60"/>
      <c r="F315" s="61"/>
      <c r="G315" s="60"/>
      <c r="H315" s="61"/>
      <c r="I315" s="37">
        <f t="shared" si="86"/>
        <v>0</v>
      </c>
      <c r="J315" s="38">
        <f t="shared" si="86"/>
        <v>0</v>
      </c>
      <c r="K315" s="35"/>
      <c r="L315" s="35"/>
      <c r="M315" s="35"/>
      <c r="N315" s="35"/>
      <c r="O315" s="35"/>
      <c r="P315" s="35"/>
      <c r="Q315" s="39">
        <f t="shared" si="87"/>
        <v>0</v>
      </c>
      <c r="R315" s="35"/>
      <c r="S315" s="35"/>
      <c r="T315" s="35"/>
      <c r="U315" s="35"/>
      <c r="V315" s="35"/>
      <c r="W315" s="35"/>
      <c r="X315" s="39">
        <f t="shared" si="88"/>
        <v>0</v>
      </c>
      <c r="Y315" s="40">
        <f t="shared" si="72"/>
        <v>0</v>
      </c>
    </row>
    <row r="316" spans="1:25" x14ac:dyDescent="0.25">
      <c r="A316" s="30"/>
      <c r="B316" s="62"/>
      <c r="C316" s="58"/>
      <c r="D316" s="59"/>
      <c r="E316" s="60"/>
      <c r="F316" s="61"/>
      <c r="G316" s="60"/>
      <c r="H316" s="61"/>
      <c r="I316" s="37">
        <f t="shared" si="86"/>
        <v>0</v>
      </c>
      <c r="J316" s="38">
        <f t="shared" si="86"/>
        <v>0</v>
      </c>
      <c r="K316" s="35"/>
      <c r="L316" s="35"/>
      <c r="M316" s="35"/>
      <c r="N316" s="35"/>
      <c r="O316" s="35"/>
      <c r="P316" s="35"/>
      <c r="Q316" s="39">
        <f t="shared" si="87"/>
        <v>0</v>
      </c>
      <c r="R316" s="35"/>
      <c r="S316" s="35"/>
      <c r="T316" s="35"/>
      <c r="U316" s="35"/>
      <c r="V316" s="35"/>
      <c r="W316" s="35"/>
      <c r="X316" s="39">
        <f t="shared" si="88"/>
        <v>0</v>
      </c>
      <c r="Y316" s="40">
        <f t="shared" si="72"/>
        <v>0</v>
      </c>
    </row>
    <row r="317" spans="1:25" x14ac:dyDescent="0.25">
      <c r="A317" s="30"/>
      <c r="B317" s="62"/>
      <c r="C317" s="58"/>
      <c r="D317" s="59"/>
      <c r="E317" s="60"/>
      <c r="F317" s="61"/>
      <c r="G317" s="60"/>
      <c r="H317" s="61"/>
      <c r="I317" s="37">
        <f t="shared" si="86"/>
        <v>0</v>
      </c>
      <c r="J317" s="38">
        <f t="shared" si="86"/>
        <v>0</v>
      </c>
      <c r="K317" s="35"/>
      <c r="L317" s="35"/>
      <c r="M317" s="35"/>
      <c r="N317" s="35"/>
      <c r="O317" s="35"/>
      <c r="P317" s="35"/>
      <c r="Q317" s="39">
        <f t="shared" si="87"/>
        <v>0</v>
      </c>
      <c r="R317" s="35"/>
      <c r="S317" s="35"/>
      <c r="T317" s="35"/>
      <c r="U317" s="35"/>
      <c r="V317" s="35"/>
      <c r="W317" s="35"/>
      <c r="X317" s="39">
        <f t="shared" si="88"/>
        <v>0</v>
      </c>
      <c r="Y317" s="40">
        <f t="shared" si="72"/>
        <v>0</v>
      </c>
    </row>
    <row r="318" spans="1:25" x14ac:dyDescent="0.25">
      <c r="A318" s="30"/>
      <c r="B318" s="62"/>
      <c r="C318" s="42"/>
      <c r="D318" s="43"/>
      <c r="E318" s="44"/>
      <c r="F318" s="45"/>
      <c r="G318" s="46"/>
      <c r="H318" s="47"/>
      <c r="I318" s="37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0"/>
    </row>
    <row r="319" spans="1:25" ht="15.75" thickBot="1" x14ac:dyDescent="0.3">
      <c r="A319" s="49"/>
      <c r="B319" s="50"/>
      <c r="C319" s="51" t="s">
        <v>38</v>
      </c>
      <c r="D319" s="52"/>
      <c r="E319" s="53"/>
      <c r="F319" s="54"/>
      <c r="G319" s="55"/>
      <c r="H319" s="56" t="s">
        <v>39</v>
      </c>
      <c r="I319" s="37">
        <f>SUM(I305:I318)</f>
        <v>0.25625000000000014</v>
      </c>
      <c r="J319" s="38">
        <f>SUM(J305:J318)</f>
        <v>186</v>
      </c>
      <c r="K319" s="38">
        <f t="shared" ref="K319:X319" si="89">SUM(K305:K318)</f>
        <v>6</v>
      </c>
      <c r="L319" s="38">
        <f t="shared" si="89"/>
        <v>6</v>
      </c>
      <c r="M319" s="38">
        <f t="shared" si="89"/>
        <v>2</v>
      </c>
      <c r="N319" s="38">
        <f t="shared" si="89"/>
        <v>0</v>
      </c>
      <c r="O319" s="38">
        <f t="shared" si="89"/>
        <v>0</v>
      </c>
      <c r="P319" s="38">
        <f t="shared" si="89"/>
        <v>0</v>
      </c>
      <c r="Q319" s="38">
        <f t="shared" si="89"/>
        <v>14</v>
      </c>
      <c r="R319" s="38">
        <f t="shared" si="89"/>
        <v>0</v>
      </c>
      <c r="S319" s="38">
        <f t="shared" si="89"/>
        <v>8</v>
      </c>
      <c r="T319" s="38">
        <f t="shared" si="89"/>
        <v>0</v>
      </c>
      <c r="U319" s="38">
        <f t="shared" si="89"/>
        <v>0</v>
      </c>
      <c r="V319" s="38">
        <f t="shared" si="89"/>
        <v>6</v>
      </c>
      <c r="W319" s="38">
        <f t="shared" si="89"/>
        <v>0</v>
      </c>
      <c r="X319" s="38">
        <f t="shared" si="89"/>
        <v>14</v>
      </c>
      <c r="Y319" s="40">
        <f t="shared" si="72"/>
        <v>0</v>
      </c>
    </row>
    <row r="320" spans="1:25" ht="15.75" thickTop="1" x14ac:dyDescent="0.25">
      <c r="A320" s="30" t="s">
        <v>47</v>
      </c>
      <c r="B320" s="31">
        <v>43673</v>
      </c>
      <c r="C320" s="32" t="s">
        <v>30</v>
      </c>
      <c r="D320" s="33"/>
      <c r="E320" s="64"/>
      <c r="F320" s="65"/>
      <c r="G320" s="64"/>
      <c r="H320" s="65"/>
      <c r="I320" s="37">
        <f t="shared" ref="I320:J320" si="90">SUM(G320-E320)</f>
        <v>0</v>
      </c>
      <c r="J320" s="38">
        <f t="shared" si="90"/>
        <v>0</v>
      </c>
      <c r="K320" s="35"/>
      <c r="L320" s="35"/>
      <c r="M320" s="35"/>
      <c r="N320" s="35"/>
      <c r="O320" s="35"/>
      <c r="P320" s="35"/>
      <c r="Q320" s="39">
        <f>SUM(K320:P320)</f>
        <v>0</v>
      </c>
      <c r="R320" s="35"/>
      <c r="S320" s="35"/>
      <c r="T320" s="35"/>
      <c r="U320" s="35"/>
      <c r="V320" s="35"/>
      <c r="W320" s="35"/>
      <c r="X320" s="39">
        <f>SUM(R320:W320)</f>
        <v>0</v>
      </c>
      <c r="Y320" s="40">
        <f t="shared" si="72"/>
        <v>0</v>
      </c>
    </row>
    <row r="321" spans="1:25" ht="15.75" thickBot="1" x14ac:dyDescent="0.3">
      <c r="A321" s="49"/>
      <c r="B321" s="50"/>
      <c r="C321" s="51" t="s">
        <v>38</v>
      </c>
      <c r="D321" s="52"/>
      <c r="E321" s="53"/>
      <c r="F321" s="54"/>
      <c r="G321" s="55"/>
      <c r="H321" s="56" t="s">
        <v>39</v>
      </c>
      <c r="I321" s="37">
        <f t="shared" ref="I321:X321" si="91">SUM(I320:I320)</f>
        <v>0</v>
      </c>
      <c r="J321" s="38">
        <f t="shared" si="91"/>
        <v>0</v>
      </c>
      <c r="K321" s="38">
        <f t="shared" si="91"/>
        <v>0</v>
      </c>
      <c r="L321" s="38">
        <f t="shared" si="91"/>
        <v>0</v>
      </c>
      <c r="M321" s="38">
        <f t="shared" si="91"/>
        <v>0</v>
      </c>
      <c r="N321" s="38">
        <f t="shared" si="91"/>
        <v>0</v>
      </c>
      <c r="O321" s="38">
        <f t="shared" si="91"/>
        <v>0</v>
      </c>
      <c r="P321" s="38">
        <f t="shared" si="91"/>
        <v>0</v>
      </c>
      <c r="Q321" s="38">
        <f t="shared" si="91"/>
        <v>0</v>
      </c>
      <c r="R321" s="38">
        <f t="shared" si="91"/>
        <v>0</v>
      </c>
      <c r="S321" s="38">
        <f t="shared" si="91"/>
        <v>0</v>
      </c>
      <c r="T321" s="38">
        <f t="shared" si="91"/>
        <v>0</v>
      </c>
      <c r="U321" s="38">
        <f t="shared" si="91"/>
        <v>0</v>
      </c>
      <c r="V321" s="38">
        <f t="shared" si="91"/>
        <v>0</v>
      </c>
      <c r="W321" s="38">
        <f t="shared" si="91"/>
        <v>0</v>
      </c>
      <c r="X321" s="38">
        <f t="shared" si="91"/>
        <v>0</v>
      </c>
      <c r="Y321" s="40">
        <f t="shared" si="72"/>
        <v>0</v>
      </c>
    </row>
    <row r="322" spans="1:25" ht="15.75" thickTop="1" x14ac:dyDescent="0.25">
      <c r="A322" s="30" t="s">
        <v>29</v>
      </c>
      <c r="B322" s="31">
        <v>43674</v>
      </c>
      <c r="C322" s="32"/>
      <c r="D322" s="33"/>
      <c r="E322" s="34"/>
      <c r="F322" s="35"/>
      <c r="G322" s="36"/>
      <c r="H322" s="35"/>
      <c r="I322" s="37">
        <f>SUM(G322-E322)</f>
        <v>0</v>
      </c>
      <c r="J322" s="38">
        <f>SUM(H322-F322)</f>
        <v>0</v>
      </c>
      <c r="K322" s="35"/>
      <c r="L322" s="35"/>
      <c r="M322" s="35"/>
      <c r="N322" s="35"/>
      <c r="O322" s="35"/>
      <c r="P322" s="35"/>
      <c r="Q322" s="39">
        <f>SUM(K322:P322)</f>
        <v>0</v>
      </c>
      <c r="R322" s="35"/>
      <c r="S322" s="35"/>
      <c r="T322" s="35"/>
      <c r="U322" s="35"/>
      <c r="V322" s="35"/>
      <c r="W322" s="35"/>
      <c r="X322" s="39">
        <f>SUM(R322:W322)</f>
        <v>0</v>
      </c>
      <c r="Y322" s="40">
        <f t="shared" si="72"/>
        <v>0</v>
      </c>
    </row>
    <row r="323" spans="1:25" ht="15.75" thickBot="1" x14ac:dyDescent="0.3">
      <c r="A323" s="49"/>
      <c r="B323" s="50"/>
      <c r="C323" s="51" t="s">
        <v>38</v>
      </c>
      <c r="D323" s="52"/>
      <c r="E323" s="53"/>
      <c r="F323" s="54"/>
      <c r="G323" s="55"/>
      <c r="H323" s="56" t="s">
        <v>39</v>
      </c>
      <c r="I323" s="37">
        <f t="shared" ref="I323:X323" si="92">SUM(I322:I322)</f>
        <v>0</v>
      </c>
      <c r="J323" s="38">
        <f t="shared" si="92"/>
        <v>0</v>
      </c>
      <c r="K323" s="38">
        <f t="shared" si="92"/>
        <v>0</v>
      </c>
      <c r="L323" s="38">
        <f t="shared" si="92"/>
        <v>0</v>
      </c>
      <c r="M323" s="38">
        <f t="shared" si="92"/>
        <v>0</v>
      </c>
      <c r="N323" s="38">
        <f t="shared" si="92"/>
        <v>0</v>
      </c>
      <c r="O323" s="38">
        <f t="shared" si="92"/>
        <v>0</v>
      </c>
      <c r="P323" s="38">
        <f t="shared" si="92"/>
        <v>0</v>
      </c>
      <c r="Q323" s="38">
        <f t="shared" si="92"/>
        <v>0</v>
      </c>
      <c r="R323" s="38">
        <f t="shared" si="92"/>
        <v>0</v>
      </c>
      <c r="S323" s="38">
        <f t="shared" si="92"/>
        <v>0</v>
      </c>
      <c r="T323" s="38">
        <f t="shared" si="92"/>
        <v>0</v>
      </c>
      <c r="U323" s="38">
        <f t="shared" si="92"/>
        <v>0</v>
      </c>
      <c r="V323" s="38">
        <f t="shared" si="92"/>
        <v>0</v>
      </c>
      <c r="W323" s="38">
        <f t="shared" si="92"/>
        <v>0</v>
      </c>
      <c r="X323" s="38">
        <f t="shared" si="92"/>
        <v>0</v>
      </c>
      <c r="Y323" s="40">
        <f t="shared" ref="Y323:Y399" si="93">SUM(Q323-X323)</f>
        <v>0</v>
      </c>
    </row>
    <row r="324" spans="1:25" ht="16.5" thickTop="1" thickBot="1" x14ac:dyDescent="0.3">
      <c r="A324" s="214" t="s">
        <v>40</v>
      </c>
      <c r="B324" s="221">
        <v>43675</v>
      </c>
      <c r="C324" s="215" t="s">
        <v>30</v>
      </c>
      <c r="D324" s="216">
        <v>16</v>
      </c>
      <c r="E324" s="198">
        <v>0.27083333333333331</v>
      </c>
      <c r="F324" s="199">
        <v>137263</v>
      </c>
      <c r="G324" s="198">
        <v>0.31805555555555554</v>
      </c>
      <c r="H324" s="199">
        <v>137297</v>
      </c>
      <c r="I324" s="37">
        <f t="shared" ref="I324:J336" si="94">SUM(G324-E324)</f>
        <v>4.7222222222222221E-2</v>
      </c>
      <c r="J324" s="38">
        <f t="shared" si="94"/>
        <v>34</v>
      </c>
      <c r="K324" s="203"/>
      <c r="L324" s="213">
        <v>2</v>
      </c>
      <c r="M324" s="204"/>
      <c r="N324" s="204"/>
      <c r="O324" s="204"/>
      <c r="P324" s="204"/>
      <c r="Q324" s="39">
        <f>SUM(K324:P324)</f>
        <v>2</v>
      </c>
      <c r="R324" s="203"/>
      <c r="S324" s="213">
        <v>1</v>
      </c>
      <c r="T324" s="204"/>
      <c r="U324" s="204"/>
      <c r="V324" s="213">
        <v>1</v>
      </c>
      <c r="W324" s="204"/>
      <c r="X324" s="39">
        <f>SUM(R324:W324)</f>
        <v>2</v>
      </c>
      <c r="Y324" s="40">
        <f t="shared" si="93"/>
        <v>0</v>
      </c>
    </row>
    <row r="325" spans="1:25" ht="15.75" thickBot="1" x14ac:dyDescent="0.3">
      <c r="A325" s="217" t="s">
        <v>140</v>
      </c>
      <c r="B325" s="233"/>
      <c r="C325" s="219" t="s">
        <v>31</v>
      </c>
      <c r="D325" s="220"/>
      <c r="E325" s="201">
        <v>0.33333333333333331</v>
      </c>
      <c r="F325" s="202">
        <v>137297</v>
      </c>
      <c r="G325" s="201">
        <v>0.3576388888888889</v>
      </c>
      <c r="H325" s="202">
        <v>137320</v>
      </c>
      <c r="I325" s="37">
        <f t="shared" si="94"/>
        <v>2.430555555555558E-2</v>
      </c>
      <c r="J325" s="38">
        <f t="shared" si="94"/>
        <v>23</v>
      </c>
      <c r="K325" s="205">
        <v>1</v>
      </c>
      <c r="L325" s="206"/>
      <c r="M325" s="206"/>
      <c r="N325" s="206"/>
      <c r="O325" s="206"/>
      <c r="P325" s="206"/>
      <c r="Q325" s="39">
        <f t="shared" ref="Q325:Q336" si="95">SUM(K325:P325)</f>
        <v>1</v>
      </c>
      <c r="R325" s="208"/>
      <c r="S325" s="207">
        <v>1</v>
      </c>
      <c r="T325" s="206"/>
      <c r="U325" s="206"/>
      <c r="V325" s="206"/>
      <c r="W325" s="206"/>
      <c r="X325" s="39">
        <f t="shared" ref="X325:X336" si="96">SUM(R325:W325)</f>
        <v>1</v>
      </c>
      <c r="Y325" s="40">
        <f t="shared" si="93"/>
        <v>0</v>
      </c>
    </row>
    <row r="326" spans="1:25" ht="15.75" thickBot="1" x14ac:dyDescent="0.3">
      <c r="A326" s="217" t="s">
        <v>140</v>
      </c>
      <c r="B326" s="233"/>
      <c r="C326" s="219" t="s">
        <v>32</v>
      </c>
      <c r="D326" s="220">
        <v>16</v>
      </c>
      <c r="E326" s="201">
        <v>0.36944444444444446</v>
      </c>
      <c r="F326" s="202">
        <v>137320</v>
      </c>
      <c r="G326" s="201">
        <v>0.40208333333333335</v>
      </c>
      <c r="H326" s="202">
        <v>137344</v>
      </c>
      <c r="I326" s="37">
        <f t="shared" si="94"/>
        <v>3.2638888888888884E-2</v>
      </c>
      <c r="J326" s="38">
        <f t="shared" si="94"/>
        <v>24</v>
      </c>
      <c r="K326" s="205">
        <v>1</v>
      </c>
      <c r="L326" s="206"/>
      <c r="M326" s="207">
        <v>1</v>
      </c>
      <c r="N326" s="207">
        <v>1</v>
      </c>
      <c r="O326" s="206"/>
      <c r="P326" s="206"/>
      <c r="Q326" s="39">
        <f t="shared" si="95"/>
        <v>3</v>
      </c>
      <c r="R326" s="208"/>
      <c r="S326" s="207">
        <v>2</v>
      </c>
      <c r="T326" s="206"/>
      <c r="U326" s="206"/>
      <c r="V326" s="207">
        <v>1</v>
      </c>
      <c r="W326" s="206"/>
      <c r="X326" s="39">
        <f t="shared" si="96"/>
        <v>3</v>
      </c>
      <c r="Y326" s="40">
        <f t="shared" si="93"/>
        <v>0</v>
      </c>
    </row>
    <row r="327" spans="1:25" ht="15.75" thickBot="1" x14ac:dyDescent="0.3">
      <c r="A327" s="217"/>
      <c r="B327" s="233"/>
      <c r="C327" s="219" t="s">
        <v>33</v>
      </c>
      <c r="D327" s="220"/>
      <c r="E327" s="201">
        <v>0.41319444444444442</v>
      </c>
      <c r="F327" s="202">
        <v>137344</v>
      </c>
      <c r="G327" s="201">
        <v>0.4604166666666667</v>
      </c>
      <c r="H327" s="202">
        <v>137376</v>
      </c>
      <c r="I327" s="37">
        <f t="shared" si="94"/>
        <v>4.7222222222222276E-2</v>
      </c>
      <c r="J327" s="38">
        <f t="shared" si="94"/>
        <v>32</v>
      </c>
      <c r="K327" s="205">
        <v>1</v>
      </c>
      <c r="L327" s="206"/>
      <c r="M327" s="206"/>
      <c r="N327" s="207">
        <v>1</v>
      </c>
      <c r="O327" s="206"/>
      <c r="P327" s="206"/>
      <c r="Q327" s="39">
        <f t="shared" si="95"/>
        <v>2</v>
      </c>
      <c r="R327" s="208"/>
      <c r="S327" s="207">
        <v>1</v>
      </c>
      <c r="T327" s="206"/>
      <c r="U327" s="206"/>
      <c r="V327" s="207">
        <v>1</v>
      </c>
      <c r="W327" s="206"/>
      <c r="X327" s="39">
        <f t="shared" si="96"/>
        <v>2</v>
      </c>
      <c r="Y327" s="40">
        <f t="shared" si="93"/>
        <v>0</v>
      </c>
    </row>
    <row r="328" spans="1:25" ht="15.75" thickBot="1" x14ac:dyDescent="0.3">
      <c r="A328" s="217" t="s">
        <v>132</v>
      </c>
      <c r="B328" s="233"/>
      <c r="C328" s="219" t="s">
        <v>34</v>
      </c>
      <c r="D328" s="220">
        <v>16</v>
      </c>
      <c r="E328" s="201">
        <v>0.64583333333333337</v>
      </c>
      <c r="F328" s="202">
        <v>137376</v>
      </c>
      <c r="G328" s="201">
        <v>0.71180555555555547</v>
      </c>
      <c r="H328" s="202">
        <v>137412</v>
      </c>
      <c r="I328" s="37">
        <f t="shared" si="94"/>
        <v>6.5972222222222099E-2</v>
      </c>
      <c r="J328" s="38">
        <f t="shared" si="94"/>
        <v>36</v>
      </c>
      <c r="K328" s="205">
        <v>3</v>
      </c>
      <c r="L328" s="207">
        <v>2</v>
      </c>
      <c r="M328" s="206"/>
      <c r="N328" s="206"/>
      <c r="O328" s="206"/>
      <c r="P328" s="206"/>
      <c r="Q328" s="39">
        <f t="shared" si="95"/>
        <v>5</v>
      </c>
      <c r="R328" s="208"/>
      <c r="S328" s="207">
        <v>2</v>
      </c>
      <c r="T328" s="207">
        <v>2</v>
      </c>
      <c r="U328" s="206"/>
      <c r="V328" s="207">
        <v>1</v>
      </c>
      <c r="W328" s="206"/>
      <c r="X328" s="39">
        <f t="shared" si="96"/>
        <v>5</v>
      </c>
      <c r="Y328" s="40">
        <f t="shared" si="93"/>
        <v>0</v>
      </c>
    </row>
    <row r="329" spans="1:25" ht="15.75" thickBot="1" x14ac:dyDescent="0.3">
      <c r="A329" s="217"/>
      <c r="B329" s="233"/>
      <c r="C329" s="219" t="s">
        <v>35</v>
      </c>
      <c r="D329" s="220"/>
      <c r="E329" s="201">
        <v>0.72777777777777775</v>
      </c>
      <c r="F329" s="202">
        <v>137412</v>
      </c>
      <c r="G329" s="201">
        <v>0.77777777777777779</v>
      </c>
      <c r="H329" s="202">
        <v>137445</v>
      </c>
      <c r="I329" s="37">
        <f t="shared" si="94"/>
        <v>5.0000000000000044E-2</v>
      </c>
      <c r="J329" s="38">
        <f t="shared" si="94"/>
        <v>33</v>
      </c>
      <c r="K329" s="205">
        <v>7</v>
      </c>
      <c r="L329" s="206"/>
      <c r="M329" s="206"/>
      <c r="N329" s="206"/>
      <c r="O329" s="206"/>
      <c r="P329" s="206"/>
      <c r="Q329" s="39">
        <f t="shared" si="95"/>
        <v>7</v>
      </c>
      <c r="R329" s="208"/>
      <c r="S329" s="207">
        <v>2</v>
      </c>
      <c r="T329" s="207">
        <v>5</v>
      </c>
      <c r="U329" s="206"/>
      <c r="V329" s="206"/>
      <c r="W329" s="206"/>
      <c r="X329" s="39">
        <f t="shared" si="96"/>
        <v>7</v>
      </c>
      <c r="Y329" s="40">
        <f t="shared" si="93"/>
        <v>0</v>
      </c>
    </row>
    <row r="330" spans="1:25" x14ac:dyDescent="0.25">
      <c r="A330" s="30"/>
      <c r="B330" s="62"/>
      <c r="C330" s="42"/>
      <c r="D330" s="33"/>
      <c r="E330" s="64"/>
      <c r="F330" s="65"/>
      <c r="G330" s="64"/>
      <c r="H330" s="65"/>
      <c r="I330" s="37">
        <f t="shared" si="94"/>
        <v>0</v>
      </c>
      <c r="J330" s="38">
        <f t="shared" si="94"/>
        <v>0</v>
      </c>
      <c r="K330" s="35"/>
      <c r="L330" s="35"/>
      <c r="M330" s="35"/>
      <c r="N330" s="35"/>
      <c r="O330" s="35"/>
      <c r="P330" s="35"/>
      <c r="Q330" s="39">
        <f t="shared" si="95"/>
        <v>0</v>
      </c>
      <c r="R330" s="35"/>
      <c r="S330" s="35"/>
      <c r="T330" s="35"/>
      <c r="U330" s="35"/>
      <c r="V330" s="35"/>
      <c r="W330" s="35"/>
      <c r="X330" s="39">
        <f t="shared" si="96"/>
        <v>0</v>
      </c>
      <c r="Y330" s="40">
        <f t="shared" si="93"/>
        <v>0</v>
      </c>
    </row>
    <row r="331" spans="1:25" x14ac:dyDescent="0.25">
      <c r="A331" s="30"/>
      <c r="B331" s="62"/>
      <c r="C331" s="42"/>
      <c r="D331" s="33"/>
      <c r="E331" s="64"/>
      <c r="F331" s="65"/>
      <c r="G331" s="64"/>
      <c r="H331" s="65"/>
      <c r="I331" s="37">
        <f t="shared" si="94"/>
        <v>0</v>
      </c>
      <c r="J331" s="38">
        <f t="shared" si="94"/>
        <v>0</v>
      </c>
      <c r="K331" s="35"/>
      <c r="L331" s="35"/>
      <c r="M331" s="35"/>
      <c r="N331" s="35"/>
      <c r="O331" s="35"/>
      <c r="P331" s="35"/>
      <c r="Q331" s="39">
        <f t="shared" si="95"/>
        <v>0</v>
      </c>
      <c r="R331" s="35"/>
      <c r="S331" s="35"/>
      <c r="T331" s="35"/>
      <c r="U331" s="35"/>
      <c r="V331" s="35"/>
      <c r="W331" s="35"/>
      <c r="X331" s="39">
        <f t="shared" si="96"/>
        <v>0</v>
      </c>
      <c r="Y331" s="40">
        <f t="shared" si="93"/>
        <v>0</v>
      </c>
    </row>
    <row r="332" spans="1:25" x14ac:dyDescent="0.25">
      <c r="A332" s="30"/>
      <c r="B332" s="62"/>
      <c r="C332" s="42"/>
      <c r="D332" s="33"/>
      <c r="E332" s="64"/>
      <c r="F332" s="65"/>
      <c r="G332" s="64"/>
      <c r="H332" s="65"/>
      <c r="I332" s="37">
        <f t="shared" si="94"/>
        <v>0</v>
      </c>
      <c r="J332" s="38">
        <f t="shared" si="94"/>
        <v>0</v>
      </c>
      <c r="K332" s="35"/>
      <c r="L332" s="35"/>
      <c r="M332" s="35"/>
      <c r="N332" s="35"/>
      <c r="O332" s="35"/>
      <c r="P332" s="35"/>
      <c r="Q332" s="39">
        <f t="shared" si="95"/>
        <v>0</v>
      </c>
      <c r="R332" s="35"/>
      <c r="S332" s="35"/>
      <c r="T332" s="35"/>
      <c r="U332" s="35"/>
      <c r="V332" s="35"/>
      <c r="W332" s="35"/>
      <c r="X332" s="39">
        <f t="shared" si="96"/>
        <v>0</v>
      </c>
      <c r="Y332" s="40">
        <f t="shared" si="93"/>
        <v>0</v>
      </c>
    </row>
    <row r="333" spans="1:25" x14ac:dyDescent="0.25">
      <c r="A333" s="30"/>
      <c r="B333" s="62"/>
      <c r="C333" s="42"/>
      <c r="D333" s="33"/>
      <c r="E333" s="64"/>
      <c r="F333" s="65"/>
      <c r="G333" s="64"/>
      <c r="H333" s="65"/>
      <c r="I333" s="37">
        <f t="shared" si="94"/>
        <v>0</v>
      </c>
      <c r="J333" s="38">
        <f t="shared" si="94"/>
        <v>0</v>
      </c>
      <c r="K333" s="35"/>
      <c r="L333" s="35"/>
      <c r="M333" s="35"/>
      <c r="N333" s="35"/>
      <c r="O333" s="35"/>
      <c r="P333" s="35"/>
      <c r="Q333" s="39">
        <f t="shared" si="95"/>
        <v>0</v>
      </c>
      <c r="R333" s="35"/>
      <c r="S333" s="35"/>
      <c r="T333" s="35"/>
      <c r="U333" s="35"/>
      <c r="V333" s="35"/>
      <c r="W333" s="35"/>
      <c r="X333" s="39">
        <f t="shared" si="96"/>
        <v>0</v>
      </c>
      <c r="Y333" s="40">
        <f t="shared" si="93"/>
        <v>0</v>
      </c>
    </row>
    <row r="334" spans="1:25" x14ac:dyDescent="0.25">
      <c r="A334" s="30"/>
      <c r="B334" s="62"/>
      <c r="C334" s="58"/>
      <c r="D334" s="59"/>
      <c r="E334" s="60"/>
      <c r="F334" s="61"/>
      <c r="G334" s="60"/>
      <c r="H334" s="61"/>
      <c r="I334" s="37">
        <f t="shared" si="94"/>
        <v>0</v>
      </c>
      <c r="J334" s="38">
        <f t="shared" si="94"/>
        <v>0</v>
      </c>
      <c r="K334" s="35"/>
      <c r="L334" s="35"/>
      <c r="M334" s="35"/>
      <c r="N334" s="35"/>
      <c r="O334" s="35"/>
      <c r="P334" s="35"/>
      <c r="Q334" s="39">
        <f t="shared" si="95"/>
        <v>0</v>
      </c>
      <c r="R334" s="35"/>
      <c r="S334" s="35"/>
      <c r="T334" s="35"/>
      <c r="U334" s="35"/>
      <c r="V334" s="35"/>
      <c r="W334" s="35"/>
      <c r="X334" s="39">
        <f t="shared" si="96"/>
        <v>0</v>
      </c>
      <c r="Y334" s="40">
        <f t="shared" si="93"/>
        <v>0</v>
      </c>
    </row>
    <row r="335" spans="1:25" x14ac:dyDescent="0.25">
      <c r="A335" s="30"/>
      <c r="B335" s="62"/>
      <c r="C335" s="58"/>
      <c r="D335" s="59"/>
      <c r="E335" s="60"/>
      <c r="F335" s="61"/>
      <c r="G335" s="60"/>
      <c r="H335" s="61"/>
      <c r="I335" s="37">
        <f t="shared" si="94"/>
        <v>0</v>
      </c>
      <c r="J335" s="38">
        <f t="shared" si="94"/>
        <v>0</v>
      </c>
      <c r="K335" s="35"/>
      <c r="L335" s="35"/>
      <c r="M335" s="35"/>
      <c r="N335" s="35"/>
      <c r="O335" s="35"/>
      <c r="P335" s="35"/>
      <c r="Q335" s="39">
        <f t="shared" si="95"/>
        <v>0</v>
      </c>
      <c r="R335" s="35"/>
      <c r="S335" s="35"/>
      <c r="T335" s="35"/>
      <c r="U335" s="35"/>
      <c r="V335" s="35"/>
      <c r="W335" s="35"/>
      <c r="X335" s="39">
        <f t="shared" si="96"/>
        <v>0</v>
      </c>
      <c r="Y335" s="40">
        <f t="shared" si="93"/>
        <v>0</v>
      </c>
    </row>
    <row r="336" spans="1:25" x14ac:dyDescent="0.25">
      <c r="A336" s="30"/>
      <c r="B336" s="62"/>
      <c r="C336" s="58"/>
      <c r="D336" s="59"/>
      <c r="E336" s="60"/>
      <c r="F336" s="61"/>
      <c r="G336" s="60"/>
      <c r="H336" s="61"/>
      <c r="I336" s="37">
        <f t="shared" si="94"/>
        <v>0</v>
      </c>
      <c r="J336" s="38">
        <f t="shared" si="94"/>
        <v>0</v>
      </c>
      <c r="K336" s="35"/>
      <c r="L336" s="35"/>
      <c r="M336" s="35"/>
      <c r="N336" s="35"/>
      <c r="O336" s="35"/>
      <c r="P336" s="35"/>
      <c r="Q336" s="39">
        <f t="shared" si="95"/>
        <v>0</v>
      </c>
      <c r="R336" s="35"/>
      <c r="S336" s="35"/>
      <c r="T336" s="35"/>
      <c r="U336" s="35"/>
      <c r="V336" s="35"/>
      <c r="W336" s="35"/>
      <c r="X336" s="39">
        <f t="shared" si="96"/>
        <v>0</v>
      </c>
      <c r="Y336" s="40">
        <f t="shared" si="93"/>
        <v>0</v>
      </c>
    </row>
    <row r="337" spans="1:25" x14ac:dyDescent="0.25">
      <c r="A337" s="30"/>
      <c r="B337" s="62"/>
      <c r="C337" s="42"/>
      <c r="D337" s="43"/>
      <c r="E337" s="44"/>
      <c r="F337" s="45"/>
      <c r="G337" s="46"/>
      <c r="H337" s="47"/>
      <c r="I337" s="37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0"/>
    </row>
    <row r="338" spans="1:25" ht="15.75" thickBot="1" x14ac:dyDescent="0.3">
      <c r="A338" s="49"/>
      <c r="B338" s="50"/>
      <c r="C338" s="51" t="s">
        <v>38</v>
      </c>
      <c r="D338" s="52"/>
      <c r="E338" s="53"/>
      <c r="F338" s="54"/>
      <c r="G338" s="55"/>
      <c r="H338" s="56" t="s">
        <v>39</v>
      </c>
      <c r="I338" s="37">
        <f>SUM(I324:I337)</f>
        <v>0.2673611111111111</v>
      </c>
      <c r="J338" s="38">
        <f>SUM(J324:J337)</f>
        <v>182</v>
      </c>
      <c r="K338" s="38">
        <f t="shared" ref="K338:X338" si="97">SUM(K324:K337)</f>
        <v>13</v>
      </c>
      <c r="L338" s="38">
        <f t="shared" si="97"/>
        <v>4</v>
      </c>
      <c r="M338" s="38">
        <f t="shared" si="97"/>
        <v>1</v>
      </c>
      <c r="N338" s="38">
        <f t="shared" si="97"/>
        <v>2</v>
      </c>
      <c r="O338" s="38">
        <f t="shared" si="97"/>
        <v>0</v>
      </c>
      <c r="P338" s="38">
        <f t="shared" si="97"/>
        <v>0</v>
      </c>
      <c r="Q338" s="38">
        <f t="shared" si="97"/>
        <v>20</v>
      </c>
      <c r="R338" s="38">
        <f t="shared" si="97"/>
        <v>0</v>
      </c>
      <c r="S338" s="38">
        <f t="shared" si="97"/>
        <v>9</v>
      </c>
      <c r="T338" s="38">
        <f t="shared" si="97"/>
        <v>7</v>
      </c>
      <c r="U338" s="38">
        <f t="shared" si="97"/>
        <v>0</v>
      </c>
      <c r="V338" s="38">
        <f t="shared" si="97"/>
        <v>4</v>
      </c>
      <c r="W338" s="38">
        <f t="shared" si="97"/>
        <v>0</v>
      </c>
      <c r="X338" s="38">
        <f t="shared" si="97"/>
        <v>20</v>
      </c>
      <c r="Y338" s="40">
        <f t="shared" si="93"/>
        <v>0</v>
      </c>
    </row>
    <row r="339" spans="1:25" ht="16.5" thickTop="1" thickBot="1" x14ac:dyDescent="0.3">
      <c r="A339" s="214" t="s">
        <v>43</v>
      </c>
      <c r="B339" s="221">
        <v>43676</v>
      </c>
      <c r="C339" s="215" t="s">
        <v>30</v>
      </c>
      <c r="D339" s="216">
        <v>16</v>
      </c>
      <c r="E339" s="198">
        <v>0.27083333333333331</v>
      </c>
      <c r="F339" s="199">
        <v>137443</v>
      </c>
      <c r="G339" s="198">
        <v>0.32013888888888892</v>
      </c>
      <c r="H339" s="199">
        <v>137479</v>
      </c>
      <c r="I339" s="37">
        <f t="shared" ref="I339:J351" si="98">SUM(G339-E339)</f>
        <v>4.9305555555555602E-2</v>
      </c>
      <c r="J339" s="38">
        <f t="shared" si="98"/>
        <v>36</v>
      </c>
      <c r="K339" s="234">
        <v>1</v>
      </c>
      <c r="L339" s="213">
        <v>4</v>
      </c>
      <c r="M339" s="204"/>
      <c r="N339" s="204"/>
      <c r="O339" s="204"/>
      <c r="P339" s="204"/>
      <c r="Q339" s="39">
        <f>SUM(K339:P339)</f>
        <v>5</v>
      </c>
      <c r="R339" s="234">
        <v>1</v>
      </c>
      <c r="S339" s="213">
        <v>2</v>
      </c>
      <c r="T339" s="213">
        <v>2</v>
      </c>
      <c r="U339" s="204"/>
      <c r="V339" s="204"/>
      <c r="W339" s="204"/>
      <c r="X339" s="39">
        <f>SUM(R339:W339)</f>
        <v>5</v>
      </c>
      <c r="Y339" s="40">
        <f t="shared" si="93"/>
        <v>0</v>
      </c>
    </row>
    <row r="340" spans="1:25" ht="15.75" thickBot="1" x14ac:dyDescent="0.3">
      <c r="A340" s="217" t="s">
        <v>120</v>
      </c>
      <c r="B340" s="218"/>
      <c r="C340" s="219" t="s">
        <v>31</v>
      </c>
      <c r="D340" s="220"/>
      <c r="E340" s="201">
        <v>0.32083333333333336</v>
      </c>
      <c r="F340" s="202">
        <v>137479</v>
      </c>
      <c r="G340" s="201">
        <v>0.35555555555555557</v>
      </c>
      <c r="H340" s="202">
        <v>137501</v>
      </c>
      <c r="I340" s="37">
        <f t="shared" si="98"/>
        <v>3.472222222222221E-2</v>
      </c>
      <c r="J340" s="38">
        <f t="shared" si="98"/>
        <v>22</v>
      </c>
      <c r="K340" s="208"/>
      <c r="L340" s="206"/>
      <c r="M340" s="206"/>
      <c r="N340" s="206"/>
      <c r="O340" s="206"/>
      <c r="P340" s="206"/>
      <c r="Q340" s="39">
        <f t="shared" ref="Q340:Q351" si="99">SUM(K340:P340)</f>
        <v>0</v>
      </c>
      <c r="R340" s="208"/>
      <c r="S340" s="206"/>
      <c r="T340" s="206"/>
      <c r="U340" s="206"/>
      <c r="V340" s="206"/>
      <c r="W340" s="206"/>
      <c r="X340" s="39">
        <f t="shared" ref="X340:X351" si="100">SUM(R340:W340)</f>
        <v>0</v>
      </c>
      <c r="Y340" s="40">
        <f t="shared" si="93"/>
        <v>0</v>
      </c>
    </row>
    <row r="341" spans="1:25" ht="15.75" thickBot="1" x14ac:dyDescent="0.3">
      <c r="A341" s="217" t="s">
        <v>120</v>
      </c>
      <c r="B341" s="218"/>
      <c r="C341" s="219" t="s">
        <v>32</v>
      </c>
      <c r="D341" s="220">
        <v>16</v>
      </c>
      <c r="E341" s="201">
        <v>0.36944444444444446</v>
      </c>
      <c r="F341" s="202">
        <v>137501</v>
      </c>
      <c r="G341" s="201">
        <v>0.40347222222222223</v>
      </c>
      <c r="H341" s="202">
        <v>137525</v>
      </c>
      <c r="I341" s="37">
        <f t="shared" si="98"/>
        <v>3.4027777777777768E-2</v>
      </c>
      <c r="J341" s="38">
        <f t="shared" si="98"/>
        <v>24</v>
      </c>
      <c r="K341" s="205">
        <v>1</v>
      </c>
      <c r="L341" s="207">
        <v>2</v>
      </c>
      <c r="M341" s="207">
        <v>1</v>
      </c>
      <c r="N341" s="206"/>
      <c r="O341" s="206"/>
      <c r="P341" s="206"/>
      <c r="Q341" s="39">
        <f t="shared" si="99"/>
        <v>4</v>
      </c>
      <c r="R341" s="208"/>
      <c r="S341" s="207">
        <v>2</v>
      </c>
      <c r="T341" s="207">
        <v>1</v>
      </c>
      <c r="U341" s="207">
        <v>1</v>
      </c>
      <c r="V341" s="206"/>
      <c r="W341" s="206"/>
      <c r="X341" s="39">
        <f t="shared" si="100"/>
        <v>4</v>
      </c>
      <c r="Y341" s="40">
        <f t="shared" si="93"/>
        <v>0</v>
      </c>
    </row>
    <row r="342" spans="1:25" ht="15.75" thickBot="1" x14ac:dyDescent="0.3">
      <c r="A342" s="217"/>
      <c r="B342" s="218"/>
      <c r="C342" s="219" t="s">
        <v>33</v>
      </c>
      <c r="D342" s="220"/>
      <c r="E342" s="201">
        <v>0.41319444444444442</v>
      </c>
      <c r="F342" s="202">
        <v>137525</v>
      </c>
      <c r="G342" s="201">
        <v>0.45833333333333331</v>
      </c>
      <c r="H342" s="202">
        <v>137557</v>
      </c>
      <c r="I342" s="37">
        <f t="shared" si="98"/>
        <v>4.5138888888888895E-2</v>
      </c>
      <c r="J342" s="38">
        <f t="shared" si="98"/>
        <v>32</v>
      </c>
      <c r="K342" s="208"/>
      <c r="L342" s="207">
        <v>1</v>
      </c>
      <c r="M342" s="206"/>
      <c r="N342" s="206"/>
      <c r="O342" s="206"/>
      <c r="P342" s="206"/>
      <c r="Q342" s="39">
        <f t="shared" si="99"/>
        <v>1</v>
      </c>
      <c r="R342" s="208"/>
      <c r="S342" s="206"/>
      <c r="T342" s="207">
        <v>1</v>
      </c>
      <c r="U342" s="206"/>
      <c r="V342" s="206"/>
      <c r="W342" s="206"/>
      <c r="X342" s="39">
        <f t="shared" si="100"/>
        <v>1</v>
      </c>
      <c r="Y342" s="40">
        <f t="shared" si="93"/>
        <v>0</v>
      </c>
    </row>
    <row r="343" spans="1:25" ht="15.75" thickBot="1" x14ac:dyDescent="0.3">
      <c r="A343" s="217" t="s">
        <v>132</v>
      </c>
      <c r="B343" s="218"/>
      <c r="C343" s="219" t="s">
        <v>34</v>
      </c>
      <c r="D343" s="220">
        <v>16</v>
      </c>
      <c r="E343" s="201">
        <v>0.64583333333333337</v>
      </c>
      <c r="F343" s="202">
        <v>137596</v>
      </c>
      <c r="G343" s="201">
        <v>0.71180555555555547</v>
      </c>
      <c r="H343" s="202">
        <v>137629</v>
      </c>
      <c r="I343" s="37">
        <f t="shared" si="98"/>
        <v>6.5972222222222099E-2</v>
      </c>
      <c r="J343" s="38">
        <f t="shared" si="98"/>
        <v>33</v>
      </c>
      <c r="K343" s="208"/>
      <c r="L343" s="206"/>
      <c r="M343" s="206"/>
      <c r="N343" s="206"/>
      <c r="O343" s="206"/>
      <c r="P343" s="206"/>
      <c r="Q343" s="39">
        <f t="shared" si="99"/>
        <v>0</v>
      </c>
      <c r="R343" s="208"/>
      <c r="S343" s="206"/>
      <c r="T343" s="206"/>
      <c r="U343" s="206"/>
      <c r="V343" s="206"/>
      <c r="W343" s="206"/>
      <c r="X343" s="39">
        <f t="shared" si="100"/>
        <v>0</v>
      </c>
      <c r="Y343" s="40">
        <f t="shared" si="93"/>
        <v>0</v>
      </c>
    </row>
    <row r="344" spans="1:25" ht="15.75" thickBot="1" x14ac:dyDescent="0.3">
      <c r="A344" s="217"/>
      <c r="B344" s="218"/>
      <c r="C344" s="219" t="s">
        <v>35</v>
      </c>
      <c r="D344" s="220"/>
      <c r="E344" s="201">
        <v>0.72777777777777775</v>
      </c>
      <c r="F344" s="202">
        <v>137596</v>
      </c>
      <c r="G344" s="201">
        <v>0.77777777777777779</v>
      </c>
      <c r="H344" s="202">
        <v>137629</v>
      </c>
      <c r="I344" s="37">
        <f t="shared" si="98"/>
        <v>5.0000000000000044E-2</v>
      </c>
      <c r="J344" s="38">
        <f t="shared" si="98"/>
        <v>33</v>
      </c>
      <c r="K344" s="205">
        <v>9</v>
      </c>
      <c r="L344" s="207">
        <v>1</v>
      </c>
      <c r="M344" s="206"/>
      <c r="N344" s="206"/>
      <c r="O344" s="206"/>
      <c r="P344" s="206"/>
      <c r="Q344" s="39">
        <f t="shared" si="99"/>
        <v>10</v>
      </c>
      <c r="R344" s="208"/>
      <c r="S344" s="207">
        <v>6</v>
      </c>
      <c r="T344" s="207">
        <v>4</v>
      </c>
      <c r="U344" s="206"/>
      <c r="V344" s="206"/>
      <c r="W344" s="206"/>
      <c r="X344" s="39">
        <f t="shared" si="100"/>
        <v>10</v>
      </c>
      <c r="Y344" s="40">
        <f t="shared" si="93"/>
        <v>0</v>
      </c>
    </row>
    <row r="345" spans="1:25" x14ac:dyDescent="0.25">
      <c r="A345" s="30"/>
      <c r="B345" s="41"/>
      <c r="C345" s="42"/>
      <c r="D345" s="33"/>
      <c r="E345" s="64"/>
      <c r="F345" s="65"/>
      <c r="G345" s="64"/>
      <c r="H345" s="65"/>
      <c r="I345" s="37">
        <f t="shared" si="98"/>
        <v>0</v>
      </c>
      <c r="J345" s="38">
        <f t="shared" si="98"/>
        <v>0</v>
      </c>
      <c r="K345" s="35"/>
      <c r="L345" s="35"/>
      <c r="M345" s="35"/>
      <c r="N345" s="35"/>
      <c r="O345" s="35"/>
      <c r="P345" s="35"/>
      <c r="Q345" s="39">
        <f t="shared" si="99"/>
        <v>0</v>
      </c>
      <c r="R345" s="35"/>
      <c r="S345" s="35"/>
      <c r="T345" s="35"/>
      <c r="U345" s="35"/>
      <c r="V345" s="35"/>
      <c r="W345" s="35"/>
      <c r="X345" s="39">
        <f t="shared" si="100"/>
        <v>0</v>
      </c>
      <c r="Y345" s="40">
        <f t="shared" si="93"/>
        <v>0</v>
      </c>
    </row>
    <row r="346" spans="1:25" x14ac:dyDescent="0.25">
      <c r="A346" s="30"/>
      <c r="B346" s="41"/>
      <c r="C346" s="42"/>
      <c r="D346" s="33"/>
      <c r="E346" s="64"/>
      <c r="F346" s="65"/>
      <c r="G346" s="64"/>
      <c r="H346" s="65"/>
      <c r="I346" s="37">
        <f t="shared" si="98"/>
        <v>0</v>
      </c>
      <c r="J346" s="38">
        <f t="shared" si="98"/>
        <v>0</v>
      </c>
      <c r="K346" s="35"/>
      <c r="L346" s="35"/>
      <c r="M346" s="35"/>
      <c r="N346" s="35"/>
      <c r="O346" s="35"/>
      <c r="P346" s="35"/>
      <c r="Q346" s="39">
        <f t="shared" si="99"/>
        <v>0</v>
      </c>
      <c r="R346" s="35"/>
      <c r="S346" s="35"/>
      <c r="T346" s="35"/>
      <c r="U346" s="35"/>
      <c r="V346" s="35"/>
      <c r="W346" s="35"/>
      <c r="X346" s="39">
        <f t="shared" si="100"/>
        <v>0</v>
      </c>
      <c r="Y346" s="40">
        <f t="shared" si="93"/>
        <v>0</v>
      </c>
    </row>
    <row r="347" spans="1:25" x14ac:dyDescent="0.25">
      <c r="A347" s="30"/>
      <c r="B347" s="41"/>
      <c r="C347" s="42"/>
      <c r="D347" s="33"/>
      <c r="E347" s="64"/>
      <c r="F347" s="65"/>
      <c r="G347" s="64"/>
      <c r="H347" s="65"/>
      <c r="I347" s="37">
        <f t="shared" si="98"/>
        <v>0</v>
      </c>
      <c r="J347" s="38">
        <f t="shared" si="98"/>
        <v>0</v>
      </c>
      <c r="K347" s="35"/>
      <c r="L347" s="35"/>
      <c r="M347" s="35"/>
      <c r="N347" s="35"/>
      <c r="O347" s="35"/>
      <c r="P347" s="35"/>
      <c r="Q347" s="39">
        <f t="shared" si="99"/>
        <v>0</v>
      </c>
      <c r="R347" s="35"/>
      <c r="S347" s="35"/>
      <c r="T347" s="35"/>
      <c r="U347" s="35"/>
      <c r="V347" s="35"/>
      <c r="W347" s="35"/>
      <c r="X347" s="39">
        <f t="shared" si="100"/>
        <v>0</v>
      </c>
      <c r="Y347" s="40">
        <f t="shared" si="93"/>
        <v>0</v>
      </c>
    </row>
    <row r="348" spans="1:25" x14ac:dyDescent="0.25">
      <c r="A348" s="30"/>
      <c r="B348" s="41"/>
      <c r="C348" s="42"/>
      <c r="D348" s="33"/>
      <c r="E348" s="64"/>
      <c r="F348" s="65"/>
      <c r="G348" s="64"/>
      <c r="H348" s="65"/>
      <c r="I348" s="37">
        <f t="shared" si="98"/>
        <v>0</v>
      </c>
      <c r="J348" s="38">
        <f t="shared" si="98"/>
        <v>0</v>
      </c>
      <c r="K348" s="35"/>
      <c r="L348" s="35"/>
      <c r="M348" s="35"/>
      <c r="N348" s="35"/>
      <c r="O348" s="35"/>
      <c r="P348" s="35"/>
      <c r="Q348" s="39">
        <f t="shared" si="99"/>
        <v>0</v>
      </c>
      <c r="R348" s="35"/>
      <c r="S348" s="35"/>
      <c r="T348" s="35"/>
      <c r="U348" s="35"/>
      <c r="V348" s="35"/>
      <c r="W348" s="35"/>
      <c r="X348" s="39">
        <f t="shared" si="100"/>
        <v>0</v>
      </c>
      <c r="Y348" s="40">
        <f t="shared" si="93"/>
        <v>0</v>
      </c>
    </row>
    <row r="349" spans="1:25" x14ac:dyDescent="0.25">
      <c r="A349" s="30"/>
      <c r="B349" s="41"/>
      <c r="C349" s="58"/>
      <c r="D349" s="59"/>
      <c r="E349" s="60"/>
      <c r="F349" s="61"/>
      <c r="G349" s="60"/>
      <c r="H349" s="61"/>
      <c r="I349" s="37">
        <f t="shared" si="98"/>
        <v>0</v>
      </c>
      <c r="J349" s="38">
        <f t="shared" si="98"/>
        <v>0</v>
      </c>
      <c r="K349" s="35"/>
      <c r="L349" s="35"/>
      <c r="M349" s="35"/>
      <c r="N349" s="35"/>
      <c r="O349" s="35"/>
      <c r="P349" s="35"/>
      <c r="Q349" s="39">
        <f t="shared" si="99"/>
        <v>0</v>
      </c>
      <c r="R349" s="35"/>
      <c r="S349" s="35"/>
      <c r="T349" s="35"/>
      <c r="U349" s="35"/>
      <c r="V349" s="35"/>
      <c r="W349" s="35"/>
      <c r="X349" s="39">
        <f t="shared" si="100"/>
        <v>0</v>
      </c>
      <c r="Y349" s="40">
        <f t="shared" si="93"/>
        <v>0</v>
      </c>
    </row>
    <row r="350" spans="1:25" x14ac:dyDescent="0.25">
      <c r="A350" s="30"/>
      <c r="B350" s="41"/>
      <c r="C350" s="58"/>
      <c r="D350" s="59"/>
      <c r="E350" s="60"/>
      <c r="F350" s="61"/>
      <c r="G350" s="60"/>
      <c r="H350" s="61"/>
      <c r="I350" s="37">
        <f t="shared" si="98"/>
        <v>0</v>
      </c>
      <c r="J350" s="38">
        <f t="shared" si="98"/>
        <v>0</v>
      </c>
      <c r="K350" s="35"/>
      <c r="L350" s="35"/>
      <c r="M350" s="35"/>
      <c r="N350" s="35"/>
      <c r="O350" s="35"/>
      <c r="P350" s="35"/>
      <c r="Q350" s="39">
        <f t="shared" si="99"/>
        <v>0</v>
      </c>
      <c r="R350" s="35"/>
      <c r="S350" s="35"/>
      <c r="T350" s="35"/>
      <c r="U350" s="35"/>
      <c r="V350" s="35"/>
      <c r="W350" s="35"/>
      <c r="X350" s="39">
        <f t="shared" si="100"/>
        <v>0</v>
      </c>
      <c r="Y350" s="40">
        <f t="shared" si="93"/>
        <v>0</v>
      </c>
    </row>
    <row r="351" spans="1:25" x14ac:dyDescent="0.25">
      <c r="A351" s="30"/>
      <c r="B351" s="41"/>
      <c r="C351" s="58"/>
      <c r="D351" s="59"/>
      <c r="E351" s="60"/>
      <c r="F351" s="61"/>
      <c r="G351" s="60"/>
      <c r="H351" s="61"/>
      <c r="I351" s="37">
        <f t="shared" si="98"/>
        <v>0</v>
      </c>
      <c r="J351" s="38">
        <f t="shared" si="98"/>
        <v>0</v>
      </c>
      <c r="K351" s="35"/>
      <c r="L351" s="35"/>
      <c r="M351" s="35"/>
      <c r="N351" s="35"/>
      <c r="O351" s="35"/>
      <c r="P351" s="35"/>
      <c r="Q351" s="39">
        <f t="shared" si="99"/>
        <v>0</v>
      </c>
      <c r="R351" s="35"/>
      <c r="S351" s="35"/>
      <c r="T351" s="35"/>
      <c r="U351" s="35"/>
      <c r="V351" s="35"/>
      <c r="W351" s="35"/>
      <c r="X351" s="39">
        <f t="shared" si="100"/>
        <v>0</v>
      </c>
      <c r="Y351" s="40">
        <f t="shared" si="93"/>
        <v>0</v>
      </c>
    </row>
    <row r="352" spans="1:25" x14ac:dyDescent="0.25">
      <c r="A352" s="30"/>
      <c r="B352" s="41"/>
      <c r="C352" s="42"/>
      <c r="D352" s="43"/>
      <c r="E352" s="44"/>
      <c r="F352" s="45"/>
      <c r="G352" s="46"/>
      <c r="H352" s="47"/>
      <c r="I352" s="37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0"/>
    </row>
    <row r="353" spans="1:25" ht="15.75" thickBot="1" x14ac:dyDescent="0.3">
      <c r="A353" s="49"/>
      <c r="B353" s="50"/>
      <c r="C353" s="51" t="s">
        <v>38</v>
      </c>
      <c r="D353" s="52"/>
      <c r="E353" s="53"/>
      <c r="F353" s="54"/>
      <c r="G353" s="55"/>
      <c r="H353" s="56" t="s">
        <v>39</v>
      </c>
      <c r="I353" s="37">
        <f>SUM(I339:I352)</f>
        <v>0.27916666666666662</v>
      </c>
      <c r="J353" s="38">
        <f>SUM(J339:J352)</f>
        <v>180</v>
      </c>
      <c r="K353" s="38">
        <f t="shared" ref="K353:X353" si="101">SUM(K339:K352)</f>
        <v>11</v>
      </c>
      <c r="L353" s="38">
        <f t="shared" si="101"/>
        <v>8</v>
      </c>
      <c r="M353" s="38">
        <f t="shared" si="101"/>
        <v>1</v>
      </c>
      <c r="N353" s="38">
        <f t="shared" si="101"/>
        <v>0</v>
      </c>
      <c r="O353" s="38">
        <f t="shared" si="101"/>
        <v>0</v>
      </c>
      <c r="P353" s="38">
        <f t="shared" si="101"/>
        <v>0</v>
      </c>
      <c r="Q353" s="38">
        <f t="shared" si="101"/>
        <v>20</v>
      </c>
      <c r="R353" s="38">
        <f t="shared" si="101"/>
        <v>1</v>
      </c>
      <c r="S353" s="38">
        <f t="shared" si="101"/>
        <v>10</v>
      </c>
      <c r="T353" s="38">
        <f t="shared" si="101"/>
        <v>8</v>
      </c>
      <c r="U353" s="38">
        <f t="shared" si="101"/>
        <v>1</v>
      </c>
      <c r="V353" s="38">
        <f t="shared" si="101"/>
        <v>0</v>
      </c>
      <c r="W353" s="38">
        <f t="shared" si="101"/>
        <v>0</v>
      </c>
      <c r="X353" s="38">
        <f t="shared" si="101"/>
        <v>20</v>
      </c>
      <c r="Y353" s="40">
        <f t="shared" si="93"/>
        <v>0</v>
      </c>
    </row>
    <row r="354" spans="1:25" ht="16.5" thickTop="1" thickBot="1" x14ac:dyDescent="0.3">
      <c r="A354" s="214" t="s">
        <v>44</v>
      </c>
      <c r="B354" s="221">
        <v>43677</v>
      </c>
      <c r="C354" s="215" t="s">
        <v>30</v>
      </c>
      <c r="D354" s="216">
        <v>16</v>
      </c>
      <c r="E354" s="198">
        <v>0.27083333333333331</v>
      </c>
      <c r="F354" s="199">
        <v>137629</v>
      </c>
      <c r="G354" s="198">
        <v>0.31805555555555554</v>
      </c>
      <c r="H354" s="199">
        <v>137662</v>
      </c>
      <c r="I354" s="37">
        <f t="shared" ref="I354:J366" si="102">SUM(G354-E354)</f>
        <v>4.7222222222222221E-2</v>
      </c>
      <c r="J354" s="38">
        <f t="shared" si="102"/>
        <v>33</v>
      </c>
      <c r="K354" s="234">
        <v>1</v>
      </c>
      <c r="L354" s="213">
        <v>3</v>
      </c>
      <c r="M354" s="204"/>
      <c r="N354" s="204"/>
      <c r="O354" s="204"/>
      <c r="P354" s="204"/>
      <c r="Q354" s="39">
        <f>SUM(K354:P354)</f>
        <v>4</v>
      </c>
      <c r="R354" s="203"/>
      <c r="S354" s="213">
        <v>2</v>
      </c>
      <c r="T354" s="213">
        <v>2</v>
      </c>
      <c r="U354" s="204"/>
      <c r="V354" s="204"/>
      <c r="W354" s="204"/>
      <c r="X354" s="39">
        <f>SUM(R354:W354)</f>
        <v>4</v>
      </c>
      <c r="Y354" s="40">
        <f t="shared" si="93"/>
        <v>0</v>
      </c>
    </row>
    <row r="355" spans="1:25" ht="15.75" thickBot="1" x14ac:dyDescent="0.3">
      <c r="A355" s="217" t="s">
        <v>120</v>
      </c>
      <c r="B355" s="218"/>
      <c r="C355" s="219" t="s">
        <v>31</v>
      </c>
      <c r="D355" s="220"/>
      <c r="E355" s="201">
        <v>0.32291666666666669</v>
      </c>
      <c r="F355" s="202">
        <v>137662</v>
      </c>
      <c r="G355" s="201">
        <v>0.36319444444444443</v>
      </c>
      <c r="H355" s="202">
        <v>137686</v>
      </c>
      <c r="I355" s="37">
        <f t="shared" si="102"/>
        <v>4.0277777777777746E-2</v>
      </c>
      <c r="J355" s="38">
        <f t="shared" si="102"/>
        <v>24</v>
      </c>
      <c r="K355" s="208"/>
      <c r="L355" s="207">
        <v>1</v>
      </c>
      <c r="M355" s="206"/>
      <c r="N355" s="206"/>
      <c r="O355" s="206"/>
      <c r="P355" s="206"/>
      <c r="Q355" s="39">
        <f t="shared" ref="Q355:Q366" si="103">SUM(K355:P355)</f>
        <v>1</v>
      </c>
      <c r="R355" s="208"/>
      <c r="S355" s="207">
        <v>1</v>
      </c>
      <c r="T355" s="206"/>
      <c r="U355" s="206"/>
      <c r="V355" s="206"/>
      <c r="W355" s="206"/>
      <c r="X355" s="39">
        <f t="shared" ref="X355:X366" si="104">SUM(R355:W355)</f>
        <v>1</v>
      </c>
      <c r="Y355" s="40">
        <f t="shared" si="93"/>
        <v>0</v>
      </c>
    </row>
    <row r="356" spans="1:25" ht="15.75" thickBot="1" x14ac:dyDescent="0.3">
      <c r="A356" s="217" t="s">
        <v>120</v>
      </c>
      <c r="B356" s="218"/>
      <c r="C356" s="219" t="s">
        <v>32</v>
      </c>
      <c r="D356" s="220">
        <v>16</v>
      </c>
      <c r="E356" s="201">
        <v>0.36944444444444446</v>
      </c>
      <c r="F356" s="202">
        <v>137686</v>
      </c>
      <c r="G356" s="201">
        <v>0.40347222222222223</v>
      </c>
      <c r="H356" s="202">
        <v>137710</v>
      </c>
      <c r="I356" s="37">
        <f t="shared" si="102"/>
        <v>3.4027777777777768E-2</v>
      </c>
      <c r="J356" s="38">
        <f t="shared" si="102"/>
        <v>24</v>
      </c>
      <c r="K356" s="208"/>
      <c r="L356" s="206"/>
      <c r="M356" s="206"/>
      <c r="N356" s="206"/>
      <c r="O356" s="206"/>
      <c r="P356" s="206"/>
      <c r="Q356" s="39">
        <f t="shared" si="103"/>
        <v>0</v>
      </c>
      <c r="R356" s="208"/>
      <c r="S356" s="206"/>
      <c r="T356" s="206"/>
      <c r="U356" s="206"/>
      <c r="V356" s="206"/>
      <c r="W356" s="206"/>
      <c r="X356" s="39">
        <f t="shared" si="104"/>
        <v>0</v>
      </c>
      <c r="Y356" s="40">
        <f t="shared" si="93"/>
        <v>0</v>
      </c>
    </row>
    <row r="357" spans="1:25" ht="15.75" thickBot="1" x14ac:dyDescent="0.3">
      <c r="A357" s="217"/>
      <c r="B357" s="218"/>
      <c r="C357" s="219" t="s">
        <v>33</v>
      </c>
      <c r="D357" s="220"/>
      <c r="E357" s="201">
        <v>0.41319444444444442</v>
      </c>
      <c r="F357" s="202">
        <v>137710</v>
      </c>
      <c r="G357" s="201">
        <v>0.4597222222222222</v>
      </c>
      <c r="H357" s="202">
        <v>137742</v>
      </c>
      <c r="I357" s="37">
        <f t="shared" si="102"/>
        <v>4.6527777777777779E-2</v>
      </c>
      <c r="J357" s="38">
        <f t="shared" si="102"/>
        <v>32</v>
      </c>
      <c r="K357" s="205">
        <v>1</v>
      </c>
      <c r="L357" s="207">
        <v>1</v>
      </c>
      <c r="M357" s="206"/>
      <c r="N357" s="206"/>
      <c r="O357" s="206"/>
      <c r="P357" s="206"/>
      <c r="Q357" s="39">
        <f t="shared" si="103"/>
        <v>2</v>
      </c>
      <c r="R357" s="208"/>
      <c r="S357" s="207">
        <v>1</v>
      </c>
      <c r="T357" s="207">
        <v>1</v>
      </c>
      <c r="U357" s="206"/>
      <c r="V357" s="206"/>
      <c r="W357" s="206"/>
      <c r="X357" s="39">
        <f t="shared" si="104"/>
        <v>2</v>
      </c>
      <c r="Y357" s="40">
        <f t="shared" si="93"/>
        <v>0</v>
      </c>
    </row>
    <row r="358" spans="1:25" ht="15.75" thickBot="1" x14ac:dyDescent="0.3">
      <c r="A358" s="217" t="s">
        <v>136</v>
      </c>
      <c r="B358" s="218"/>
      <c r="C358" s="219" t="s">
        <v>34</v>
      </c>
      <c r="D358" s="220">
        <v>16</v>
      </c>
      <c r="E358" s="201">
        <v>0.64583333333333337</v>
      </c>
      <c r="F358" s="202">
        <v>137742</v>
      </c>
      <c r="G358" s="201">
        <v>0.6958333333333333</v>
      </c>
      <c r="H358" s="202">
        <v>137776</v>
      </c>
      <c r="I358" s="37">
        <f t="shared" si="102"/>
        <v>4.9999999999999933E-2</v>
      </c>
      <c r="J358" s="38">
        <f t="shared" si="102"/>
        <v>34</v>
      </c>
      <c r="K358" s="205">
        <v>1</v>
      </c>
      <c r="L358" s="207">
        <v>4</v>
      </c>
      <c r="M358" s="206"/>
      <c r="N358" s="206"/>
      <c r="O358" s="206"/>
      <c r="P358" s="206"/>
      <c r="Q358" s="39">
        <f t="shared" si="103"/>
        <v>5</v>
      </c>
      <c r="R358" s="208"/>
      <c r="S358" s="206"/>
      <c r="T358" s="206"/>
      <c r="U358" s="206"/>
      <c r="V358" s="207">
        <v>5</v>
      </c>
      <c r="W358" s="206"/>
      <c r="X358" s="39">
        <f t="shared" si="104"/>
        <v>5</v>
      </c>
      <c r="Y358" s="40">
        <f t="shared" si="93"/>
        <v>0</v>
      </c>
    </row>
    <row r="359" spans="1:25" ht="15.75" thickBot="1" x14ac:dyDescent="0.3">
      <c r="A359" s="217"/>
      <c r="B359" s="218"/>
      <c r="C359" s="219" t="s">
        <v>35</v>
      </c>
      <c r="D359" s="220"/>
      <c r="E359" s="201">
        <v>0.72777777777777775</v>
      </c>
      <c r="F359" s="202">
        <v>137776</v>
      </c>
      <c r="G359" s="201">
        <v>0.77777777777777779</v>
      </c>
      <c r="H359" s="202">
        <v>137813</v>
      </c>
      <c r="I359" s="37">
        <f t="shared" si="102"/>
        <v>5.0000000000000044E-2</v>
      </c>
      <c r="J359" s="38">
        <f t="shared" si="102"/>
        <v>37</v>
      </c>
      <c r="K359" s="205">
        <v>3</v>
      </c>
      <c r="L359" s="207">
        <v>4</v>
      </c>
      <c r="M359" s="207">
        <v>1</v>
      </c>
      <c r="N359" s="206"/>
      <c r="O359" s="206"/>
      <c r="P359" s="206"/>
      <c r="Q359" s="39">
        <f t="shared" si="103"/>
        <v>8</v>
      </c>
      <c r="R359" s="208"/>
      <c r="S359" s="207">
        <v>3</v>
      </c>
      <c r="T359" s="206"/>
      <c r="U359" s="206"/>
      <c r="V359" s="207">
        <v>5</v>
      </c>
      <c r="W359" s="206"/>
      <c r="X359" s="39">
        <f t="shared" si="104"/>
        <v>8</v>
      </c>
      <c r="Y359" s="40">
        <f t="shared" si="93"/>
        <v>0</v>
      </c>
    </row>
    <row r="360" spans="1:25" x14ac:dyDescent="0.25">
      <c r="A360" s="30"/>
      <c r="B360" s="41"/>
      <c r="C360" s="42"/>
      <c r="D360" s="33"/>
      <c r="E360" s="64"/>
      <c r="F360" s="65"/>
      <c r="G360" s="64"/>
      <c r="H360" s="65"/>
      <c r="I360" s="37">
        <f t="shared" si="102"/>
        <v>0</v>
      </c>
      <c r="J360" s="38">
        <f t="shared" si="102"/>
        <v>0</v>
      </c>
      <c r="K360" s="35"/>
      <c r="L360" s="35"/>
      <c r="M360" s="35"/>
      <c r="N360" s="35"/>
      <c r="O360" s="35"/>
      <c r="P360" s="35"/>
      <c r="Q360" s="39">
        <f t="shared" si="103"/>
        <v>0</v>
      </c>
      <c r="R360" s="35"/>
      <c r="S360" s="35"/>
      <c r="T360" s="35"/>
      <c r="U360" s="35"/>
      <c r="V360" s="35"/>
      <c r="W360" s="35"/>
      <c r="X360" s="39">
        <f t="shared" si="104"/>
        <v>0</v>
      </c>
      <c r="Y360" s="40">
        <f t="shared" si="93"/>
        <v>0</v>
      </c>
    </row>
    <row r="361" spans="1:25" x14ac:dyDescent="0.25">
      <c r="A361" s="30"/>
      <c r="B361" s="41"/>
      <c r="C361" s="42"/>
      <c r="D361" s="33"/>
      <c r="E361" s="64"/>
      <c r="F361" s="65"/>
      <c r="G361" s="64"/>
      <c r="H361" s="65"/>
      <c r="I361" s="37">
        <f t="shared" si="102"/>
        <v>0</v>
      </c>
      <c r="J361" s="38">
        <f t="shared" si="102"/>
        <v>0</v>
      </c>
      <c r="K361" s="35"/>
      <c r="L361" s="35"/>
      <c r="M361" s="35"/>
      <c r="N361" s="35"/>
      <c r="O361" s="35"/>
      <c r="P361" s="35"/>
      <c r="Q361" s="39">
        <f t="shared" si="103"/>
        <v>0</v>
      </c>
      <c r="R361" s="35"/>
      <c r="S361" s="35"/>
      <c r="T361" s="35"/>
      <c r="U361" s="35"/>
      <c r="V361" s="35"/>
      <c r="W361" s="35"/>
      <c r="X361" s="39">
        <f t="shared" si="104"/>
        <v>0</v>
      </c>
      <c r="Y361" s="40">
        <f t="shared" si="93"/>
        <v>0</v>
      </c>
    </row>
    <row r="362" spans="1:25" x14ac:dyDescent="0.25">
      <c r="A362" s="30"/>
      <c r="B362" s="41"/>
      <c r="C362" s="42"/>
      <c r="D362" s="33"/>
      <c r="E362" s="64"/>
      <c r="F362" s="65"/>
      <c r="G362" s="64"/>
      <c r="H362" s="65"/>
      <c r="I362" s="37">
        <f t="shared" si="102"/>
        <v>0</v>
      </c>
      <c r="J362" s="38">
        <f t="shared" si="102"/>
        <v>0</v>
      </c>
      <c r="K362" s="35"/>
      <c r="L362" s="35"/>
      <c r="M362" s="35"/>
      <c r="N362" s="35"/>
      <c r="O362" s="35"/>
      <c r="P362" s="35"/>
      <c r="Q362" s="39">
        <f t="shared" si="103"/>
        <v>0</v>
      </c>
      <c r="R362" s="35"/>
      <c r="S362" s="35"/>
      <c r="T362" s="35"/>
      <c r="U362" s="35"/>
      <c r="V362" s="35"/>
      <c r="W362" s="35"/>
      <c r="X362" s="39">
        <f t="shared" si="104"/>
        <v>0</v>
      </c>
      <c r="Y362" s="40">
        <f t="shared" si="93"/>
        <v>0</v>
      </c>
    </row>
    <row r="363" spans="1:25" x14ac:dyDescent="0.25">
      <c r="A363" s="30"/>
      <c r="B363" s="41"/>
      <c r="C363" s="42"/>
      <c r="D363" s="33"/>
      <c r="E363" s="64"/>
      <c r="F363" s="65"/>
      <c r="G363" s="64"/>
      <c r="H363" s="65"/>
      <c r="I363" s="37">
        <f t="shared" si="102"/>
        <v>0</v>
      </c>
      <c r="J363" s="38">
        <f t="shared" si="102"/>
        <v>0</v>
      </c>
      <c r="K363" s="35"/>
      <c r="L363" s="35"/>
      <c r="M363" s="35"/>
      <c r="N363" s="35"/>
      <c r="O363" s="35"/>
      <c r="P363" s="35"/>
      <c r="Q363" s="39">
        <f t="shared" si="103"/>
        <v>0</v>
      </c>
      <c r="R363" s="35"/>
      <c r="S363" s="35"/>
      <c r="T363" s="35"/>
      <c r="U363" s="35"/>
      <c r="V363" s="35"/>
      <c r="W363" s="35"/>
      <c r="X363" s="39">
        <f t="shared" si="104"/>
        <v>0</v>
      </c>
      <c r="Y363" s="40">
        <f t="shared" si="93"/>
        <v>0</v>
      </c>
    </row>
    <row r="364" spans="1:25" x14ac:dyDescent="0.25">
      <c r="A364" s="30"/>
      <c r="B364" s="41"/>
      <c r="C364" s="58"/>
      <c r="D364" s="59"/>
      <c r="E364" s="60"/>
      <c r="F364" s="61"/>
      <c r="G364" s="60"/>
      <c r="H364" s="61"/>
      <c r="I364" s="37">
        <f t="shared" si="102"/>
        <v>0</v>
      </c>
      <c r="J364" s="38">
        <f t="shared" si="102"/>
        <v>0</v>
      </c>
      <c r="K364" s="35"/>
      <c r="L364" s="35"/>
      <c r="M364" s="35"/>
      <c r="N364" s="35"/>
      <c r="O364" s="35"/>
      <c r="P364" s="35"/>
      <c r="Q364" s="39">
        <f t="shared" si="103"/>
        <v>0</v>
      </c>
      <c r="R364" s="35"/>
      <c r="S364" s="35"/>
      <c r="T364" s="35"/>
      <c r="U364" s="35"/>
      <c r="V364" s="35"/>
      <c r="W364" s="35"/>
      <c r="X364" s="39">
        <f t="shared" si="104"/>
        <v>0</v>
      </c>
      <c r="Y364" s="40">
        <f t="shared" si="93"/>
        <v>0</v>
      </c>
    </row>
    <row r="365" spans="1:25" x14ac:dyDescent="0.25">
      <c r="A365" s="30"/>
      <c r="B365" s="41"/>
      <c r="C365" s="58"/>
      <c r="D365" s="59"/>
      <c r="E365" s="60"/>
      <c r="F365" s="61"/>
      <c r="G365" s="60"/>
      <c r="H365" s="61"/>
      <c r="I365" s="37">
        <f t="shared" si="102"/>
        <v>0</v>
      </c>
      <c r="J365" s="38">
        <f t="shared" si="102"/>
        <v>0</v>
      </c>
      <c r="K365" s="35"/>
      <c r="L365" s="35"/>
      <c r="M365" s="35"/>
      <c r="N365" s="35"/>
      <c r="O365" s="35"/>
      <c r="P365" s="35"/>
      <c r="Q365" s="39">
        <f t="shared" si="103"/>
        <v>0</v>
      </c>
      <c r="R365" s="35"/>
      <c r="S365" s="35"/>
      <c r="T365" s="35"/>
      <c r="U365" s="35"/>
      <c r="V365" s="35"/>
      <c r="W365" s="35"/>
      <c r="X365" s="39">
        <f t="shared" si="104"/>
        <v>0</v>
      </c>
      <c r="Y365" s="40">
        <f t="shared" si="93"/>
        <v>0</v>
      </c>
    </row>
    <row r="366" spans="1:25" x14ac:dyDescent="0.25">
      <c r="A366" s="30"/>
      <c r="B366" s="41"/>
      <c r="C366" s="58"/>
      <c r="D366" s="59"/>
      <c r="E366" s="60"/>
      <c r="F366" s="61"/>
      <c r="G366" s="60"/>
      <c r="H366" s="61"/>
      <c r="I366" s="37">
        <f t="shared" si="102"/>
        <v>0</v>
      </c>
      <c r="J366" s="38">
        <f t="shared" si="102"/>
        <v>0</v>
      </c>
      <c r="K366" s="35"/>
      <c r="L366" s="35"/>
      <c r="M366" s="35"/>
      <c r="N366" s="35"/>
      <c r="O366" s="35"/>
      <c r="P366" s="35"/>
      <c r="Q366" s="39">
        <f t="shared" si="103"/>
        <v>0</v>
      </c>
      <c r="R366" s="35"/>
      <c r="S366" s="35"/>
      <c r="T366" s="35"/>
      <c r="U366" s="35"/>
      <c r="V366" s="35"/>
      <c r="W366" s="35"/>
      <c r="X366" s="39">
        <f t="shared" si="104"/>
        <v>0</v>
      </c>
      <c r="Y366" s="40">
        <f t="shared" si="93"/>
        <v>0</v>
      </c>
    </row>
    <row r="367" spans="1:25" x14ac:dyDescent="0.25">
      <c r="A367" s="30"/>
      <c r="B367" s="41"/>
      <c r="C367" s="42"/>
      <c r="D367" s="43"/>
      <c r="E367" s="44"/>
      <c r="F367" s="45"/>
      <c r="G367" s="46"/>
      <c r="H367" s="47"/>
      <c r="I367" s="37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0"/>
    </row>
    <row r="368" spans="1:25" ht="15.75" thickBot="1" x14ac:dyDescent="0.3">
      <c r="A368" s="49"/>
      <c r="B368" s="50"/>
      <c r="C368" s="51" t="s">
        <v>38</v>
      </c>
      <c r="D368" s="52"/>
      <c r="E368" s="53"/>
      <c r="F368" s="54"/>
      <c r="G368" s="55"/>
      <c r="H368" s="56" t="s">
        <v>39</v>
      </c>
      <c r="I368" s="37">
        <f>SUM(I354:I367)</f>
        <v>0.26805555555555549</v>
      </c>
      <c r="J368" s="38">
        <f>SUM(J354:J367)</f>
        <v>184</v>
      </c>
      <c r="K368" s="38">
        <f t="shared" ref="K368:X368" si="105">SUM(K354:K367)</f>
        <v>6</v>
      </c>
      <c r="L368" s="38">
        <f t="shared" si="105"/>
        <v>13</v>
      </c>
      <c r="M368" s="38">
        <f t="shared" si="105"/>
        <v>1</v>
      </c>
      <c r="N368" s="38">
        <f t="shared" si="105"/>
        <v>0</v>
      </c>
      <c r="O368" s="38">
        <f t="shared" si="105"/>
        <v>0</v>
      </c>
      <c r="P368" s="38">
        <f t="shared" si="105"/>
        <v>0</v>
      </c>
      <c r="Q368" s="38">
        <f t="shared" si="105"/>
        <v>20</v>
      </c>
      <c r="R368" s="38">
        <f t="shared" si="105"/>
        <v>0</v>
      </c>
      <c r="S368" s="38">
        <f t="shared" si="105"/>
        <v>7</v>
      </c>
      <c r="T368" s="38">
        <f t="shared" si="105"/>
        <v>3</v>
      </c>
      <c r="U368" s="38">
        <f t="shared" si="105"/>
        <v>0</v>
      </c>
      <c r="V368" s="38">
        <f t="shared" si="105"/>
        <v>10</v>
      </c>
      <c r="W368" s="38">
        <f t="shared" si="105"/>
        <v>0</v>
      </c>
      <c r="X368" s="38">
        <f t="shared" si="105"/>
        <v>20</v>
      </c>
      <c r="Y368" s="40">
        <f t="shared" si="93"/>
        <v>0</v>
      </c>
    </row>
    <row r="369" spans="1:25" ht="15.75" thickTop="1" x14ac:dyDescent="0.25">
      <c r="A369" s="30" t="s">
        <v>45</v>
      </c>
      <c r="B369" s="31"/>
      <c r="C369" s="32" t="s">
        <v>30</v>
      </c>
      <c r="D369" s="33"/>
      <c r="E369" s="64"/>
      <c r="F369" s="65"/>
      <c r="G369" s="64"/>
      <c r="H369" s="65"/>
      <c r="I369" s="37">
        <f t="shared" ref="I369:J381" si="106">SUM(G369-E369)</f>
        <v>0</v>
      </c>
      <c r="J369" s="38">
        <f t="shared" si="106"/>
        <v>0</v>
      </c>
      <c r="K369" s="35"/>
      <c r="L369" s="35"/>
      <c r="M369" s="35"/>
      <c r="N369" s="35"/>
      <c r="O369" s="35"/>
      <c r="P369" s="35"/>
      <c r="Q369" s="39">
        <f>SUM(K369:P369)</f>
        <v>0</v>
      </c>
      <c r="R369" s="35"/>
      <c r="S369" s="35"/>
      <c r="T369" s="35"/>
      <c r="U369" s="35"/>
      <c r="V369" s="35"/>
      <c r="W369" s="35"/>
      <c r="X369" s="39">
        <f>SUM(R369:W369)</f>
        <v>0</v>
      </c>
      <c r="Y369" s="40">
        <f t="shared" si="93"/>
        <v>0</v>
      </c>
    </row>
    <row r="370" spans="1:25" x14ac:dyDescent="0.25">
      <c r="A370" s="30"/>
      <c r="B370" s="41"/>
      <c r="C370" s="42" t="s">
        <v>31</v>
      </c>
      <c r="D370" s="33"/>
      <c r="E370" s="64"/>
      <c r="F370" s="65"/>
      <c r="G370" s="64"/>
      <c r="H370" s="65"/>
      <c r="I370" s="37">
        <f t="shared" si="106"/>
        <v>0</v>
      </c>
      <c r="J370" s="38">
        <f t="shared" si="106"/>
        <v>0</v>
      </c>
      <c r="K370" s="35"/>
      <c r="L370" s="35"/>
      <c r="M370" s="35"/>
      <c r="N370" s="35"/>
      <c r="O370" s="35"/>
      <c r="P370" s="35"/>
      <c r="Q370" s="39">
        <f t="shared" ref="Q370:Q381" si="107">SUM(K370:P370)</f>
        <v>0</v>
      </c>
      <c r="R370" s="35"/>
      <c r="S370" s="35"/>
      <c r="T370" s="35"/>
      <c r="U370" s="35"/>
      <c r="V370" s="35"/>
      <c r="W370" s="35"/>
      <c r="X370" s="39">
        <f t="shared" ref="X370:X381" si="108">SUM(R370:W370)</f>
        <v>0</v>
      </c>
      <c r="Y370" s="40">
        <f t="shared" si="93"/>
        <v>0</v>
      </c>
    </row>
    <row r="371" spans="1:25" x14ac:dyDescent="0.25">
      <c r="A371" s="30"/>
      <c r="B371" s="41"/>
      <c r="C371" s="42" t="s">
        <v>32</v>
      </c>
      <c r="D371" s="33"/>
      <c r="E371" s="64"/>
      <c r="F371" s="65"/>
      <c r="G371" s="64"/>
      <c r="H371" s="65"/>
      <c r="I371" s="37">
        <f t="shared" si="106"/>
        <v>0</v>
      </c>
      <c r="J371" s="38">
        <f t="shared" si="106"/>
        <v>0</v>
      </c>
      <c r="K371" s="35"/>
      <c r="L371" s="35"/>
      <c r="M371" s="35"/>
      <c r="N371" s="35"/>
      <c r="O371" s="35"/>
      <c r="P371" s="35"/>
      <c r="Q371" s="39">
        <f t="shared" si="107"/>
        <v>0</v>
      </c>
      <c r="R371" s="35"/>
      <c r="S371" s="35"/>
      <c r="T371" s="35"/>
      <c r="U371" s="35"/>
      <c r="V371" s="35"/>
      <c r="W371" s="35"/>
      <c r="X371" s="39">
        <f t="shared" si="108"/>
        <v>0</v>
      </c>
      <c r="Y371" s="40">
        <f t="shared" si="93"/>
        <v>0</v>
      </c>
    </row>
    <row r="372" spans="1:25" x14ac:dyDescent="0.25">
      <c r="A372" s="30"/>
      <c r="B372" s="41"/>
      <c r="C372" s="42" t="s">
        <v>33</v>
      </c>
      <c r="D372" s="33"/>
      <c r="E372" s="64"/>
      <c r="F372" s="65"/>
      <c r="G372" s="64"/>
      <c r="H372" s="65"/>
      <c r="I372" s="37">
        <f t="shared" si="106"/>
        <v>0</v>
      </c>
      <c r="J372" s="38">
        <f t="shared" si="106"/>
        <v>0</v>
      </c>
      <c r="K372" s="35"/>
      <c r="L372" s="35"/>
      <c r="M372" s="35"/>
      <c r="N372" s="35"/>
      <c r="O372" s="35"/>
      <c r="P372" s="35"/>
      <c r="Q372" s="39">
        <f t="shared" si="107"/>
        <v>0</v>
      </c>
      <c r="R372" s="35"/>
      <c r="S372" s="35"/>
      <c r="T372" s="35"/>
      <c r="U372" s="35"/>
      <c r="V372" s="35"/>
      <c r="W372" s="35"/>
      <c r="X372" s="39">
        <f t="shared" si="108"/>
        <v>0</v>
      </c>
      <c r="Y372" s="40">
        <f t="shared" si="93"/>
        <v>0</v>
      </c>
    </row>
    <row r="373" spans="1:25" x14ac:dyDescent="0.25">
      <c r="A373" s="30"/>
      <c r="B373" s="41"/>
      <c r="C373" s="42" t="s">
        <v>34</v>
      </c>
      <c r="D373" s="33"/>
      <c r="E373" s="64"/>
      <c r="F373" s="65"/>
      <c r="G373" s="64"/>
      <c r="H373" s="65"/>
      <c r="I373" s="37">
        <f t="shared" si="106"/>
        <v>0</v>
      </c>
      <c r="J373" s="38">
        <f t="shared" si="106"/>
        <v>0</v>
      </c>
      <c r="K373" s="35"/>
      <c r="L373" s="35"/>
      <c r="M373" s="35"/>
      <c r="N373" s="35"/>
      <c r="O373" s="35"/>
      <c r="P373" s="35"/>
      <c r="Q373" s="39">
        <f t="shared" si="107"/>
        <v>0</v>
      </c>
      <c r="R373" s="35"/>
      <c r="S373" s="35"/>
      <c r="T373" s="35"/>
      <c r="U373" s="35"/>
      <c r="V373" s="35"/>
      <c r="W373" s="35"/>
      <c r="X373" s="39">
        <f t="shared" si="108"/>
        <v>0</v>
      </c>
      <c r="Y373" s="40">
        <f t="shared" si="93"/>
        <v>0</v>
      </c>
    </row>
    <row r="374" spans="1:25" x14ac:dyDescent="0.25">
      <c r="A374" s="30"/>
      <c r="B374" s="41"/>
      <c r="C374" s="42" t="s">
        <v>35</v>
      </c>
      <c r="D374" s="33"/>
      <c r="E374" s="64"/>
      <c r="F374" s="65"/>
      <c r="G374" s="64"/>
      <c r="H374" s="65"/>
      <c r="I374" s="37">
        <f t="shared" si="106"/>
        <v>0</v>
      </c>
      <c r="J374" s="38">
        <f t="shared" si="106"/>
        <v>0</v>
      </c>
      <c r="K374" s="35"/>
      <c r="L374" s="35"/>
      <c r="M374" s="35"/>
      <c r="N374" s="35"/>
      <c r="O374" s="35"/>
      <c r="P374" s="35"/>
      <c r="Q374" s="39">
        <f t="shared" si="107"/>
        <v>0</v>
      </c>
      <c r="R374" s="35"/>
      <c r="S374" s="35"/>
      <c r="T374" s="35"/>
      <c r="U374" s="35"/>
      <c r="V374" s="35"/>
      <c r="W374" s="35"/>
      <c r="X374" s="39">
        <f t="shared" si="108"/>
        <v>0</v>
      </c>
      <c r="Y374" s="40">
        <f t="shared" si="93"/>
        <v>0</v>
      </c>
    </row>
    <row r="375" spans="1:25" x14ac:dyDescent="0.25">
      <c r="A375" s="30"/>
      <c r="B375" s="41"/>
      <c r="C375" s="42"/>
      <c r="D375" s="33"/>
      <c r="E375" s="64"/>
      <c r="F375" s="65"/>
      <c r="G375" s="64"/>
      <c r="H375" s="65"/>
      <c r="I375" s="37">
        <f t="shared" si="106"/>
        <v>0</v>
      </c>
      <c r="J375" s="38">
        <f t="shared" si="106"/>
        <v>0</v>
      </c>
      <c r="K375" s="35"/>
      <c r="L375" s="35"/>
      <c r="M375" s="35"/>
      <c r="N375" s="35"/>
      <c r="O375" s="35"/>
      <c r="P375" s="35"/>
      <c r="Q375" s="39">
        <f t="shared" si="107"/>
        <v>0</v>
      </c>
      <c r="R375" s="35"/>
      <c r="S375" s="35"/>
      <c r="T375" s="35"/>
      <c r="U375" s="35"/>
      <c r="V375" s="35"/>
      <c r="W375" s="35"/>
      <c r="X375" s="39">
        <f t="shared" si="108"/>
        <v>0</v>
      </c>
      <c r="Y375" s="40">
        <f t="shared" si="93"/>
        <v>0</v>
      </c>
    </row>
    <row r="376" spans="1:25" x14ac:dyDescent="0.25">
      <c r="A376" s="30"/>
      <c r="B376" s="41"/>
      <c r="C376" s="42"/>
      <c r="D376" s="33"/>
      <c r="E376" s="64"/>
      <c r="F376" s="65"/>
      <c r="G376" s="64"/>
      <c r="H376" s="65"/>
      <c r="I376" s="37">
        <f t="shared" si="106"/>
        <v>0</v>
      </c>
      <c r="J376" s="38">
        <f t="shared" si="106"/>
        <v>0</v>
      </c>
      <c r="K376" s="35"/>
      <c r="L376" s="35"/>
      <c r="M376" s="35"/>
      <c r="N376" s="35"/>
      <c r="O376" s="35"/>
      <c r="P376" s="35"/>
      <c r="Q376" s="39">
        <f t="shared" si="107"/>
        <v>0</v>
      </c>
      <c r="R376" s="35"/>
      <c r="S376" s="35"/>
      <c r="T376" s="35"/>
      <c r="U376" s="35"/>
      <c r="V376" s="35"/>
      <c r="W376" s="35"/>
      <c r="X376" s="39">
        <f t="shared" si="108"/>
        <v>0</v>
      </c>
      <c r="Y376" s="40">
        <f t="shared" si="93"/>
        <v>0</v>
      </c>
    </row>
    <row r="377" spans="1:25" x14ac:dyDescent="0.25">
      <c r="A377" s="30"/>
      <c r="B377" s="41"/>
      <c r="C377" s="42"/>
      <c r="D377" s="33"/>
      <c r="E377" s="64"/>
      <c r="F377" s="65"/>
      <c r="G377" s="64"/>
      <c r="H377" s="65"/>
      <c r="I377" s="37">
        <f t="shared" si="106"/>
        <v>0</v>
      </c>
      <c r="J377" s="38">
        <f t="shared" si="106"/>
        <v>0</v>
      </c>
      <c r="K377" s="35"/>
      <c r="L377" s="35"/>
      <c r="M377" s="35"/>
      <c r="N377" s="35"/>
      <c r="O377" s="35"/>
      <c r="P377" s="35"/>
      <c r="Q377" s="39">
        <f t="shared" si="107"/>
        <v>0</v>
      </c>
      <c r="R377" s="35"/>
      <c r="S377" s="35"/>
      <c r="T377" s="35"/>
      <c r="U377" s="35"/>
      <c r="V377" s="35"/>
      <c r="W377" s="35"/>
      <c r="X377" s="39">
        <f t="shared" si="108"/>
        <v>0</v>
      </c>
      <c r="Y377" s="40">
        <f t="shared" si="93"/>
        <v>0</v>
      </c>
    </row>
    <row r="378" spans="1:25" x14ac:dyDescent="0.25">
      <c r="A378" s="30"/>
      <c r="B378" s="41"/>
      <c r="C378" s="42"/>
      <c r="D378" s="33"/>
      <c r="E378" s="64"/>
      <c r="F378" s="65"/>
      <c r="G378" s="64"/>
      <c r="H378" s="65"/>
      <c r="I378" s="37">
        <f t="shared" si="106"/>
        <v>0</v>
      </c>
      <c r="J378" s="38">
        <f t="shared" si="106"/>
        <v>0</v>
      </c>
      <c r="K378" s="35"/>
      <c r="L378" s="35"/>
      <c r="M378" s="35"/>
      <c r="N378" s="35"/>
      <c r="O378" s="35"/>
      <c r="P378" s="35"/>
      <c r="Q378" s="39">
        <f t="shared" si="107"/>
        <v>0</v>
      </c>
      <c r="R378" s="35"/>
      <c r="S378" s="35"/>
      <c r="T378" s="35"/>
      <c r="U378" s="35"/>
      <c r="V378" s="35"/>
      <c r="W378" s="35"/>
      <c r="X378" s="39">
        <f t="shared" si="108"/>
        <v>0</v>
      </c>
      <c r="Y378" s="40">
        <f t="shared" si="93"/>
        <v>0</v>
      </c>
    </row>
    <row r="379" spans="1:25" x14ac:dyDescent="0.25">
      <c r="A379" s="30"/>
      <c r="B379" s="41"/>
      <c r="C379" s="58"/>
      <c r="D379" s="59"/>
      <c r="E379" s="60"/>
      <c r="F379" s="61"/>
      <c r="G379" s="60"/>
      <c r="H379" s="61"/>
      <c r="I379" s="37">
        <f t="shared" si="106"/>
        <v>0</v>
      </c>
      <c r="J379" s="38">
        <f t="shared" si="106"/>
        <v>0</v>
      </c>
      <c r="K379" s="35"/>
      <c r="L379" s="35"/>
      <c r="M379" s="35"/>
      <c r="N379" s="35"/>
      <c r="O379" s="35"/>
      <c r="P379" s="35"/>
      <c r="Q379" s="39">
        <f t="shared" si="107"/>
        <v>0</v>
      </c>
      <c r="R379" s="35"/>
      <c r="S379" s="35"/>
      <c r="T379" s="35"/>
      <c r="U379" s="35"/>
      <c r="V379" s="35"/>
      <c r="W379" s="35"/>
      <c r="X379" s="39">
        <f t="shared" si="108"/>
        <v>0</v>
      </c>
      <c r="Y379" s="40">
        <f t="shared" si="93"/>
        <v>0</v>
      </c>
    </row>
    <row r="380" spans="1:25" x14ac:dyDescent="0.25">
      <c r="A380" s="30"/>
      <c r="B380" s="41"/>
      <c r="C380" s="58"/>
      <c r="D380" s="59"/>
      <c r="E380" s="60"/>
      <c r="F380" s="61"/>
      <c r="G380" s="60"/>
      <c r="H380" s="61"/>
      <c r="I380" s="37">
        <f t="shared" si="106"/>
        <v>0</v>
      </c>
      <c r="J380" s="38">
        <f t="shared" si="106"/>
        <v>0</v>
      </c>
      <c r="K380" s="35"/>
      <c r="L380" s="35"/>
      <c r="M380" s="35"/>
      <c r="N380" s="35"/>
      <c r="O380" s="35"/>
      <c r="P380" s="35"/>
      <c r="Q380" s="39">
        <f t="shared" si="107"/>
        <v>0</v>
      </c>
      <c r="R380" s="35"/>
      <c r="S380" s="35"/>
      <c r="T380" s="35"/>
      <c r="U380" s="35"/>
      <c r="V380" s="35"/>
      <c r="W380" s="35"/>
      <c r="X380" s="39">
        <f t="shared" si="108"/>
        <v>0</v>
      </c>
      <c r="Y380" s="40">
        <f t="shared" si="93"/>
        <v>0</v>
      </c>
    </row>
    <row r="381" spans="1:25" x14ac:dyDescent="0.25">
      <c r="A381" s="30"/>
      <c r="B381" s="41"/>
      <c r="C381" s="58"/>
      <c r="D381" s="59"/>
      <c r="E381" s="60"/>
      <c r="F381" s="61"/>
      <c r="G381" s="60"/>
      <c r="H381" s="61"/>
      <c r="I381" s="37">
        <f t="shared" si="106"/>
        <v>0</v>
      </c>
      <c r="J381" s="38">
        <f t="shared" si="106"/>
        <v>0</v>
      </c>
      <c r="K381" s="35"/>
      <c r="L381" s="35"/>
      <c r="M381" s="35"/>
      <c r="N381" s="35"/>
      <c r="O381" s="35"/>
      <c r="P381" s="35"/>
      <c r="Q381" s="39">
        <f t="shared" si="107"/>
        <v>0</v>
      </c>
      <c r="R381" s="35"/>
      <c r="S381" s="35"/>
      <c r="T381" s="35"/>
      <c r="U381" s="35"/>
      <c r="V381" s="35"/>
      <c r="W381" s="35"/>
      <c r="X381" s="39">
        <f t="shared" si="108"/>
        <v>0</v>
      </c>
      <c r="Y381" s="40">
        <f t="shared" si="93"/>
        <v>0</v>
      </c>
    </row>
    <row r="382" spans="1:25" x14ac:dyDescent="0.25">
      <c r="A382" s="30"/>
      <c r="B382" s="66"/>
      <c r="C382" s="67"/>
      <c r="D382" s="68"/>
      <c r="E382" s="69"/>
      <c r="F382" s="70"/>
      <c r="G382" s="71"/>
      <c r="H382" s="72"/>
      <c r="I382" s="37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73"/>
    </row>
    <row r="383" spans="1:25" ht="15.75" thickBot="1" x14ac:dyDescent="0.3">
      <c r="A383" s="49"/>
      <c r="B383" s="50"/>
      <c r="C383" s="51" t="s">
        <v>38</v>
      </c>
      <c r="D383" s="52"/>
      <c r="E383" s="53"/>
      <c r="F383" s="54"/>
      <c r="G383" s="55"/>
      <c r="H383" s="56" t="s">
        <v>39</v>
      </c>
      <c r="I383" s="37">
        <f>SUM(I369:I382)</f>
        <v>0</v>
      </c>
      <c r="J383" s="38">
        <f>SUM(J369:J382)</f>
        <v>0</v>
      </c>
      <c r="K383" s="38">
        <f t="shared" ref="K383:X383" si="109">SUM(K369:K382)</f>
        <v>0</v>
      </c>
      <c r="L383" s="38">
        <f t="shared" si="109"/>
        <v>0</v>
      </c>
      <c r="M383" s="38">
        <f t="shared" si="109"/>
        <v>0</v>
      </c>
      <c r="N383" s="38">
        <f t="shared" si="109"/>
        <v>0</v>
      </c>
      <c r="O383" s="38">
        <f t="shared" si="109"/>
        <v>0</v>
      </c>
      <c r="P383" s="38">
        <f t="shared" si="109"/>
        <v>0</v>
      </c>
      <c r="Q383" s="38">
        <f t="shared" si="109"/>
        <v>0</v>
      </c>
      <c r="R383" s="38">
        <f t="shared" si="109"/>
        <v>0</v>
      </c>
      <c r="S383" s="38">
        <f t="shared" si="109"/>
        <v>0</v>
      </c>
      <c r="T383" s="38">
        <f t="shared" si="109"/>
        <v>0</v>
      </c>
      <c r="U383" s="38">
        <f t="shared" si="109"/>
        <v>0</v>
      </c>
      <c r="V383" s="38">
        <f t="shared" si="109"/>
        <v>0</v>
      </c>
      <c r="W383" s="38">
        <f t="shared" si="109"/>
        <v>0</v>
      </c>
      <c r="X383" s="38">
        <f t="shared" si="109"/>
        <v>0</v>
      </c>
      <c r="Y383" s="40">
        <f t="shared" si="93"/>
        <v>0</v>
      </c>
    </row>
    <row r="384" spans="1:25" ht="15.75" thickTop="1" x14ac:dyDescent="0.25">
      <c r="A384" s="74" t="s">
        <v>46</v>
      </c>
      <c r="B384" s="75"/>
      <c r="C384" s="76" t="s">
        <v>30</v>
      </c>
      <c r="D384" s="77"/>
      <c r="E384" s="78"/>
      <c r="F384" s="79"/>
      <c r="G384" s="78"/>
      <c r="H384" s="79"/>
      <c r="I384" s="80">
        <f t="shared" ref="I384:J396" si="110">SUM(G384-E384)</f>
        <v>0</v>
      </c>
      <c r="J384" s="81">
        <f t="shared" si="110"/>
        <v>0</v>
      </c>
      <c r="K384" s="82"/>
      <c r="L384" s="82"/>
      <c r="M384" s="82"/>
      <c r="N384" s="82"/>
      <c r="O384" s="82"/>
      <c r="P384" s="82"/>
      <c r="Q384" s="83">
        <f>SUM(K384:P384)</f>
        <v>0</v>
      </c>
      <c r="R384" s="82"/>
      <c r="S384" s="82"/>
      <c r="T384" s="82"/>
      <c r="U384" s="82"/>
      <c r="V384" s="82"/>
      <c r="W384" s="82"/>
      <c r="X384" s="83">
        <f>SUM(R384:W384)</f>
        <v>0</v>
      </c>
      <c r="Y384" s="84">
        <f t="shared" si="93"/>
        <v>0</v>
      </c>
    </row>
    <row r="385" spans="1:25" x14ac:dyDescent="0.25">
      <c r="A385" s="85"/>
      <c r="B385" s="41"/>
      <c r="C385" s="42" t="s">
        <v>31</v>
      </c>
      <c r="D385" s="33"/>
      <c r="E385" s="64"/>
      <c r="F385" s="65"/>
      <c r="G385" s="64"/>
      <c r="H385" s="65"/>
      <c r="I385" s="37">
        <f t="shared" si="110"/>
        <v>0</v>
      </c>
      <c r="J385" s="38">
        <f t="shared" si="110"/>
        <v>0</v>
      </c>
      <c r="K385" s="35"/>
      <c r="L385" s="35"/>
      <c r="M385" s="35"/>
      <c r="N385" s="35"/>
      <c r="O385" s="35"/>
      <c r="P385" s="35"/>
      <c r="Q385" s="39">
        <f t="shared" ref="Q385:Q396" si="111">SUM(K385:P385)</f>
        <v>0</v>
      </c>
      <c r="R385" s="35"/>
      <c r="S385" s="35"/>
      <c r="T385" s="35"/>
      <c r="U385" s="35"/>
      <c r="V385" s="35"/>
      <c r="W385" s="35"/>
      <c r="X385" s="39">
        <f t="shared" ref="X385:X396" si="112">SUM(R385:W385)</f>
        <v>0</v>
      </c>
      <c r="Y385" s="86">
        <f t="shared" si="93"/>
        <v>0</v>
      </c>
    </row>
    <row r="386" spans="1:25" x14ac:dyDescent="0.25">
      <c r="A386" s="85"/>
      <c r="B386" s="41"/>
      <c r="C386" s="42" t="s">
        <v>32</v>
      </c>
      <c r="D386" s="33"/>
      <c r="E386" s="64"/>
      <c r="F386" s="65"/>
      <c r="G386" s="64"/>
      <c r="H386" s="65"/>
      <c r="I386" s="37">
        <f t="shared" si="110"/>
        <v>0</v>
      </c>
      <c r="J386" s="38">
        <f t="shared" si="110"/>
        <v>0</v>
      </c>
      <c r="K386" s="35"/>
      <c r="L386" s="35"/>
      <c r="M386" s="35"/>
      <c r="N386" s="35"/>
      <c r="O386" s="35"/>
      <c r="P386" s="35"/>
      <c r="Q386" s="39">
        <f t="shared" si="111"/>
        <v>0</v>
      </c>
      <c r="R386" s="35"/>
      <c r="S386" s="35"/>
      <c r="T386" s="35"/>
      <c r="U386" s="35"/>
      <c r="V386" s="35"/>
      <c r="W386" s="35"/>
      <c r="X386" s="39">
        <f t="shared" si="112"/>
        <v>0</v>
      </c>
      <c r="Y386" s="86">
        <f t="shared" si="93"/>
        <v>0</v>
      </c>
    </row>
    <row r="387" spans="1:25" x14ac:dyDescent="0.25">
      <c r="A387" s="85"/>
      <c r="B387" s="41"/>
      <c r="C387" s="42" t="s">
        <v>33</v>
      </c>
      <c r="D387" s="33"/>
      <c r="E387" s="64"/>
      <c r="F387" s="65"/>
      <c r="G387" s="64"/>
      <c r="H387" s="65"/>
      <c r="I387" s="37">
        <f t="shared" si="110"/>
        <v>0</v>
      </c>
      <c r="J387" s="38">
        <f t="shared" si="110"/>
        <v>0</v>
      </c>
      <c r="K387" s="35"/>
      <c r="L387" s="35"/>
      <c r="M387" s="35"/>
      <c r="N387" s="35"/>
      <c r="O387" s="35"/>
      <c r="P387" s="35"/>
      <c r="Q387" s="39">
        <f t="shared" si="111"/>
        <v>0</v>
      </c>
      <c r="R387" s="35"/>
      <c r="S387" s="35"/>
      <c r="T387" s="35"/>
      <c r="U387" s="35"/>
      <c r="V387" s="35"/>
      <c r="W387" s="35"/>
      <c r="X387" s="39">
        <f t="shared" si="112"/>
        <v>0</v>
      </c>
      <c r="Y387" s="86">
        <f t="shared" si="93"/>
        <v>0</v>
      </c>
    </row>
    <row r="388" spans="1:25" x14ac:dyDescent="0.25">
      <c r="A388" s="85"/>
      <c r="B388" s="41"/>
      <c r="C388" s="42" t="s">
        <v>34</v>
      </c>
      <c r="D388" s="33"/>
      <c r="E388" s="64"/>
      <c r="F388" s="65"/>
      <c r="G388" s="64"/>
      <c r="H388" s="65"/>
      <c r="I388" s="37">
        <f t="shared" si="110"/>
        <v>0</v>
      </c>
      <c r="J388" s="38">
        <f t="shared" si="110"/>
        <v>0</v>
      </c>
      <c r="K388" s="35"/>
      <c r="L388" s="35"/>
      <c r="M388" s="35"/>
      <c r="N388" s="35"/>
      <c r="O388" s="35"/>
      <c r="P388" s="35"/>
      <c r="Q388" s="39">
        <f t="shared" si="111"/>
        <v>0</v>
      </c>
      <c r="R388" s="35"/>
      <c r="S388" s="35"/>
      <c r="T388" s="35"/>
      <c r="U388" s="35"/>
      <c r="V388" s="35"/>
      <c r="W388" s="35"/>
      <c r="X388" s="39">
        <f t="shared" si="112"/>
        <v>0</v>
      </c>
      <c r="Y388" s="86">
        <f t="shared" si="93"/>
        <v>0</v>
      </c>
    </row>
    <row r="389" spans="1:25" x14ac:dyDescent="0.25">
      <c r="A389" s="85"/>
      <c r="B389" s="41"/>
      <c r="C389" s="42" t="s">
        <v>35</v>
      </c>
      <c r="D389" s="33"/>
      <c r="E389" s="64"/>
      <c r="F389" s="65"/>
      <c r="G389" s="64"/>
      <c r="H389" s="65"/>
      <c r="I389" s="37">
        <f t="shared" si="110"/>
        <v>0</v>
      </c>
      <c r="J389" s="38">
        <f t="shared" si="110"/>
        <v>0</v>
      </c>
      <c r="K389" s="35"/>
      <c r="L389" s="35"/>
      <c r="M389" s="35"/>
      <c r="N389" s="35"/>
      <c r="O389" s="35"/>
      <c r="P389" s="35"/>
      <c r="Q389" s="39">
        <f t="shared" si="111"/>
        <v>0</v>
      </c>
      <c r="R389" s="35"/>
      <c r="S389" s="35"/>
      <c r="T389" s="35"/>
      <c r="U389" s="35"/>
      <c r="V389" s="35"/>
      <c r="W389" s="35"/>
      <c r="X389" s="39">
        <f t="shared" si="112"/>
        <v>0</v>
      </c>
      <c r="Y389" s="86">
        <f t="shared" si="93"/>
        <v>0</v>
      </c>
    </row>
    <row r="390" spans="1:25" x14ac:dyDescent="0.25">
      <c r="A390" s="85"/>
      <c r="B390" s="41"/>
      <c r="C390" s="42"/>
      <c r="D390" s="33"/>
      <c r="E390" s="64"/>
      <c r="F390" s="65"/>
      <c r="G390" s="64"/>
      <c r="H390" s="65"/>
      <c r="I390" s="37">
        <f t="shared" si="110"/>
        <v>0</v>
      </c>
      <c r="J390" s="38">
        <f t="shared" si="110"/>
        <v>0</v>
      </c>
      <c r="K390" s="35"/>
      <c r="L390" s="35"/>
      <c r="M390" s="35"/>
      <c r="N390" s="35"/>
      <c r="O390" s="35"/>
      <c r="P390" s="35"/>
      <c r="Q390" s="39">
        <f t="shared" si="111"/>
        <v>0</v>
      </c>
      <c r="R390" s="35"/>
      <c r="S390" s="35"/>
      <c r="T390" s="35"/>
      <c r="U390" s="35"/>
      <c r="V390" s="35"/>
      <c r="W390" s="35"/>
      <c r="X390" s="39">
        <f t="shared" si="112"/>
        <v>0</v>
      </c>
      <c r="Y390" s="86">
        <f t="shared" si="93"/>
        <v>0</v>
      </c>
    </row>
    <row r="391" spans="1:25" x14ac:dyDescent="0.25">
      <c r="A391" s="85"/>
      <c r="B391" s="41"/>
      <c r="C391" s="42"/>
      <c r="D391" s="33"/>
      <c r="E391" s="64"/>
      <c r="F391" s="65"/>
      <c r="G391" s="64"/>
      <c r="H391" s="65"/>
      <c r="I391" s="37">
        <f t="shared" si="110"/>
        <v>0</v>
      </c>
      <c r="J391" s="38">
        <f t="shared" si="110"/>
        <v>0</v>
      </c>
      <c r="K391" s="35"/>
      <c r="L391" s="35"/>
      <c r="M391" s="35"/>
      <c r="N391" s="35"/>
      <c r="O391" s="35"/>
      <c r="P391" s="35"/>
      <c r="Q391" s="39">
        <f t="shared" si="111"/>
        <v>0</v>
      </c>
      <c r="R391" s="35"/>
      <c r="S391" s="35"/>
      <c r="T391" s="35"/>
      <c r="U391" s="35"/>
      <c r="V391" s="35"/>
      <c r="W391" s="35"/>
      <c r="X391" s="39">
        <f t="shared" si="112"/>
        <v>0</v>
      </c>
      <c r="Y391" s="86">
        <f t="shared" si="93"/>
        <v>0</v>
      </c>
    </row>
    <row r="392" spans="1:25" x14ac:dyDescent="0.25">
      <c r="A392" s="85"/>
      <c r="B392" s="41"/>
      <c r="C392" s="42"/>
      <c r="D392" s="33"/>
      <c r="E392" s="64"/>
      <c r="F392" s="65"/>
      <c r="G392" s="64"/>
      <c r="H392" s="65"/>
      <c r="I392" s="37">
        <f t="shared" si="110"/>
        <v>0</v>
      </c>
      <c r="J392" s="38">
        <f t="shared" si="110"/>
        <v>0</v>
      </c>
      <c r="K392" s="35"/>
      <c r="L392" s="35"/>
      <c r="M392" s="35"/>
      <c r="N392" s="35"/>
      <c r="O392" s="35"/>
      <c r="P392" s="35"/>
      <c r="Q392" s="39">
        <f t="shared" si="111"/>
        <v>0</v>
      </c>
      <c r="R392" s="35"/>
      <c r="S392" s="35"/>
      <c r="T392" s="35"/>
      <c r="U392" s="35"/>
      <c r="V392" s="35"/>
      <c r="W392" s="35"/>
      <c r="X392" s="39">
        <f t="shared" si="112"/>
        <v>0</v>
      </c>
      <c r="Y392" s="86">
        <f t="shared" si="93"/>
        <v>0</v>
      </c>
    </row>
    <row r="393" spans="1:25" x14ac:dyDescent="0.25">
      <c r="A393" s="85"/>
      <c r="B393" s="41"/>
      <c r="C393" s="42"/>
      <c r="D393" s="33"/>
      <c r="E393" s="64"/>
      <c r="F393" s="65"/>
      <c r="G393" s="64"/>
      <c r="H393" s="65"/>
      <c r="I393" s="37">
        <f t="shared" si="110"/>
        <v>0</v>
      </c>
      <c r="J393" s="38">
        <f t="shared" si="110"/>
        <v>0</v>
      </c>
      <c r="K393" s="35"/>
      <c r="L393" s="35"/>
      <c r="M393" s="35"/>
      <c r="N393" s="35"/>
      <c r="O393" s="35"/>
      <c r="P393" s="35"/>
      <c r="Q393" s="39">
        <f t="shared" si="111"/>
        <v>0</v>
      </c>
      <c r="R393" s="35"/>
      <c r="S393" s="35"/>
      <c r="T393" s="35"/>
      <c r="U393" s="35"/>
      <c r="V393" s="35"/>
      <c r="W393" s="35"/>
      <c r="X393" s="39">
        <f t="shared" si="112"/>
        <v>0</v>
      </c>
      <c r="Y393" s="86">
        <f t="shared" si="93"/>
        <v>0</v>
      </c>
    </row>
    <row r="394" spans="1:25" x14ac:dyDescent="0.25">
      <c r="A394" s="85"/>
      <c r="B394" s="41"/>
      <c r="C394" s="58"/>
      <c r="D394" s="59"/>
      <c r="E394" s="60"/>
      <c r="F394" s="61"/>
      <c r="G394" s="60"/>
      <c r="H394" s="61"/>
      <c r="I394" s="37">
        <f t="shared" si="110"/>
        <v>0</v>
      </c>
      <c r="J394" s="38">
        <f t="shared" si="110"/>
        <v>0</v>
      </c>
      <c r="K394" s="35"/>
      <c r="L394" s="35"/>
      <c r="M394" s="35"/>
      <c r="N394" s="35"/>
      <c r="O394" s="35"/>
      <c r="P394" s="35"/>
      <c r="Q394" s="39">
        <f t="shared" si="111"/>
        <v>0</v>
      </c>
      <c r="R394" s="35"/>
      <c r="S394" s="35"/>
      <c r="T394" s="35"/>
      <c r="U394" s="35"/>
      <c r="V394" s="35"/>
      <c r="W394" s="35"/>
      <c r="X394" s="39">
        <f t="shared" si="112"/>
        <v>0</v>
      </c>
      <c r="Y394" s="86">
        <f t="shared" si="93"/>
        <v>0</v>
      </c>
    </row>
    <row r="395" spans="1:25" x14ac:dyDescent="0.25">
      <c r="A395" s="85"/>
      <c r="B395" s="41"/>
      <c r="C395" s="58"/>
      <c r="D395" s="59"/>
      <c r="E395" s="60"/>
      <c r="F395" s="61"/>
      <c r="G395" s="60"/>
      <c r="H395" s="61"/>
      <c r="I395" s="37">
        <f t="shared" si="110"/>
        <v>0</v>
      </c>
      <c r="J395" s="38">
        <f t="shared" si="110"/>
        <v>0</v>
      </c>
      <c r="K395" s="35"/>
      <c r="L395" s="35"/>
      <c r="M395" s="35"/>
      <c r="N395" s="35"/>
      <c r="O395" s="35"/>
      <c r="P395" s="35"/>
      <c r="Q395" s="39">
        <f t="shared" si="111"/>
        <v>0</v>
      </c>
      <c r="R395" s="35"/>
      <c r="S395" s="35"/>
      <c r="T395" s="35"/>
      <c r="U395" s="35"/>
      <c r="V395" s="35"/>
      <c r="W395" s="35"/>
      <c r="X395" s="39">
        <f t="shared" si="112"/>
        <v>0</v>
      </c>
      <c r="Y395" s="86">
        <f t="shared" si="93"/>
        <v>0</v>
      </c>
    </row>
    <row r="396" spans="1:25" x14ac:dyDescent="0.25">
      <c r="A396" s="85"/>
      <c r="B396" s="41"/>
      <c r="C396" s="58"/>
      <c r="D396" s="59"/>
      <c r="E396" s="60"/>
      <c r="F396" s="61"/>
      <c r="G396" s="60"/>
      <c r="H396" s="61"/>
      <c r="I396" s="37">
        <f t="shared" si="110"/>
        <v>0</v>
      </c>
      <c r="J396" s="38">
        <f t="shared" si="110"/>
        <v>0</v>
      </c>
      <c r="K396" s="35"/>
      <c r="L396" s="35"/>
      <c r="M396" s="35"/>
      <c r="N396" s="35"/>
      <c r="O396" s="35"/>
      <c r="P396" s="35"/>
      <c r="Q396" s="39">
        <f t="shared" si="111"/>
        <v>0</v>
      </c>
      <c r="R396" s="35"/>
      <c r="S396" s="35"/>
      <c r="T396" s="35"/>
      <c r="U396" s="35"/>
      <c r="V396" s="35"/>
      <c r="W396" s="35"/>
      <c r="X396" s="39">
        <f t="shared" si="112"/>
        <v>0</v>
      </c>
      <c r="Y396" s="86">
        <f t="shared" si="93"/>
        <v>0</v>
      </c>
    </row>
    <row r="397" spans="1:25" x14ac:dyDescent="0.25">
      <c r="A397" s="85"/>
      <c r="B397" s="41"/>
      <c r="C397" s="42"/>
      <c r="D397" s="43"/>
      <c r="E397" s="44"/>
      <c r="F397" s="45"/>
      <c r="G397" s="46"/>
      <c r="H397" s="47"/>
      <c r="I397" s="37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86"/>
    </row>
    <row r="398" spans="1:25" ht="15.75" thickBot="1" x14ac:dyDescent="0.3">
      <c r="A398" s="87"/>
      <c r="B398" s="88"/>
      <c r="C398" s="89" t="s">
        <v>38</v>
      </c>
      <c r="D398" s="90"/>
      <c r="E398" s="91"/>
      <c r="F398" s="92"/>
      <c r="G398" s="93"/>
      <c r="H398" s="94" t="s">
        <v>39</v>
      </c>
      <c r="I398" s="95">
        <f>SUM(I384:I397)</f>
        <v>0</v>
      </c>
      <c r="J398" s="96">
        <f>SUM(J384:J397)</f>
        <v>0</v>
      </c>
      <c r="K398" s="96">
        <f t="shared" ref="K398:X398" si="113">SUM(K384:K397)</f>
        <v>0</v>
      </c>
      <c r="L398" s="96">
        <f t="shared" si="113"/>
        <v>0</v>
      </c>
      <c r="M398" s="96">
        <f t="shared" si="113"/>
        <v>0</v>
      </c>
      <c r="N398" s="96">
        <f t="shared" si="113"/>
        <v>0</v>
      </c>
      <c r="O398" s="96">
        <f t="shared" si="113"/>
        <v>0</v>
      </c>
      <c r="P398" s="96">
        <f t="shared" si="113"/>
        <v>0</v>
      </c>
      <c r="Q398" s="96">
        <f t="shared" si="113"/>
        <v>0</v>
      </c>
      <c r="R398" s="96">
        <f t="shared" si="113"/>
        <v>0</v>
      </c>
      <c r="S398" s="96">
        <f t="shared" si="113"/>
        <v>0</v>
      </c>
      <c r="T398" s="96">
        <f t="shared" si="113"/>
        <v>0</v>
      </c>
      <c r="U398" s="96">
        <f t="shared" si="113"/>
        <v>0</v>
      </c>
      <c r="V398" s="96">
        <f t="shared" si="113"/>
        <v>0</v>
      </c>
      <c r="W398" s="96">
        <f t="shared" si="113"/>
        <v>0</v>
      </c>
      <c r="X398" s="96">
        <f t="shared" si="113"/>
        <v>0</v>
      </c>
      <c r="Y398" s="97">
        <f t="shared" si="93"/>
        <v>0</v>
      </c>
    </row>
    <row r="399" spans="1:25" x14ac:dyDescent="0.25">
      <c r="A399" s="30" t="s">
        <v>47</v>
      </c>
      <c r="B399" s="98"/>
      <c r="C399" s="99"/>
      <c r="D399" s="100"/>
      <c r="E399" s="101"/>
      <c r="F399" s="102"/>
      <c r="G399" s="101"/>
      <c r="H399" s="102"/>
      <c r="I399" s="103">
        <f t="shared" ref="I399:J399" si="114">SUM(G399-E399)</f>
        <v>0</v>
      </c>
      <c r="J399" s="104">
        <f t="shared" si="114"/>
        <v>0</v>
      </c>
      <c r="K399" s="105"/>
      <c r="L399" s="105"/>
      <c r="M399" s="105"/>
      <c r="N399" s="105"/>
      <c r="O399" s="105"/>
      <c r="P399" s="105"/>
      <c r="Q399" s="106">
        <f>SUM(K399:P399)</f>
        <v>0</v>
      </c>
      <c r="R399" s="105"/>
      <c r="S399" s="105"/>
      <c r="T399" s="105"/>
      <c r="U399" s="105"/>
      <c r="V399" s="105"/>
      <c r="W399" s="105"/>
      <c r="X399" s="106">
        <f>SUM(R399:W399)</f>
        <v>0</v>
      </c>
      <c r="Y399" s="107">
        <f t="shared" si="93"/>
        <v>0</v>
      </c>
    </row>
    <row r="400" spans="1:25" ht="15.75" thickBot="1" x14ac:dyDescent="0.3">
      <c r="A400" s="87"/>
      <c r="B400" s="88"/>
      <c r="C400" s="89" t="s">
        <v>38</v>
      </c>
      <c r="D400" s="90"/>
      <c r="E400" s="91"/>
      <c r="F400" s="92"/>
      <c r="G400" s="93"/>
      <c r="H400" s="94" t="s">
        <v>39</v>
      </c>
      <c r="I400" s="95">
        <f t="shared" ref="I400:X400" si="115">SUM(I399:I399)</f>
        <v>0</v>
      </c>
      <c r="J400" s="96">
        <f t="shared" si="115"/>
        <v>0</v>
      </c>
      <c r="K400" s="96">
        <f t="shared" si="115"/>
        <v>0</v>
      </c>
      <c r="L400" s="96">
        <f t="shared" si="115"/>
        <v>0</v>
      </c>
      <c r="M400" s="96">
        <f t="shared" si="115"/>
        <v>0</v>
      </c>
      <c r="N400" s="96">
        <f t="shared" si="115"/>
        <v>0</v>
      </c>
      <c r="O400" s="96">
        <f t="shared" si="115"/>
        <v>0</v>
      </c>
      <c r="P400" s="96">
        <f t="shared" si="115"/>
        <v>0</v>
      </c>
      <c r="Q400" s="96">
        <f t="shared" si="115"/>
        <v>0</v>
      </c>
      <c r="R400" s="96">
        <f t="shared" si="115"/>
        <v>0</v>
      </c>
      <c r="S400" s="96">
        <f t="shared" si="115"/>
        <v>0</v>
      </c>
      <c r="T400" s="96">
        <f t="shared" si="115"/>
        <v>0</v>
      </c>
      <c r="U400" s="96">
        <f t="shared" si="115"/>
        <v>0</v>
      </c>
      <c r="V400" s="96">
        <f t="shared" si="115"/>
        <v>0</v>
      </c>
      <c r="W400" s="96">
        <f t="shared" si="115"/>
        <v>0</v>
      </c>
      <c r="X400" s="96">
        <f t="shared" si="115"/>
        <v>0</v>
      </c>
      <c r="Y400" s="97">
        <f>SUM(Q400-X400)</f>
        <v>0</v>
      </c>
    </row>
    <row r="401" spans="4:24" x14ac:dyDescent="0.25">
      <c r="D401" s="108"/>
    </row>
    <row r="402" spans="4:24" x14ac:dyDescent="0.25">
      <c r="D402" s="108"/>
    </row>
    <row r="403" spans="4:24" x14ac:dyDescent="0.25">
      <c r="D403" s="108"/>
      <c r="I403" s="2"/>
      <c r="J403" s="2"/>
      <c r="K403" s="109" t="s">
        <v>1</v>
      </c>
      <c r="L403" s="110"/>
      <c r="M403" s="110"/>
      <c r="N403" s="110"/>
      <c r="O403" s="110"/>
      <c r="P403" s="110"/>
      <c r="Q403" s="111"/>
      <c r="R403" s="112"/>
      <c r="S403" s="112"/>
      <c r="T403" s="112"/>
      <c r="U403" s="112"/>
      <c r="V403" s="112"/>
      <c r="W403" s="112"/>
      <c r="X403" s="112"/>
    </row>
    <row r="404" spans="4:24" x14ac:dyDescent="0.25">
      <c r="D404" s="108"/>
      <c r="I404" s="2"/>
      <c r="J404" s="2"/>
      <c r="K404" s="113" t="s">
        <v>48</v>
      </c>
      <c r="L404" s="113"/>
      <c r="M404" s="113" t="s">
        <v>49</v>
      </c>
      <c r="N404" s="113"/>
      <c r="O404" s="113" t="s">
        <v>50</v>
      </c>
      <c r="P404" s="17"/>
      <c r="Q404" s="114"/>
      <c r="R404" s="115" t="s">
        <v>51</v>
      </c>
      <c r="S404" s="110"/>
      <c r="T404" s="110"/>
      <c r="U404" s="110"/>
      <c r="V404" s="110"/>
      <c r="W404" s="110"/>
      <c r="X404" s="114"/>
    </row>
    <row r="405" spans="4:24" ht="33.75" x14ac:dyDescent="0.25">
      <c r="D405" s="108"/>
      <c r="I405" s="116" t="s">
        <v>52</v>
      </c>
      <c r="J405" s="116" t="s">
        <v>53</v>
      </c>
      <c r="K405" s="116" t="s">
        <v>54</v>
      </c>
      <c r="L405" s="116" t="s">
        <v>55</v>
      </c>
      <c r="M405" s="116" t="s">
        <v>54</v>
      </c>
      <c r="N405" s="116" t="s">
        <v>55</v>
      </c>
      <c r="O405" s="117" t="s">
        <v>56</v>
      </c>
      <c r="P405" s="118" t="s">
        <v>57</v>
      </c>
      <c r="Q405" s="116" t="s">
        <v>58</v>
      </c>
      <c r="R405" s="116" t="s">
        <v>22</v>
      </c>
      <c r="S405" s="116" t="s">
        <v>59</v>
      </c>
      <c r="T405" s="116" t="s">
        <v>24</v>
      </c>
      <c r="U405" s="116" t="s">
        <v>60</v>
      </c>
      <c r="V405" s="116" t="s">
        <v>61</v>
      </c>
      <c r="W405" s="116" t="s">
        <v>27</v>
      </c>
      <c r="X405" s="119" t="s">
        <v>62</v>
      </c>
    </row>
    <row r="406" spans="4:24" x14ac:dyDescent="0.25">
      <c r="D406" s="108"/>
      <c r="I406" s="120">
        <f>I22+I37+I52+I67+I82+I101+I116+I131+I146+I161+I180+I195+I210+I225+I240+I259+I274+I289+I304+I319+I338+I353+I368</f>
        <v>5.8770833333333332</v>
      </c>
      <c r="J406" s="121">
        <f>J22+J37+J52+J67+J82+J101+J116+J131+J146+J161+J180+J195+J210+J225+J240+J259+J274+J289+J304+J319+J338+J353+J368</f>
        <v>3974</v>
      </c>
      <c r="K406" s="121">
        <f>K22+K37+K52+K67+K82+K101+K116+K131+K146+K161+K180+K195+K210+K225+K240+K259+K274+K289+K304+K319+K338+K353+K368</f>
        <v>144</v>
      </c>
      <c r="L406" s="121">
        <f t="shared" ref="L406:Q406" si="116">L22+L37+L52+L67+L82+L101+L116+L131+L146+L161+L180+L195+L210+L225+L240+L259+L274+L289+L304+L319+L338+L353+L368</f>
        <v>156</v>
      </c>
      <c r="M406" s="121">
        <f t="shared" si="116"/>
        <v>23</v>
      </c>
      <c r="N406" s="121">
        <f t="shared" si="116"/>
        <v>9</v>
      </c>
      <c r="O406" s="121">
        <f t="shared" si="116"/>
        <v>0</v>
      </c>
      <c r="P406" s="121">
        <f t="shared" si="116"/>
        <v>0</v>
      </c>
      <c r="Q406" s="121">
        <f t="shared" si="116"/>
        <v>332</v>
      </c>
      <c r="R406" s="121">
        <f>R22+R37+R52+R67+R82+R101+R116+R131+R146+R161+R180+R195+R210+R225+R240+R259+R274+R289+R304+R319+R338+R353+R368</f>
        <v>2</v>
      </c>
      <c r="S406" s="121">
        <f t="shared" ref="S406:W406" si="117">S22+S37+S52+S67+S82+S101+S116+S131+S146+S161+S180+S195+S210+S225+S240+S259+S274+S289+S304+S319+S338+S353+S368</f>
        <v>192</v>
      </c>
      <c r="T406" s="121">
        <f t="shared" si="117"/>
        <v>42</v>
      </c>
      <c r="U406" s="121">
        <f t="shared" si="117"/>
        <v>2</v>
      </c>
      <c r="V406" s="121">
        <f t="shared" si="117"/>
        <v>94</v>
      </c>
      <c r="W406" s="121">
        <f t="shared" si="117"/>
        <v>0</v>
      </c>
      <c r="X406" s="121">
        <f>SUM(R406:W406)</f>
        <v>332</v>
      </c>
    </row>
    <row r="407" spans="4:24" x14ac:dyDescent="0.25">
      <c r="D407" s="108"/>
      <c r="I407" s="2"/>
      <c r="J407" s="122"/>
      <c r="K407" s="122"/>
      <c r="L407" s="122"/>
      <c r="M407" s="122"/>
      <c r="N407" s="122"/>
      <c r="O407" s="2"/>
      <c r="P407" s="123" t="s">
        <v>30</v>
      </c>
      <c r="Q407" s="124">
        <f>Q8+Q23+Q38+Q53+Q68+Q87+Q102+Q117+Q132+Q147+Q166+Q181+Q196+Q211+Q226+Q245+Q260+Q275+Q290+Q305+Q324+Q339+Q354</f>
        <v>51</v>
      </c>
      <c r="R407" s="2"/>
      <c r="S407" s="2"/>
      <c r="T407" s="2"/>
      <c r="U407" s="2"/>
      <c r="V407" s="2"/>
      <c r="W407" s="123" t="s">
        <v>30</v>
      </c>
      <c r="X407" s="124">
        <f>X8+X23+X38+X53+X68+X87+X102+X117+X132+X147+X166+X181+X196+X211+X226+X245+X260+X275+X290+X305+X324+X339+X354</f>
        <v>51</v>
      </c>
    </row>
    <row r="408" spans="4:24" x14ac:dyDescent="0.25">
      <c r="D408" s="108"/>
      <c r="I408" s="125"/>
      <c r="J408" s="125"/>
      <c r="K408" s="125"/>
      <c r="L408" s="125"/>
      <c r="M408" s="125"/>
      <c r="N408" s="125"/>
      <c r="O408" s="2"/>
      <c r="P408" s="123" t="s">
        <v>31</v>
      </c>
      <c r="Q408" s="124">
        <f t="shared" ref="Q408:Q412" si="118">Q9+Q24+Q39+Q54+Q69+Q88+Q103+Q118+Q133+Q148+Q167+Q182+Q197+Q212+Q227+Q246+Q261+Q276+Q291+Q306+Q325+Q340+Q355</f>
        <v>19</v>
      </c>
      <c r="R408" s="125"/>
      <c r="S408" s="125"/>
      <c r="T408" s="125"/>
      <c r="U408" s="125"/>
      <c r="V408" s="125"/>
      <c r="W408" s="123" t="s">
        <v>31</v>
      </c>
      <c r="X408" s="124">
        <f t="shared" ref="X408:X412" si="119">X9+X24+X39+X54+X69+X88+X103+X118+X133+X148+X167+X182+X197+X212+X227+X246+X261+X276+X291+X306+X325+X340+X355</f>
        <v>19</v>
      </c>
    </row>
    <row r="409" spans="4:24" x14ac:dyDescent="0.25">
      <c r="D409" s="108"/>
      <c r="I409" s="125"/>
      <c r="J409" s="125"/>
      <c r="K409" s="125"/>
      <c r="L409" s="125"/>
      <c r="M409" s="125"/>
      <c r="N409" s="125"/>
      <c r="O409" s="2"/>
      <c r="P409" s="123" t="s">
        <v>32</v>
      </c>
      <c r="Q409" s="124">
        <f t="shared" si="118"/>
        <v>57</v>
      </c>
      <c r="R409" s="125"/>
      <c r="S409" s="125"/>
      <c r="T409" s="125"/>
      <c r="U409" s="125"/>
      <c r="V409" s="125"/>
      <c r="W409" s="123" t="s">
        <v>32</v>
      </c>
      <c r="X409" s="124">
        <f t="shared" si="119"/>
        <v>57</v>
      </c>
    </row>
    <row r="410" spans="4:24" x14ac:dyDescent="0.25">
      <c r="D410" s="108"/>
      <c r="I410" s="125"/>
      <c r="J410" s="125"/>
      <c r="K410" s="125"/>
      <c r="L410" s="125"/>
      <c r="M410" s="125"/>
      <c r="N410" s="125"/>
      <c r="O410" s="2"/>
      <c r="P410" s="123" t="s">
        <v>33</v>
      </c>
      <c r="Q410" s="124">
        <f t="shared" si="118"/>
        <v>41</v>
      </c>
      <c r="R410" s="125"/>
      <c r="S410" s="125"/>
      <c r="T410" s="125"/>
      <c r="U410" s="125"/>
      <c r="V410" s="125"/>
      <c r="W410" s="123" t="s">
        <v>33</v>
      </c>
      <c r="X410" s="124">
        <f t="shared" si="119"/>
        <v>41</v>
      </c>
    </row>
    <row r="411" spans="4:24" x14ac:dyDescent="0.25">
      <c r="D411" s="108"/>
      <c r="I411" s="125"/>
      <c r="J411" s="125"/>
      <c r="K411" s="125"/>
      <c r="L411" s="125"/>
      <c r="M411" s="125"/>
      <c r="N411" s="125"/>
      <c r="O411" s="2"/>
      <c r="P411" s="123" t="s">
        <v>34</v>
      </c>
      <c r="Q411" s="124">
        <f t="shared" si="118"/>
        <v>61</v>
      </c>
      <c r="R411" s="125"/>
      <c r="S411" s="125"/>
      <c r="T411" s="125"/>
      <c r="U411" s="125"/>
      <c r="V411" s="125"/>
      <c r="W411" s="123" t="s">
        <v>34</v>
      </c>
      <c r="X411" s="124">
        <f t="shared" si="119"/>
        <v>61</v>
      </c>
    </row>
    <row r="412" spans="4:24" x14ac:dyDescent="0.25">
      <c r="D412" s="108"/>
      <c r="I412" s="125"/>
      <c r="J412" s="125"/>
      <c r="K412" s="125"/>
      <c r="L412" s="125"/>
      <c r="M412" s="125"/>
      <c r="N412" s="125"/>
      <c r="O412" s="2"/>
      <c r="P412" s="123" t="s">
        <v>35</v>
      </c>
      <c r="Q412" s="124">
        <f t="shared" si="118"/>
        <v>103</v>
      </c>
      <c r="R412" s="125"/>
      <c r="S412" s="125"/>
      <c r="T412" s="125"/>
      <c r="U412" s="125"/>
      <c r="V412" s="125"/>
      <c r="W412" s="123" t="s">
        <v>35</v>
      </c>
      <c r="X412" s="124">
        <f t="shared" si="119"/>
        <v>103</v>
      </c>
    </row>
    <row r="413" spans="4:24" x14ac:dyDescent="0.25">
      <c r="D413" s="108"/>
      <c r="I413" s="125"/>
      <c r="J413" s="125"/>
      <c r="K413" s="125"/>
      <c r="L413" s="125"/>
      <c r="M413" s="125"/>
      <c r="N413" s="125"/>
      <c r="O413" s="2"/>
      <c r="P413" s="123"/>
      <c r="Q413" s="124"/>
      <c r="R413" s="125"/>
      <c r="S413" s="125"/>
      <c r="T413" s="125"/>
      <c r="U413" s="125"/>
      <c r="V413" s="125"/>
      <c r="W413" s="123"/>
      <c r="X413" s="124"/>
    </row>
    <row r="414" spans="4:24" x14ac:dyDescent="0.25">
      <c r="D414" s="108"/>
      <c r="I414" s="125"/>
      <c r="J414" s="125"/>
      <c r="K414" s="125"/>
      <c r="L414" s="125"/>
      <c r="M414" s="125"/>
      <c r="N414" s="125"/>
      <c r="O414" s="2"/>
      <c r="P414" s="123"/>
      <c r="Q414" s="124"/>
      <c r="R414" s="125"/>
      <c r="S414" s="125"/>
      <c r="T414" s="125"/>
      <c r="U414" s="125"/>
      <c r="V414" s="125"/>
      <c r="W414" s="123"/>
      <c r="X414" s="124"/>
    </row>
    <row r="415" spans="4:24" x14ac:dyDescent="0.25">
      <c r="D415" s="108"/>
      <c r="I415" s="125"/>
      <c r="J415" s="125"/>
      <c r="K415" s="125"/>
      <c r="L415" s="125"/>
      <c r="M415" s="125"/>
      <c r="N415" s="125"/>
      <c r="O415" s="2"/>
      <c r="P415" s="123"/>
      <c r="Q415" s="124"/>
      <c r="R415" s="125"/>
      <c r="S415" s="125"/>
      <c r="T415" s="125"/>
      <c r="U415" s="125"/>
      <c r="V415" s="125"/>
      <c r="W415" s="123"/>
      <c r="X415" s="124"/>
    </row>
    <row r="416" spans="4:24" x14ac:dyDescent="0.25">
      <c r="D416" s="108"/>
      <c r="I416" s="125"/>
      <c r="J416" s="125"/>
      <c r="K416" s="125"/>
      <c r="L416" s="125"/>
      <c r="M416" s="125"/>
      <c r="N416" s="125"/>
      <c r="O416" s="2"/>
      <c r="P416" s="123"/>
      <c r="Q416" s="124"/>
      <c r="R416" s="125"/>
      <c r="S416" s="125"/>
      <c r="T416" s="125"/>
      <c r="U416" s="125"/>
      <c r="V416" s="125"/>
      <c r="W416" s="123"/>
      <c r="X416" s="124"/>
    </row>
    <row r="417" spans="4:25" x14ac:dyDescent="0.25">
      <c r="D417" s="108"/>
      <c r="I417" s="125"/>
      <c r="J417" s="125"/>
      <c r="K417" s="125"/>
      <c r="L417" s="125"/>
      <c r="M417" s="125"/>
      <c r="N417" s="125"/>
      <c r="O417" s="2"/>
      <c r="P417" s="123" t="s">
        <v>7</v>
      </c>
      <c r="Q417" s="124">
        <f>SUM(Q407:Q412)</f>
        <v>332</v>
      </c>
      <c r="R417" s="125"/>
      <c r="S417" s="125"/>
      <c r="T417" s="125"/>
      <c r="U417" s="125"/>
      <c r="V417" s="125"/>
      <c r="W417" s="123" t="s">
        <v>7</v>
      </c>
      <c r="X417" s="124">
        <f>SUM(X407:X412)</f>
        <v>332</v>
      </c>
    </row>
    <row r="418" spans="4:25" x14ac:dyDescent="0.25">
      <c r="D418" s="108"/>
      <c r="I418" s="125"/>
      <c r="J418" s="125"/>
      <c r="K418" s="125"/>
      <c r="L418" s="125"/>
      <c r="M418" s="125"/>
      <c r="N418" s="125"/>
      <c r="O418" s="125"/>
      <c r="P418" s="126"/>
      <c r="Q418" s="127"/>
      <c r="R418" s="125"/>
      <c r="S418" s="125"/>
      <c r="T418" s="125"/>
      <c r="U418" s="125"/>
      <c r="V418" s="125"/>
      <c r="W418" s="125"/>
      <c r="X418" s="127"/>
    </row>
    <row r="419" spans="4:25" x14ac:dyDescent="0.25">
      <c r="D419" s="108"/>
      <c r="I419" s="125"/>
      <c r="J419" s="125"/>
      <c r="K419" s="125"/>
      <c r="L419" s="125"/>
      <c r="M419" s="125"/>
      <c r="N419" s="125"/>
      <c r="O419" s="2"/>
      <c r="P419" s="125"/>
      <c r="Q419" s="127"/>
      <c r="R419" s="125"/>
      <c r="S419" s="125"/>
      <c r="T419" s="125"/>
      <c r="U419" s="125"/>
      <c r="V419" s="125"/>
      <c r="W419" s="125"/>
      <c r="X419" s="127"/>
    </row>
    <row r="420" spans="4:25" x14ac:dyDescent="0.25">
      <c r="D420" s="108"/>
      <c r="I420" s="125"/>
      <c r="J420" s="125"/>
      <c r="K420" s="125"/>
      <c r="L420" s="125"/>
      <c r="M420" s="125"/>
      <c r="N420" s="125"/>
      <c r="O420" s="125"/>
      <c r="P420" s="125"/>
      <c r="Q420" s="128"/>
      <c r="R420" s="125"/>
      <c r="S420" s="125"/>
      <c r="T420" s="128"/>
      <c r="U420" s="125"/>
      <c r="V420" s="125"/>
      <c r="W420" s="125"/>
      <c r="X420" s="125"/>
    </row>
    <row r="421" spans="4:25" ht="15.75" x14ac:dyDescent="0.25">
      <c r="D421" s="108"/>
      <c r="I421" s="129" t="s">
        <v>63</v>
      </c>
      <c r="J421" s="125"/>
      <c r="L421" s="125"/>
      <c r="M421" s="125"/>
      <c r="N421" s="125"/>
      <c r="O421" s="125"/>
      <c r="P421" s="125"/>
      <c r="Q421" s="125"/>
      <c r="R421" s="125"/>
      <c r="S421" s="125"/>
      <c r="T421" s="128"/>
      <c r="U421" s="125"/>
      <c r="V421" s="125"/>
      <c r="W421" s="125"/>
      <c r="X421" s="125"/>
    </row>
    <row r="422" spans="4:25" x14ac:dyDescent="0.25">
      <c r="D422" s="108"/>
      <c r="J422" s="130" t="s">
        <v>64</v>
      </c>
      <c r="K422" s="131"/>
      <c r="L422" s="132"/>
      <c r="M422" s="130" t="s">
        <v>65</v>
      </c>
      <c r="N422" s="133"/>
      <c r="O422" s="132"/>
      <c r="P422" s="130" t="s">
        <v>65</v>
      </c>
      <c r="Q422" s="133"/>
      <c r="R422" s="132"/>
      <c r="S422" s="132"/>
      <c r="T422" s="134"/>
      <c r="U422" s="134"/>
      <c r="V422" s="134"/>
      <c r="W422" s="134"/>
      <c r="X422" s="125"/>
    </row>
    <row r="423" spans="4:25" x14ac:dyDescent="0.25">
      <c r="D423" s="108"/>
      <c r="I423" s="134"/>
      <c r="J423" s="135" t="s">
        <v>66</v>
      </c>
      <c r="K423" s="136" t="s">
        <v>67</v>
      </c>
      <c r="L423" s="137" t="s">
        <v>68</v>
      </c>
      <c r="M423" s="138" t="s">
        <v>69</v>
      </c>
      <c r="N423" s="138" t="s">
        <v>70</v>
      </c>
      <c r="O423" s="138" t="s">
        <v>68</v>
      </c>
      <c r="P423" s="138" t="s">
        <v>71</v>
      </c>
      <c r="Q423" s="138" t="s">
        <v>72</v>
      </c>
      <c r="R423" s="138" t="s">
        <v>68</v>
      </c>
      <c r="S423" s="138" t="s">
        <v>73</v>
      </c>
      <c r="T423" s="138" t="s">
        <v>74</v>
      </c>
      <c r="U423" s="138" t="s">
        <v>68</v>
      </c>
      <c r="V423" s="138" t="s">
        <v>75</v>
      </c>
      <c r="W423" s="139" t="s">
        <v>76</v>
      </c>
      <c r="X423" s="139" t="s">
        <v>62</v>
      </c>
      <c r="Y423" s="139" t="s">
        <v>62</v>
      </c>
    </row>
    <row r="424" spans="4:25" x14ac:dyDescent="0.25">
      <c r="D424" s="108"/>
      <c r="I424" s="140"/>
      <c r="J424" s="141">
        <f>Q407</f>
        <v>51</v>
      </c>
      <c r="K424" s="142">
        <f>Q408</f>
        <v>19</v>
      </c>
      <c r="L424" s="140">
        <f>J424+K424</f>
        <v>70</v>
      </c>
      <c r="M424" s="143">
        <f>Q409</f>
        <v>57</v>
      </c>
      <c r="N424" s="141">
        <f>Q410</f>
        <v>41</v>
      </c>
      <c r="O424" s="141">
        <f>M424+N424</f>
        <v>98</v>
      </c>
      <c r="P424" s="141">
        <f>Q411</f>
        <v>61</v>
      </c>
      <c r="Q424" s="141">
        <f>Q412</f>
        <v>103</v>
      </c>
      <c r="R424" s="141">
        <f>P424+Q424</f>
        <v>164</v>
      </c>
      <c r="S424" s="141">
        <f>Q413</f>
        <v>0</v>
      </c>
      <c r="T424" s="141">
        <f>Q414</f>
        <v>0</v>
      </c>
      <c r="U424" s="141">
        <f>S424+T424</f>
        <v>0</v>
      </c>
      <c r="V424" s="140">
        <f>Q415</f>
        <v>0</v>
      </c>
      <c r="W424" s="140">
        <f>Q416</f>
        <v>0</v>
      </c>
      <c r="X424" s="140">
        <f>V424+W424</f>
        <v>0</v>
      </c>
      <c r="Y424" s="140">
        <f>L424+O424+R424+U424+X424</f>
        <v>332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4"/>
  <sheetViews>
    <sheetView workbookViewId="0">
      <pane ySplit="5" topLeftCell="A396" activePane="bottomLeft" state="frozen"/>
      <selection pane="bottomLeft" activeCell="W387" sqref="W387"/>
    </sheetView>
  </sheetViews>
  <sheetFormatPr defaultRowHeight="15" x14ac:dyDescent="0.25"/>
  <sheetData>
    <row r="1" spans="1:25" ht="18" x14ac:dyDescent="0.25">
      <c r="A1" s="261" t="s">
        <v>87</v>
      </c>
      <c r="B1" s="261"/>
      <c r="C1" s="261"/>
      <c r="D1" s="261"/>
      <c r="E1" s="26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62">
        <v>43678</v>
      </c>
      <c r="C3" s="263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/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" si="0">SUM(Q6-X6)</f>
        <v>0</v>
      </c>
    </row>
    <row r="7" spans="1:25" ht="15.75" thickBot="1" x14ac:dyDescent="0.3">
      <c r="A7" s="49"/>
      <c r="B7" s="50"/>
      <c r="C7" s="51" t="s">
        <v>38</v>
      </c>
      <c r="D7" s="52"/>
      <c r="E7" s="53"/>
      <c r="F7" s="54"/>
      <c r="G7" s="55"/>
      <c r="H7" s="56" t="s">
        <v>39</v>
      </c>
      <c r="I7" s="37">
        <f t="shared" ref="I7:P7" si="1">SUM(I6:I6)</f>
        <v>0</v>
      </c>
      <c r="J7" s="57">
        <f t="shared" si="1"/>
        <v>0</v>
      </c>
      <c r="K7" s="57">
        <f t="shared" si="1"/>
        <v>0</v>
      </c>
      <c r="L7" s="57">
        <f t="shared" si="1"/>
        <v>0</v>
      </c>
      <c r="M7" s="57">
        <f t="shared" si="1"/>
        <v>0</v>
      </c>
      <c r="N7" s="57">
        <f t="shared" si="1"/>
        <v>0</v>
      </c>
      <c r="O7" s="57">
        <f t="shared" si="1"/>
        <v>0</v>
      </c>
      <c r="P7" s="57">
        <f t="shared" si="1"/>
        <v>0</v>
      </c>
      <c r="Q7" s="57">
        <f>SUM(K7:P7)</f>
        <v>0</v>
      </c>
      <c r="R7" s="57">
        <f t="shared" ref="R7:W7" si="2">SUM(R6:R6)</f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2"/>
        <v>0</v>
      </c>
      <c r="W7" s="57">
        <f t="shared" si="2"/>
        <v>0</v>
      </c>
      <c r="X7" s="57">
        <f>SUM(R7:W7)</f>
        <v>0</v>
      </c>
      <c r="Y7" s="40">
        <f t="shared" ref="Y7:Y20" si="3">SUM(Q7-X7)</f>
        <v>0</v>
      </c>
    </row>
    <row r="8" spans="1:25" ht="15.75" thickTop="1" x14ac:dyDescent="0.25">
      <c r="A8" s="30" t="s">
        <v>40</v>
      </c>
      <c r="B8" s="31"/>
      <c r="C8" s="32" t="s">
        <v>30</v>
      </c>
      <c r="D8" s="33"/>
      <c r="E8" s="34"/>
      <c r="F8" s="35"/>
      <c r="G8" s="34"/>
      <c r="H8" s="35"/>
      <c r="I8" s="37">
        <f>SUM(G8-E8)</f>
        <v>0</v>
      </c>
      <c r="J8" s="38">
        <f>SUM(H8-F8)</f>
        <v>0</v>
      </c>
      <c r="K8" s="35"/>
      <c r="L8" s="35"/>
      <c r="M8" s="35"/>
      <c r="N8" s="35"/>
      <c r="O8" s="35"/>
      <c r="P8" s="35"/>
      <c r="Q8" s="39">
        <f>SUM(K8:P8)</f>
        <v>0</v>
      </c>
      <c r="R8" s="35"/>
      <c r="S8" s="35"/>
      <c r="T8" s="35"/>
      <c r="U8" s="35"/>
      <c r="V8" s="35"/>
      <c r="W8" s="35"/>
      <c r="X8" s="39">
        <f>SUM(R8:W8)</f>
        <v>0</v>
      </c>
      <c r="Y8" s="40">
        <f t="shared" si="3"/>
        <v>0</v>
      </c>
    </row>
    <row r="9" spans="1:25" x14ac:dyDescent="0.25">
      <c r="A9" s="30"/>
      <c r="B9" s="41"/>
      <c r="C9" s="42" t="s">
        <v>31</v>
      </c>
      <c r="D9" s="33"/>
      <c r="E9" s="34"/>
      <c r="F9" s="35"/>
      <c r="G9" s="34"/>
      <c r="H9" s="35"/>
      <c r="I9" s="37">
        <f t="shared" ref="I9:J20" si="4">SUM(G9-E9)</f>
        <v>0</v>
      </c>
      <c r="J9" s="38">
        <f t="shared" si="4"/>
        <v>0</v>
      </c>
      <c r="K9" s="35"/>
      <c r="L9" s="35"/>
      <c r="M9" s="35"/>
      <c r="N9" s="35"/>
      <c r="O9" s="35"/>
      <c r="P9" s="35"/>
      <c r="Q9" s="39">
        <f t="shared" ref="Q9:Q20" si="5">SUM(K9:P9)</f>
        <v>0</v>
      </c>
      <c r="R9" s="35"/>
      <c r="S9" s="35"/>
      <c r="T9" s="35"/>
      <c r="U9" s="35"/>
      <c r="V9" s="35"/>
      <c r="W9" s="35"/>
      <c r="X9" s="39">
        <f t="shared" ref="X9:X20" si="6">SUM(R9:W9)</f>
        <v>0</v>
      </c>
      <c r="Y9" s="40">
        <f t="shared" si="3"/>
        <v>0</v>
      </c>
    </row>
    <row r="10" spans="1:25" x14ac:dyDescent="0.25">
      <c r="A10" s="30"/>
      <c r="B10" s="41"/>
      <c r="C10" s="42" t="s">
        <v>32</v>
      </c>
      <c r="D10" s="33"/>
      <c r="E10" s="34"/>
      <c r="F10" s="35"/>
      <c r="G10" s="34"/>
      <c r="H10" s="35"/>
      <c r="I10" s="37">
        <f t="shared" si="4"/>
        <v>0</v>
      </c>
      <c r="J10" s="38">
        <f t="shared" si="4"/>
        <v>0</v>
      </c>
      <c r="K10" s="35"/>
      <c r="L10" s="35"/>
      <c r="M10" s="35"/>
      <c r="N10" s="35"/>
      <c r="O10" s="35"/>
      <c r="P10" s="35"/>
      <c r="Q10" s="39">
        <f t="shared" si="5"/>
        <v>0</v>
      </c>
      <c r="R10" s="35"/>
      <c r="S10" s="35"/>
      <c r="T10" s="35"/>
      <c r="U10" s="35"/>
      <c r="V10" s="35"/>
      <c r="W10" s="35"/>
      <c r="X10" s="39">
        <f t="shared" si="6"/>
        <v>0</v>
      </c>
      <c r="Y10" s="40">
        <f t="shared" si="3"/>
        <v>0</v>
      </c>
    </row>
    <row r="11" spans="1:25" x14ac:dyDescent="0.25">
      <c r="A11" s="30"/>
      <c r="B11" s="41"/>
      <c r="C11" s="42" t="s">
        <v>33</v>
      </c>
      <c r="D11" s="33"/>
      <c r="E11" s="34"/>
      <c r="F11" s="35"/>
      <c r="G11" s="34"/>
      <c r="H11" s="35"/>
      <c r="I11" s="37">
        <f t="shared" si="4"/>
        <v>0</v>
      </c>
      <c r="J11" s="38">
        <f t="shared" si="4"/>
        <v>0</v>
      </c>
      <c r="K11" s="35"/>
      <c r="L11" s="35"/>
      <c r="M11" s="35"/>
      <c r="N11" s="35"/>
      <c r="O11" s="35"/>
      <c r="P11" s="35"/>
      <c r="Q11" s="39">
        <f t="shared" si="5"/>
        <v>0</v>
      </c>
      <c r="R11" s="35"/>
      <c r="S11" s="35"/>
      <c r="T11" s="35"/>
      <c r="U11" s="35"/>
      <c r="V11" s="35"/>
      <c r="W11" s="35"/>
      <c r="X11" s="39">
        <f t="shared" si="6"/>
        <v>0</v>
      </c>
      <c r="Y11" s="40">
        <f t="shared" si="3"/>
        <v>0</v>
      </c>
    </row>
    <row r="12" spans="1:25" x14ac:dyDescent="0.25">
      <c r="A12" s="30"/>
      <c r="B12" s="41"/>
      <c r="C12" s="42" t="s">
        <v>34</v>
      </c>
      <c r="D12" s="33"/>
      <c r="E12" s="34"/>
      <c r="F12" s="35"/>
      <c r="G12" s="34"/>
      <c r="H12" s="35"/>
      <c r="I12" s="37">
        <f t="shared" si="4"/>
        <v>0</v>
      </c>
      <c r="J12" s="38">
        <f t="shared" si="4"/>
        <v>0</v>
      </c>
      <c r="K12" s="35"/>
      <c r="L12" s="35"/>
      <c r="M12" s="35"/>
      <c r="N12" s="35"/>
      <c r="O12" s="35"/>
      <c r="P12" s="35"/>
      <c r="Q12" s="39">
        <f t="shared" si="5"/>
        <v>0</v>
      </c>
      <c r="R12" s="35"/>
      <c r="S12" s="35"/>
      <c r="T12" s="35"/>
      <c r="U12" s="35"/>
      <c r="V12" s="35"/>
      <c r="W12" s="35"/>
      <c r="X12" s="39">
        <f t="shared" si="6"/>
        <v>0</v>
      </c>
      <c r="Y12" s="40">
        <f t="shared" si="3"/>
        <v>0</v>
      </c>
    </row>
    <row r="13" spans="1:25" x14ac:dyDescent="0.25">
      <c r="A13" s="30"/>
      <c r="B13" s="41"/>
      <c r="C13" s="42" t="s">
        <v>35</v>
      </c>
      <c r="D13" s="33"/>
      <c r="E13" s="34"/>
      <c r="F13" s="35"/>
      <c r="G13" s="34"/>
      <c r="H13" s="35"/>
      <c r="I13" s="37">
        <f t="shared" si="4"/>
        <v>0</v>
      </c>
      <c r="J13" s="38">
        <f t="shared" si="4"/>
        <v>0</v>
      </c>
      <c r="K13" s="35"/>
      <c r="L13" s="35"/>
      <c r="M13" s="35"/>
      <c r="N13" s="35"/>
      <c r="O13" s="35"/>
      <c r="P13" s="35"/>
      <c r="Q13" s="39">
        <f t="shared" si="5"/>
        <v>0</v>
      </c>
      <c r="R13" s="35"/>
      <c r="S13" s="35"/>
      <c r="T13" s="35"/>
      <c r="U13" s="35"/>
      <c r="V13" s="35"/>
      <c r="W13" s="35"/>
      <c r="X13" s="39">
        <f t="shared" si="6"/>
        <v>0</v>
      </c>
      <c r="Y13" s="40">
        <f t="shared" si="3"/>
        <v>0</v>
      </c>
    </row>
    <row r="14" spans="1:25" x14ac:dyDescent="0.25">
      <c r="A14" s="30"/>
      <c r="B14" s="41"/>
      <c r="C14" s="42"/>
      <c r="D14" s="33"/>
      <c r="E14" s="34"/>
      <c r="F14" s="35"/>
      <c r="G14" s="34"/>
      <c r="H14" s="35"/>
      <c r="I14" s="37">
        <f t="shared" si="4"/>
        <v>0</v>
      </c>
      <c r="J14" s="38">
        <f t="shared" si="4"/>
        <v>0</v>
      </c>
      <c r="K14" s="35"/>
      <c r="L14" s="35"/>
      <c r="M14" s="35"/>
      <c r="N14" s="35"/>
      <c r="O14" s="35"/>
      <c r="P14" s="35"/>
      <c r="Q14" s="39">
        <f t="shared" si="5"/>
        <v>0</v>
      </c>
      <c r="R14" s="35"/>
      <c r="S14" s="35"/>
      <c r="T14" s="35"/>
      <c r="U14" s="35"/>
      <c r="V14" s="35"/>
      <c r="W14" s="35"/>
      <c r="X14" s="39">
        <f t="shared" si="6"/>
        <v>0</v>
      </c>
      <c r="Y14" s="40">
        <f t="shared" si="3"/>
        <v>0</v>
      </c>
    </row>
    <row r="15" spans="1:25" x14ac:dyDescent="0.25">
      <c r="A15" s="30"/>
      <c r="B15" s="41"/>
      <c r="C15" s="42"/>
      <c r="D15" s="33"/>
      <c r="E15" s="34"/>
      <c r="F15" s="35"/>
      <c r="G15" s="34"/>
      <c r="H15" s="35"/>
      <c r="I15" s="37">
        <f t="shared" si="4"/>
        <v>0</v>
      </c>
      <c r="J15" s="38">
        <f t="shared" si="4"/>
        <v>0</v>
      </c>
      <c r="K15" s="35"/>
      <c r="L15" s="35"/>
      <c r="M15" s="35"/>
      <c r="N15" s="35"/>
      <c r="O15" s="35"/>
      <c r="P15" s="35"/>
      <c r="Q15" s="39">
        <f t="shared" si="5"/>
        <v>0</v>
      </c>
      <c r="R15" s="35"/>
      <c r="S15" s="35"/>
      <c r="T15" s="35"/>
      <c r="U15" s="35"/>
      <c r="V15" s="35"/>
      <c r="W15" s="35"/>
      <c r="X15" s="39">
        <f t="shared" si="6"/>
        <v>0</v>
      </c>
      <c r="Y15" s="40">
        <f t="shared" si="3"/>
        <v>0</v>
      </c>
    </row>
    <row r="16" spans="1:25" x14ac:dyDescent="0.25">
      <c r="A16" s="30"/>
      <c r="B16" s="41"/>
      <c r="C16" s="42"/>
      <c r="D16" s="33"/>
      <c r="E16" s="34"/>
      <c r="F16" s="35"/>
      <c r="G16" s="34"/>
      <c r="H16" s="35"/>
      <c r="I16" s="37">
        <f t="shared" si="4"/>
        <v>0</v>
      </c>
      <c r="J16" s="38">
        <f t="shared" si="4"/>
        <v>0</v>
      </c>
      <c r="K16" s="35"/>
      <c r="L16" s="35"/>
      <c r="M16" s="35"/>
      <c r="N16" s="35"/>
      <c r="O16" s="35"/>
      <c r="P16" s="35"/>
      <c r="Q16" s="39">
        <f t="shared" si="5"/>
        <v>0</v>
      </c>
      <c r="R16" s="35"/>
      <c r="S16" s="35"/>
      <c r="T16" s="35"/>
      <c r="U16" s="35"/>
      <c r="V16" s="35"/>
      <c r="W16" s="35"/>
      <c r="X16" s="39">
        <f t="shared" si="6"/>
        <v>0</v>
      </c>
      <c r="Y16" s="40">
        <f t="shared" si="3"/>
        <v>0</v>
      </c>
    </row>
    <row r="17" spans="1:25" x14ac:dyDescent="0.25">
      <c r="A17" s="30"/>
      <c r="B17" s="41"/>
      <c r="C17" s="42"/>
      <c r="D17" s="33"/>
      <c r="E17" s="34"/>
      <c r="F17" s="35"/>
      <c r="G17" s="34"/>
      <c r="H17" s="35"/>
      <c r="I17" s="37">
        <f t="shared" si="4"/>
        <v>0</v>
      </c>
      <c r="J17" s="38">
        <f t="shared" si="4"/>
        <v>0</v>
      </c>
      <c r="K17" s="35"/>
      <c r="L17" s="35"/>
      <c r="M17" s="35"/>
      <c r="N17" s="35"/>
      <c r="O17" s="35"/>
      <c r="P17" s="35"/>
      <c r="Q17" s="39">
        <f t="shared" si="5"/>
        <v>0</v>
      </c>
      <c r="R17" s="35"/>
      <c r="S17" s="35"/>
      <c r="T17" s="35"/>
      <c r="U17" s="35"/>
      <c r="V17" s="35"/>
      <c r="W17" s="35"/>
      <c r="X17" s="39">
        <f t="shared" si="6"/>
        <v>0</v>
      </c>
      <c r="Y17" s="40">
        <f t="shared" si="3"/>
        <v>0</v>
      </c>
    </row>
    <row r="18" spans="1:25" x14ac:dyDescent="0.25">
      <c r="A18" s="30"/>
      <c r="B18" s="41"/>
      <c r="C18" s="58"/>
      <c r="D18" s="59"/>
      <c r="E18" s="60"/>
      <c r="F18" s="61"/>
      <c r="G18" s="60"/>
      <c r="H18" s="61"/>
      <c r="I18" s="37">
        <f t="shared" si="4"/>
        <v>0</v>
      </c>
      <c r="J18" s="38">
        <f t="shared" si="4"/>
        <v>0</v>
      </c>
      <c r="K18" s="35"/>
      <c r="L18" s="35"/>
      <c r="M18" s="35"/>
      <c r="N18" s="35"/>
      <c r="O18" s="35"/>
      <c r="P18" s="35"/>
      <c r="Q18" s="39">
        <f t="shared" si="5"/>
        <v>0</v>
      </c>
      <c r="R18" s="35"/>
      <c r="S18" s="35"/>
      <c r="T18" s="35"/>
      <c r="U18" s="35"/>
      <c r="V18" s="35"/>
      <c r="W18" s="35"/>
      <c r="X18" s="39">
        <f t="shared" si="6"/>
        <v>0</v>
      </c>
      <c r="Y18" s="40">
        <f t="shared" si="3"/>
        <v>0</v>
      </c>
    </row>
    <row r="19" spans="1:25" x14ac:dyDescent="0.25">
      <c r="A19" s="30"/>
      <c r="B19" s="41"/>
      <c r="C19" s="58"/>
      <c r="D19" s="59"/>
      <c r="E19" s="60"/>
      <c r="F19" s="61"/>
      <c r="G19" s="60"/>
      <c r="H19" s="61"/>
      <c r="I19" s="37">
        <f t="shared" si="4"/>
        <v>0</v>
      </c>
      <c r="J19" s="38">
        <f t="shared" si="4"/>
        <v>0</v>
      </c>
      <c r="K19" s="35"/>
      <c r="L19" s="35"/>
      <c r="M19" s="35"/>
      <c r="N19" s="35"/>
      <c r="O19" s="35"/>
      <c r="P19" s="35"/>
      <c r="Q19" s="39">
        <f t="shared" si="5"/>
        <v>0</v>
      </c>
      <c r="R19" s="35"/>
      <c r="S19" s="35"/>
      <c r="T19" s="35"/>
      <c r="U19" s="35"/>
      <c r="V19" s="35"/>
      <c r="W19" s="35"/>
      <c r="X19" s="39">
        <f t="shared" si="6"/>
        <v>0</v>
      </c>
      <c r="Y19" s="40">
        <f t="shared" si="3"/>
        <v>0</v>
      </c>
    </row>
    <row r="20" spans="1:25" x14ac:dyDescent="0.25">
      <c r="A20" s="30"/>
      <c r="B20" s="41"/>
      <c r="C20" s="58"/>
      <c r="D20" s="59"/>
      <c r="E20" s="60"/>
      <c r="F20" s="61"/>
      <c r="G20" s="60"/>
      <c r="H20" s="61"/>
      <c r="I20" s="37">
        <f t="shared" si="4"/>
        <v>0</v>
      </c>
      <c r="J20" s="38">
        <f t="shared" si="4"/>
        <v>0</v>
      </c>
      <c r="K20" s="35"/>
      <c r="L20" s="35"/>
      <c r="M20" s="35"/>
      <c r="N20" s="35"/>
      <c r="O20" s="35"/>
      <c r="P20" s="35"/>
      <c r="Q20" s="39">
        <f t="shared" si="5"/>
        <v>0</v>
      </c>
      <c r="R20" s="35"/>
      <c r="S20" s="35"/>
      <c r="T20" s="35"/>
      <c r="U20" s="35"/>
      <c r="V20" s="35"/>
      <c r="W20" s="35"/>
      <c r="X20" s="39">
        <f t="shared" si="6"/>
        <v>0</v>
      </c>
      <c r="Y20" s="40">
        <f t="shared" si="3"/>
        <v>0</v>
      </c>
    </row>
    <row r="21" spans="1:25" x14ac:dyDescent="0.25">
      <c r="A21" s="30"/>
      <c r="B21" s="41"/>
      <c r="C21" s="42"/>
      <c r="D21" s="43"/>
      <c r="E21" s="44"/>
      <c r="F21" s="45"/>
      <c r="G21" s="46"/>
      <c r="H21" s="47"/>
      <c r="I21" s="3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0"/>
    </row>
    <row r="22" spans="1:25" ht="15.75" thickBot="1" x14ac:dyDescent="0.3">
      <c r="A22" s="49"/>
      <c r="B22" s="50"/>
      <c r="C22" s="51" t="s">
        <v>38</v>
      </c>
      <c r="D22" s="52"/>
      <c r="E22" s="53"/>
      <c r="F22" s="54"/>
      <c r="G22" s="55"/>
      <c r="H22" s="56" t="s">
        <v>39</v>
      </c>
      <c r="I22" s="37">
        <f t="shared" ref="I22:W22" si="7">SUM(I8:I21)</f>
        <v>0</v>
      </c>
      <c r="J22" s="57">
        <f t="shared" si="7"/>
        <v>0</v>
      </c>
      <c r="K22" s="57">
        <f t="shared" si="7"/>
        <v>0</v>
      </c>
      <c r="L22" s="57">
        <f t="shared" si="7"/>
        <v>0</v>
      </c>
      <c r="M22" s="57">
        <f t="shared" si="7"/>
        <v>0</v>
      </c>
      <c r="N22" s="57">
        <f t="shared" si="7"/>
        <v>0</v>
      </c>
      <c r="O22" s="57">
        <f t="shared" si="7"/>
        <v>0</v>
      </c>
      <c r="P22" s="57">
        <f t="shared" si="7"/>
        <v>0</v>
      </c>
      <c r="Q22" s="57">
        <f t="shared" si="7"/>
        <v>0</v>
      </c>
      <c r="R22" s="57">
        <f t="shared" si="7"/>
        <v>0</v>
      </c>
      <c r="S22" s="57">
        <f t="shared" si="7"/>
        <v>0</v>
      </c>
      <c r="T22" s="57">
        <f t="shared" si="7"/>
        <v>0</v>
      </c>
      <c r="U22" s="57">
        <f t="shared" si="7"/>
        <v>0</v>
      </c>
      <c r="V22" s="57">
        <f t="shared" si="7"/>
        <v>0</v>
      </c>
      <c r="W22" s="57">
        <f t="shared" si="7"/>
        <v>0</v>
      </c>
      <c r="X22" s="57">
        <f>SUM(R22:W22)</f>
        <v>0</v>
      </c>
      <c r="Y22" s="40">
        <f t="shared" ref="Y22:Y86" si="8">SUM(Q22-X22)</f>
        <v>0</v>
      </c>
    </row>
    <row r="23" spans="1:25" ht="15.75" thickTop="1" x14ac:dyDescent="0.25">
      <c r="A23" s="30" t="s">
        <v>43</v>
      </c>
      <c r="B23" s="31"/>
      <c r="C23" s="32" t="s">
        <v>30</v>
      </c>
      <c r="D23" s="33"/>
      <c r="E23" s="34"/>
      <c r="F23" s="35"/>
      <c r="G23" s="34"/>
      <c r="H23" s="35"/>
      <c r="I23" s="37">
        <f>SUM(G23-E23)</f>
        <v>0</v>
      </c>
      <c r="J23" s="38">
        <f>SUM(H23-F23)</f>
        <v>0</v>
      </c>
      <c r="K23" s="35"/>
      <c r="L23" s="35"/>
      <c r="M23" s="35"/>
      <c r="N23" s="35"/>
      <c r="O23" s="35"/>
      <c r="P23" s="35"/>
      <c r="Q23" s="39">
        <f>SUM(K23:P23)</f>
        <v>0</v>
      </c>
      <c r="R23" s="35"/>
      <c r="S23" s="35"/>
      <c r="T23" s="35"/>
      <c r="U23" s="35"/>
      <c r="V23" s="35"/>
      <c r="W23" s="35"/>
      <c r="X23" s="39">
        <f>SUM(R23:W23)</f>
        <v>0</v>
      </c>
      <c r="Y23" s="40">
        <f t="shared" si="8"/>
        <v>0</v>
      </c>
    </row>
    <row r="24" spans="1:25" x14ac:dyDescent="0.25">
      <c r="A24" s="30"/>
      <c r="B24" s="41"/>
      <c r="C24" s="42" t="s">
        <v>31</v>
      </c>
      <c r="D24" s="33"/>
      <c r="E24" s="34"/>
      <c r="F24" s="35"/>
      <c r="G24" s="34"/>
      <c r="H24" s="35"/>
      <c r="I24" s="37">
        <f t="shared" ref="I24:J35" si="9">SUM(G24-E24)</f>
        <v>0</v>
      </c>
      <c r="J24" s="38">
        <f t="shared" si="9"/>
        <v>0</v>
      </c>
      <c r="K24" s="35"/>
      <c r="L24" s="35"/>
      <c r="M24" s="35"/>
      <c r="N24" s="35"/>
      <c r="O24" s="35"/>
      <c r="P24" s="35"/>
      <c r="Q24" s="39">
        <f t="shared" ref="Q24:Q35" si="10">SUM(K24:P24)</f>
        <v>0</v>
      </c>
      <c r="R24" s="35"/>
      <c r="S24" s="35"/>
      <c r="T24" s="35"/>
      <c r="U24" s="35"/>
      <c r="V24" s="35"/>
      <c r="W24" s="35"/>
      <c r="X24" s="39">
        <f t="shared" ref="X24:X35" si="11">SUM(R24:W24)</f>
        <v>0</v>
      </c>
      <c r="Y24" s="40">
        <f t="shared" si="8"/>
        <v>0</v>
      </c>
    </row>
    <row r="25" spans="1:25" x14ac:dyDescent="0.25">
      <c r="A25" s="30"/>
      <c r="B25" s="41"/>
      <c r="C25" s="42" t="s">
        <v>32</v>
      </c>
      <c r="D25" s="33"/>
      <c r="E25" s="34"/>
      <c r="F25" s="35"/>
      <c r="G25" s="34"/>
      <c r="H25" s="35"/>
      <c r="I25" s="37">
        <f t="shared" si="9"/>
        <v>0</v>
      </c>
      <c r="J25" s="38">
        <f t="shared" si="9"/>
        <v>0</v>
      </c>
      <c r="K25" s="35"/>
      <c r="L25" s="35"/>
      <c r="M25" s="35"/>
      <c r="N25" s="35"/>
      <c r="O25" s="35"/>
      <c r="P25" s="35"/>
      <c r="Q25" s="39">
        <f t="shared" si="10"/>
        <v>0</v>
      </c>
      <c r="R25" s="35"/>
      <c r="S25" s="35"/>
      <c r="T25" s="35"/>
      <c r="U25" s="35"/>
      <c r="V25" s="35"/>
      <c r="W25" s="35"/>
      <c r="X25" s="39">
        <f t="shared" si="11"/>
        <v>0</v>
      </c>
      <c r="Y25" s="40">
        <f t="shared" si="8"/>
        <v>0</v>
      </c>
    </row>
    <row r="26" spans="1:25" x14ac:dyDescent="0.25">
      <c r="A26" s="30"/>
      <c r="B26" s="41"/>
      <c r="C26" s="42" t="s">
        <v>33</v>
      </c>
      <c r="D26" s="33"/>
      <c r="E26" s="34"/>
      <c r="F26" s="35"/>
      <c r="G26" s="34"/>
      <c r="H26" s="35"/>
      <c r="I26" s="37">
        <f t="shared" si="9"/>
        <v>0</v>
      </c>
      <c r="J26" s="38">
        <f t="shared" si="9"/>
        <v>0</v>
      </c>
      <c r="K26" s="35"/>
      <c r="L26" s="35"/>
      <c r="M26" s="35"/>
      <c r="N26" s="35"/>
      <c r="O26" s="35"/>
      <c r="P26" s="35"/>
      <c r="Q26" s="39">
        <f t="shared" si="10"/>
        <v>0</v>
      </c>
      <c r="R26" s="35"/>
      <c r="S26" s="35"/>
      <c r="T26" s="35"/>
      <c r="U26" s="35"/>
      <c r="V26" s="35"/>
      <c r="W26" s="35"/>
      <c r="X26" s="39">
        <f t="shared" si="11"/>
        <v>0</v>
      </c>
      <c r="Y26" s="40">
        <f t="shared" si="8"/>
        <v>0</v>
      </c>
    </row>
    <row r="27" spans="1:25" x14ac:dyDescent="0.25">
      <c r="A27" s="30"/>
      <c r="B27" s="41"/>
      <c r="C27" s="42" t="s">
        <v>34</v>
      </c>
      <c r="D27" s="33"/>
      <c r="E27" s="34"/>
      <c r="F27" s="35"/>
      <c r="G27" s="34"/>
      <c r="H27" s="35"/>
      <c r="I27" s="37">
        <f t="shared" si="9"/>
        <v>0</v>
      </c>
      <c r="J27" s="38">
        <f t="shared" si="9"/>
        <v>0</v>
      </c>
      <c r="K27" s="35"/>
      <c r="L27" s="35"/>
      <c r="M27" s="35"/>
      <c r="N27" s="35"/>
      <c r="O27" s="35"/>
      <c r="P27" s="35"/>
      <c r="Q27" s="39">
        <f t="shared" si="10"/>
        <v>0</v>
      </c>
      <c r="R27" s="35"/>
      <c r="S27" s="35"/>
      <c r="T27" s="35"/>
      <c r="U27" s="35"/>
      <c r="V27" s="35"/>
      <c r="W27" s="35"/>
      <c r="X27" s="39">
        <f t="shared" si="11"/>
        <v>0</v>
      </c>
      <c r="Y27" s="40">
        <f t="shared" si="8"/>
        <v>0</v>
      </c>
    </row>
    <row r="28" spans="1:25" x14ac:dyDescent="0.25">
      <c r="A28" s="30"/>
      <c r="B28" s="41"/>
      <c r="C28" s="42" t="s">
        <v>35</v>
      </c>
      <c r="D28" s="33"/>
      <c r="E28" s="34"/>
      <c r="F28" s="35"/>
      <c r="G28" s="34"/>
      <c r="H28" s="35"/>
      <c r="I28" s="37">
        <f t="shared" si="9"/>
        <v>0</v>
      </c>
      <c r="J28" s="38">
        <f t="shared" si="9"/>
        <v>0</v>
      </c>
      <c r="K28" s="35"/>
      <c r="L28" s="35"/>
      <c r="M28" s="35"/>
      <c r="N28" s="35"/>
      <c r="O28" s="35"/>
      <c r="P28" s="35"/>
      <c r="Q28" s="39">
        <f t="shared" si="10"/>
        <v>0</v>
      </c>
      <c r="R28" s="35"/>
      <c r="S28" s="35"/>
      <c r="T28" s="35"/>
      <c r="U28" s="35"/>
      <c r="V28" s="35"/>
      <c r="W28" s="35"/>
      <c r="X28" s="39">
        <f t="shared" si="11"/>
        <v>0</v>
      </c>
      <c r="Y28" s="40">
        <f t="shared" si="8"/>
        <v>0</v>
      </c>
    </row>
    <row r="29" spans="1:25" x14ac:dyDescent="0.25">
      <c r="A29" s="30"/>
      <c r="B29" s="41"/>
      <c r="C29" s="42"/>
      <c r="D29" s="33"/>
      <c r="E29" s="34"/>
      <c r="F29" s="35"/>
      <c r="G29" s="34"/>
      <c r="H29" s="35"/>
      <c r="I29" s="37">
        <f t="shared" si="9"/>
        <v>0</v>
      </c>
      <c r="J29" s="38">
        <f t="shared" si="9"/>
        <v>0</v>
      </c>
      <c r="K29" s="35"/>
      <c r="L29" s="35"/>
      <c r="M29" s="35"/>
      <c r="N29" s="35"/>
      <c r="O29" s="35"/>
      <c r="P29" s="35"/>
      <c r="Q29" s="39">
        <f t="shared" si="10"/>
        <v>0</v>
      </c>
      <c r="R29" s="35"/>
      <c r="S29" s="35"/>
      <c r="T29" s="35"/>
      <c r="U29" s="35"/>
      <c r="V29" s="35"/>
      <c r="W29" s="35"/>
      <c r="X29" s="39">
        <f>SUM(R29:W29)</f>
        <v>0</v>
      </c>
      <c r="Y29" s="40">
        <f t="shared" si="8"/>
        <v>0</v>
      </c>
    </row>
    <row r="30" spans="1:25" x14ac:dyDescent="0.25">
      <c r="A30" s="30"/>
      <c r="B30" s="41"/>
      <c r="C30" s="42"/>
      <c r="D30" s="33"/>
      <c r="E30" s="34"/>
      <c r="F30" s="35"/>
      <c r="G30" s="34"/>
      <c r="H30" s="35"/>
      <c r="I30" s="37">
        <f t="shared" si="9"/>
        <v>0</v>
      </c>
      <c r="J30" s="38">
        <f t="shared" si="9"/>
        <v>0</v>
      </c>
      <c r="K30" s="35"/>
      <c r="L30" s="35"/>
      <c r="M30" s="35"/>
      <c r="N30" s="35"/>
      <c r="O30" s="35"/>
      <c r="P30" s="35"/>
      <c r="Q30" s="39">
        <f t="shared" si="10"/>
        <v>0</v>
      </c>
      <c r="R30" s="35"/>
      <c r="S30" s="35"/>
      <c r="T30" s="35"/>
      <c r="U30" s="35"/>
      <c r="V30" s="35"/>
      <c r="W30" s="35"/>
      <c r="X30" s="39">
        <f t="shared" ref="X30:X34" si="12">SUM(R30:W30)</f>
        <v>0</v>
      </c>
      <c r="Y30" s="40">
        <f t="shared" si="8"/>
        <v>0</v>
      </c>
    </row>
    <row r="31" spans="1:25" x14ac:dyDescent="0.25">
      <c r="A31" s="30"/>
      <c r="B31" s="41"/>
      <c r="C31" s="42"/>
      <c r="D31" s="33"/>
      <c r="E31" s="34"/>
      <c r="F31" s="35"/>
      <c r="G31" s="34"/>
      <c r="H31" s="35"/>
      <c r="I31" s="37">
        <f t="shared" si="9"/>
        <v>0</v>
      </c>
      <c r="J31" s="38">
        <f t="shared" si="9"/>
        <v>0</v>
      </c>
      <c r="K31" s="35"/>
      <c r="L31" s="35"/>
      <c r="M31" s="35"/>
      <c r="N31" s="35"/>
      <c r="O31" s="35"/>
      <c r="P31" s="35"/>
      <c r="Q31" s="39">
        <f t="shared" si="10"/>
        <v>0</v>
      </c>
      <c r="R31" s="35"/>
      <c r="S31" s="35"/>
      <c r="T31" s="35"/>
      <c r="U31" s="35"/>
      <c r="V31" s="35"/>
      <c r="W31" s="35"/>
      <c r="X31" s="39">
        <f t="shared" si="12"/>
        <v>0</v>
      </c>
      <c r="Y31" s="40">
        <f t="shared" si="8"/>
        <v>0</v>
      </c>
    </row>
    <row r="32" spans="1:25" x14ac:dyDescent="0.25">
      <c r="A32" s="30"/>
      <c r="B32" s="41"/>
      <c r="C32" s="42"/>
      <c r="D32" s="33"/>
      <c r="E32" s="34"/>
      <c r="F32" s="35"/>
      <c r="G32" s="34"/>
      <c r="H32" s="35"/>
      <c r="I32" s="37">
        <f t="shared" si="9"/>
        <v>0</v>
      </c>
      <c r="J32" s="38">
        <f t="shared" si="9"/>
        <v>0</v>
      </c>
      <c r="K32" s="35"/>
      <c r="L32" s="35"/>
      <c r="M32" s="35"/>
      <c r="N32" s="35"/>
      <c r="O32" s="35"/>
      <c r="P32" s="35"/>
      <c r="Q32" s="39">
        <f t="shared" si="10"/>
        <v>0</v>
      </c>
      <c r="R32" s="35"/>
      <c r="S32" s="35"/>
      <c r="T32" s="35"/>
      <c r="U32" s="35"/>
      <c r="V32" s="35"/>
      <c r="W32" s="35"/>
      <c r="X32" s="39">
        <f t="shared" si="12"/>
        <v>0</v>
      </c>
      <c r="Y32" s="40">
        <f t="shared" si="8"/>
        <v>0</v>
      </c>
    </row>
    <row r="33" spans="1:25" x14ac:dyDescent="0.25">
      <c r="A33" s="30"/>
      <c r="B33" s="41"/>
      <c r="C33" s="58"/>
      <c r="D33" s="59"/>
      <c r="E33" s="60"/>
      <c r="F33" s="61"/>
      <c r="G33" s="60"/>
      <c r="H33" s="61"/>
      <c r="I33" s="37">
        <f t="shared" si="9"/>
        <v>0</v>
      </c>
      <c r="J33" s="38">
        <f t="shared" si="9"/>
        <v>0</v>
      </c>
      <c r="K33" s="35"/>
      <c r="L33" s="35"/>
      <c r="M33" s="35"/>
      <c r="N33" s="35"/>
      <c r="O33" s="35"/>
      <c r="P33" s="35"/>
      <c r="Q33" s="39">
        <f t="shared" si="10"/>
        <v>0</v>
      </c>
      <c r="R33" s="35"/>
      <c r="S33" s="35"/>
      <c r="T33" s="35"/>
      <c r="U33" s="35"/>
      <c r="V33" s="35"/>
      <c r="W33" s="35"/>
      <c r="X33" s="39">
        <f t="shared" si="12"/>
        <v>0</v>
      </c>
      <c r="Y33" s="40">
        <f t="shared" si="8"/>
        <v>0</v>
      </c>
    </row>
    <row r="34" spans="1:25" x14ac:dyDescent="0.25">
      <c r="A34" s="30"/>
      <c r="B34" s="41"/>
      <c r="C34" s="58"/>
      <c r="D34" s="59"/>
      <c r="E34" s="60"/>
      <c r="F34" s="61"/>
      <c r="G34" s="60"/>
      <c r="H34" s="61"/>
      <c r="I34" s="37">
        <f t="shared" si="9"/>
        <v>0</v>
      </c>
      <c r="J34" s="38">
        <f t="shared" si="9"/>
        <v>0</v>
      </c>
      <c r="K34" s="35"/>
      <c r="L34" s="35"/>
      <c r="M34" s="35"/>
      <c r="N34" s="35"/>
      <c r="O34" s="35"/>
      <c r="P34" s="35"/>
      <c r="Q34" s="39">
        <f t="shared" si="10"/>
        <v>0</v>
      </c>
      <c r="R34" s="35"/>
      <c r="S34" s="35"/>
      <c r="T34" s="35"/>
      <c r="U34" s="35"/>
      <c r="V34" s="35"/>
      <c r="W34" s="35"/>
      <c r="X34" s="39">
        <f t="shared" si="12"/>
        <v>0</v>
      </c>
      <c r="Y34" s="40">
        <f t="shared" si="8"/>
        <v>0</v>
      </c>
    </row>
    <row r="35" spans="1:25" x14ac:dyDescent="0.25">
      <c r="A35" s="30"/>
      <c r="B35" s="41"/>
      <c r="C35" s="58"/>
      <c r="D35" s="59"/>
      <c r="E35" s="60"/>
      <c r="F35" s="61"/>
      <c r="G35" s="60"/>
      <c r="H35" s="61"/>
      <c r="I35" s="37">
        <f t="shared" si="9"/>
        <v>0</v>
      </c>
      <c r="J35" s="38">
        <f t="shared" si="9"/>
        <v>0</v>
      </c>
      <c r="K35" s="35"/>
      <c r="L35" s="35"/>
      <c r="M35" s="35"/>
      <c r="N35" s="35"/>
      <c r="O35" s="35"/>
      <c r="P35" s="35"/>
      <c r="Q35" s="39">
        <f t="shared" si="10"/>
        <v>0</v>
      </c>
      <c r="R35" s="35"/>
      <c r="S35" s="35"/>
      <c r="T35" s="35"/>
      <c r="U35" s="35"/>
      <c r="V35" s="35"/>
      <c r="W35" s="35"/>
      <c r="X35" s="39">
        <f t="shared" si="11"/>
        <v>0</v>
      </c>
      <c r="Y35" s="40">
        <f t="shared" si="8"/>
        <v>0</v>
      </c>
    </row>
    <row r="36" spans="1:25" x14ac:dyDescent="0.25">
      <c r="A36" s="30"/>
      <c r="B36" s="41"/>
      <c r="C36" s="42"/>
      <c r="D36" s="43"/>
      <c r="E36" s="44"/>
      <c r="F36" s="45"/>
      <c r="G36" s="46"/>
      <c r="H36" s="47"/>
      <c r="I36" s="37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0"/>
    </row>
    <row r="37" spans="1:25" ht="15.75" thickBot="1" x14ac:dyDescent="0.3">
      <c r="A37" s="49"/>
      <c r="B37" s="50"/>
      <c r="C37" s="51" t="s">
        <v>38</v>
      </c>
      <c r="D37" s="52"/>
      <c r="E37" s="53"/>
      <c r="F37" s="54"/>
      <c r="G37" s="55"/>
      <c r="H37" s="56" t="s">
        <v>39</v>
      </c>
      <c r="I37" s="37">
        <f t="shared" ref="I37:W37" si="13">SUM(I23:I36)</f>
        <v>0</v>
      </c>
      <c r="J37" s="57">
        <f t="shared" si="13"/>
        <v>0</v>
      </c>
      <c r="K37" s="57">
        <f t="shared" si="13"/>
        <v>0</v>
      </c>
      <c r="L37" s="57">
        <f t="shared" si="13"/>
        <v>0</v>
      </c>
      <c r="M37" s="57">
        <f t="shared" si="13"/>
        <v>0</v>
      </c>
      <c r="N37" s="57">
        <f t="shared" si="13"/>
        <v>0</v>
      </c>
      <c r="O37" s="57">
        <f t="shared" si="13"/>
        <v>0</v>
      </c>
      <c r="P37" s="57">
        <f t="shared" si="13"/>
        <v>0</v>
      </c>
      <c r="Q37" s="57">
        <f t="shared" si="13"/>
        <v>0</v>
      </c>
      <c r="R37" s="57">
        <f t="shared" si="13"/>
        <v>0</v>
      </c>
      <c r="S37" s="57">
        <f t="shared" si="13"/>
        <v>0</v>
      </c>
      <c r="T37" s="57">
        <f t="shared" si="13"/>
        <v>0</v>
      </c>
      <c r="U37" s="57">
        <f t="shared" si="13"/>
        <v>0</v>
      </c>
      <c r="V37" s="57">
        <f t="shared" si="13"/>
        <v>0</v>
      </c>
      <c r="W37" s="57">
        <f t="shared" si="13"/>
        <v>0</v>
      </c>
      <c r="X37" s="57">
        <f>SUM(R37:W37)</f>
        <v>0</v>
      </c>
      <c r="Y37" s="40">
        <f t="shared" si="8"/>
        <v>0</v>
      </c>
    </row>
    <row r="38" spans="1:25" ht="15.75" thickTop="1" x14ac:dyDescent="0.25">
      <c r="A38" s="30" t="s">
        <v>44</v>
      </c>
      <c r="B38" s="31"/>
      <c r="C38" s="32" t="s">
        <v>30</v>
      </c>
      <c r="D38" s="33"/>
      <c r="E38" s="34"/>
      <c r="F38" s="35"/>
      <c r="G38" s="34"/>
      <c r="H38" s="35"/>
      <c r="I38" s="37">
        <f>SUM(G38-E38)</f>
        <v>0</v>
      </c>
      <c r="J38" s="38">
        <f>SUM(H38-F38)</f>
        <v>0</v>
      </c>
      <c r="K38" s="35"/>
      <c r="L38" s="35"/>
      <c r="M38" s="35"/>
      <c r="N38" s="35"/>
      <c r="O38" s="35"/>
      <c r="P38" s="35"/>
      <c r="Q38" s="39">
        <f>SUM(K38:P38)</f>
        <v>0</v>
      </c>
      <c r="R38" s="35"/>
      <c r="S38" s="35"/>
      <c r="T38" s="35"/>
      <c r="U38" s="35"/>
      <c r="V38" s="35"/>
      <c r="W38" s="35"/>
      <c r="X38" s="39">
        <f>SUM(R38:W38)</f>
        <v>0</v>
      </c>
      <c r="Y38" s="40">
        <f t="shared" si="8"/>
        <v>0</v>
      </c>
    </row>
    <row r="39" spans="1:25" x14ac:dyDescent="0.25">
      <c r="A39" s="30"/>
      <c r="B39" s="41"/>
      <c r="C39" s="42" t="s">
        <v>31</v>
      </c>
      <c r="D39" s="33"/>
      <c r="E39" s="34"/>
      <c r="F39" s="35"/>
      <c r="G39" s="34"/>
      <c r="H39" s="35"/>
      <c r="I39" s="37">
        <f t="shared" ref="I39:J50" si="14">SUM(G39-E39)</f>
        <v>0</v>
      </c>
      <c r="J39" s="38">
        <f t="shared" si="14"/>
        <v>0</v>
      </c>
      <c r="K39" s="35"/>
      <c r="L39" s="35"/>
      <c r="M39" s="35"/>
      <c r="N39" s="35"/>
      <c r="O39" s="35"/>
      <c r="P39" s="35"/>
      <c r="Q39" s="39">
        <f t="shared" ref="Q39:Q50" si="15">SUM(K39:P39)</f>
        <v>0</v>
      </c>
      <c r="R39" s="35"/>
      <c r="S39" s="35"/>
      <c r="T39" s="35"/>
      <c r="U39" s="35"/>
      <c r="V39" s="35"/>
      <c r="W39" s="35"/>
      <c r="X39" s="39">
        <f t="shared" ref="X39:X50" si="16">SUM(R39:W39)</f>
        <v>0</v>
      </c>
      <c r="Y39" s="40">
        <f t="shared" si="8"/>
        <v>0</v>
      </c>
    </row>
    <row r="40" spans="1:25" x14ac:dyDescent="0.25">
      <c r="A40" s="30"/>
      <c r="B40" s="41"/>
      <c r="C40" s="42" t="s">
        <v>32</v>
      </c>
      <c r="D40" s="33"/>
      <c r="E40" s="34"/>
      <c r="F40" s="35"/>
      <c r="G40" s="34"/>
      <c r="H40" s="35"/>
      <c r="I40" s="37">
        <f t="shared" si="14"/>
        <v>0</v>
      </c>
      <c r="J40" s="38">
        <f t="shared" si="14"/>
        <v>0</v>
      </c>
      <c r="K40" s="35"/>
      <c r="L40" s="35"/>
      <c r="M40" s="35"/>
      <c r="N40" s="35"/>
      <c r="O40" s="35"/>
      <c r="P40" s="35"/>
      <c r="Q40" s="39">
        <f t="shared" si="15"/>
        <v>0</v>
      </c>
      <c r="R40" s="35"/>
      <c r="S40" s="35"/>
      <c r="T40" s="35"/>
      <c r="U40" s="35"/>
      <c r="V40" s="35"/>
      <c r="W40" s="35"/>
      <c r="X40" s="39">
        <f t="shared" si="16"/>
        <v>0</v>
      </c>
      <c r="Y40" s="40">
        <f t="shared" si="8"/>
        <v>0</v>
      </c>
    </row>
    <row r="41" spans="1:25" x14ac:dyDescent="0.25">
      <c r="A41" s="30"/>
      <c r="B41" s="41"/>
      <c r="C41" s="42" t="s">
        <v>33</v>
      </c>
      <c r="D41" s="33"/>
      <c r="E41" s="34"/>
      <c r="F41" s="35"/>
      <c r="G41" s="34"/>
      <c r="H41" s="35"/>
      <c r="I41" s="37">
        <f t="shared" si="14"/>
        <v>0</v>
      </c>
      <c r="J41" s="38">
        <f t="shared" si="14"/>
        <v>0</v>
      </c>
      <c r="K41" s="35"/>
      <c r="L41" s="35"/>
      <c r="M41" s="35"/>
      <c r="N41" s="35"/>
      <c r="O41" s="35"/>
      <c r="P41" s="35"/>
      <c r="Q41" s="39">
        <f t="shared" si="15"/>
        <v>0</v>
      </c>
      <c r="R41" s="35"/>
      <c r="S41" s="35"/>
      <c r="T41" s="35"/>
      <c r="U41" s="35"/>
      <c r="V41" s="35"/>
      <c r="W41" s="35"/>
      <c r="X41" s="39">
        <f t="shared" si="16"/>
        <v>0</v>
      </c>
      <c r="Y41" s="40">
        <f t="shared" si="8"/>
        <v>0</v>
      </c>
    </row>
    <row r="42" spans="1:25" x14ac:dyDescent="0.25">
      <c r="A42" s="30"/>
      <c r="B42" s="41"/>
      <c r="C42" s="42" t="s">
        <v>34</v>
      </c>
      <c r="D42" s="33"/>
      <c r="E42" s="34"/>
      <c r="F42" s="35"/>
      <c r="G42" s="34"/>
      <c r="H42" s="35"/>
      <c r="I42" s="37">
        <f t="shared" si="14"/>
        <v>0</v>
      </c>
      <c r="J42" s="38">
        <f t="shared" si="14"/>
        <v>0</v>
      </c>
      <c r="K42" s="35"/>
      <c r="L42" s="35"/>
      <c r="M42" s="35"/>
      <c r="N42" s="35"/>
      <c r="O42" s="35"/>
      <c r="P42" s="35"/>
      <c r="Q42" s="39">
        <f t="shared" si="15"/>
        <v>0</v>
      </c>
      <c r="R42" s="35"/>
      <c r="S42" s="35"/>
      <c r="T42" s="35"/>
      <c r="U42" s="35"/>
      <c r="V42" s="35"/>
      <c r="W42" s="35"/>
      <c r="X42" s="39">
        <f t="shared" si="16"/>
        <v>0</v>
      </c>
      <c r="Y42" s="40">
        <f t="shared" si="8"/>
        <v>0</v>
      </c>
    </row>
    <row r="43" spans="1:25" x14ac:dyDescent="0.25">
      <c r="A43" s="30"/>
      <c r="B43" s="41"/>
      <c r="C43" s="42" t="s">
        <v>35</v>
      </c>
      <c r="D43" s="33"/>
      <c r="E43" s="34"/>
      <c r="F43" s="35"/>
      <c r="G43" s="34"/>
      <c r="H43" s="35"/>
      <c r="I43" s="37">
        <f t="shared" si="14"/>
        <v>0</v>
      </c>
      <c r="J43" s="38">
        <f t="shared" si="14"/>
        <v>0</v>
      </c>
      <c r="K43" s="35"/>
      <c r="L43" s="35"/>
      <c r="M43" s="35"/>
      <c r="N43" s="35"/>
      <c r="O43" s="35"/>
      <c r="P43" s="35"/>
      <c r="Q43" s="39">
        <f t="shared" si="15"/>
        <v>0</v>
      </c>
      <c r="R43" s="35"/>
      <c r="S43" s="35"/>
      <c r="T43" s="35"/>
      <c r="U43" s="35"/>
      <c r="V43" s="35"/>
      <c r="W43" s="35"/>
      <c r="X43" s="39">
        <f t="shared" si="16"/>
        <v>0</v>
      </c>
      <c r="Y43" s="40">
        <f t="shared" si="8"/>
        <v>0</v>
      </c>
    </row>
    <row r="44" spans="1:25" x14ac:dyDescent="0.25">
      <c r="A44" s="30"/>
      <c r="B44" s="41"/>
      <c r="C44" s="42"/>
      <c r="D44" s="33"/>
      <c r="E44" s="34"/>
      <c r="F44" s="35"/>
      <c r="G44" s="34"/>
      <c r="H44" s="35"/>
      <c r="I44" s="37">
        <f t="shared" si="14"/>
        <v>0</v>
      </c>
      <c r="J44" s="38">
        <f t="shared" si="14"/>
        <v>0</v>
      </c>
      <c r="K44" s="35"/>
      <c r="L44" s="35"/>
      <c r="M44" s="35"/>
      <c r="N44" s="35"/>
      <c r="O44" s="35"/>
      <c r="P44" s="35"/>
      <c r="Q44" s="39">
        <f t="shared" si="15"/>
        <v>0</v>
      </c>
      <c r="R44" s="35"/>
      <c r="S44" s="35"/>
      <c r="T44" s="35"/>
      <c r="U44" s="35"/>
      <c r="V44" s="35"/>
      <c r="W44" s="35"/>
      <c r="X44" s="39">
        <f t="shared" si="16"/>
        <v>0</v>
      </c>
      <c r="Y44" s="40">
        <f t="shared" si="8"/>
        <v>0</v>
      </c>
    </row>
    <row r="45" spans="1:25" x14ac:dyDescent="0.25">
      <c r="A45" s="30"/>
      <c r="B45" s="41"/>
      <c r="C45" s="42"/>
      <c r="D45" s="33"/>
      <c r="E45" s="34"/>
      <c r="F45" s="35"/>
      <c r="G45" s="34"/>
      <c r="H45" s="35"/>
      <c r="I45" s="37">
        <f t="shared" si="14"/>
        <v>0</v>
      </c>
      <c r="J45" s="38">
        <f t="shared" si="14"/>
        <v>0</v>
      </c>
      <c r="K45" s="35"/>
      <c r="L45" s="35"/>
      <c r="M45" s="35"/>
      <c r="N45" s="35"/>
      <c r="O45" s="35"/>
      <c r="P45" s="35"/>
      <c r="Q45" s="39">
        <f t="shared" si="15"/>
        <v>0</v>
      </c>
      <c r="R45" s="35"/>
      <c r="S45" s="35"/>
      <c r="T45" s="35"/>
      <c r="U45" s="35"/>
      <c r="V45" s="35"/>
      <c r="W45" s="35"/>
      <c r="X45" s="39">
        <f t="shared" si="16"/>
        <v>0</v>
      </c>
      <c r="Y45" s="40">
        <f t="shared" si="8"/>
        <v>0</v>
      </c>
    </row>
    <row r="46" spans="1:25" x14ac:dyDescent="0.25">
      <c r="A46" s="30"/>
      <c r="B46" s="41"/>
      <c r="C46" s="42"/>
      <c r="D46" s="33"/>
      <c r="E46" s="34"/>
      <c r="F46" s="35"/>
      <c r="G46" s="34"/>
      <c r="H46" s="35"/>
      <c r="I46" s="37">
        <f t="shared" si="14"/>
        <v>0</v>
      </c>
      <c r="J46" s="38">
        <f t="shared" si="14"/>
        <v>0</v>
      </c>
      <c r="K46" s="35"/>
      <c r="L46" s="35"/>
      <c r="M46" s="35"/>
      <c r="N46" s="35"/>
      <c r="O46" s="35"/>
      <c r="P46" s="35"/>
      <c r="Q46" s="39">
        <f t="shared" si="15"/>
        <v>0</v>
      </c>
      <c r="R46" s="35"/>
      <c r="S46" s="35"/>
      <c r="T46" s="35"/>
      <c r="U46" s="35"/>
      <c r="V46" s="35"/>
      <c r="W46" s="35"/>
      <c r="X46" s="39">
        <f t="shared" si="16"/>
        <v>0</v>
      </c>
      <c r="Y46" s="40">
        <f t="shared" si="8"/>
        <v>0</v>
      </c>
    </row>
    <row r="47" spans="1:25" x14ac:dyDescent="0.25">
      <c r="A47" s="30"/>
      <c r="B47" s="41"/>
      <c r="C47" s="42"/>
      <c r="D47" s="33"/>
      <c r="E47" s="34"/>
      <c r="F47" s="35"/>
      <c r="G47" s="34"/>
      <c r="H47" s="35"/>
      <c r="I47" s="37">
        <f t="shared" si="14"/>
        <v>0</v>
      </c>
      <c r="J47" s="38">
        <f t="shared" si="14"/>
        <v>0</v>
      </c>
      <c r="K47" s="35"/>
      <c r="L47" s="35"/>
      <c r="M47" s="35"/>
      <c r="N47" s="35"/>
      <c r="O47" s="35"/>
      <c r="P47" s="35"/>
      <c r="Q47" s="39">
        <f t="shared" si="15"/>
        <v>0</v>
      </c>
      <c r="R47" s="35"/>
      <c r="S47" s="35"/>
      <c r="T47" s="35"/>
      <c r="U47" s="35"/>
      <c r="V47" s="35"/>
      <c r="W47" s="35"/>
      <c r="X47" s="39">
        <f t="shared" si="16"/>
        <v>0</v>
      </c>
      <c r="Y47" s="40">
        <f t="shared" si="8"/>
        <v>0</v>
      </c>
    </row>
    <row r="48" spans="1:25" x14ac:dyDescent="0.25">
      <c r="A48" s="30"/>
      <c r="B48" s="41"/>
      <c r="C48" s="58"/>
      <c r="D48" s="59"/>
      <c r="E48" s="60"/>
      <c r="F48" s="61"/>
      <c r="G48" s="60"/>
      <c r="H48" s="61"/>
      <c r="I48" s="37">
        <f t="shared" si="14"/>
        <v>0</v>
      </c>
      <c r="J48" s="38">
        <f t="shared" si="14"/>
        <v>0</v>
      </c>
      <c r="K48" s="35"/>
      <c r="L48" s="35"/>
      <c r="M48" s="35"/>
      <c r="N48" s="35"/>
      <c r="O48" s="35"/>
      <c r="P48" s="35"/>
      <c r="Q48" s="39">
        <f t="shared" si="15"/>
        <v>0</v>
      </c>
      <c r="R48" s="35"/>
      <c r="S48" s="35"/>
      <c r="T48" s="35"/>
      <c r="U48" s="35"/>
      <c r="V48" s="35"/>
      <c r="W48" s="35"/>
      <c r="X48" s="39">
        <f t="shared" si="16"/>
        <v>0</v>
      </c>
      <c r="Y48" s="40">
        <f t="shared" si="8"/>
        <v>0</v>
      </c>
    </row>
    <row r="49" spans="1:25" x14ac:dyDescent="0.25">
      <c r="A49" s="30"/>
      <c r="B49" s="41"/>
      <c r="C49" s="58"/>
      <c r="D49" s="59"/>
      <c r="E49" s="60"/>
      <c r="F49" s="61"/>
      <c r="G49" s="60"/>
      <c r="H49" s="61"/>
      <c r="I49" s="37">
        <f t="shared" si="14"/>
        <v>0</v>
      </c>
      <c r="J49" s="38">
        <f t="shared" si="14"/>
        <v>0</v>
      </c>
      <c r="K49" s="35"/>
      <c r="L49" s="35"/>
      <c r="M49" s="35"/>
      <c r="N49" s="35"/>
      <c r="O49" s="35"/>
      <c r="P49" s="35"/>
      <c r="Q49" s="39">
        <f t="shared" si="15"/>
        <v>0</v>
      </c>
      <c r="R49" s="35"/>
      <c r="S49" s="35"/>
      <c r="T49" s="35"/>
      <c r="U49" s="35"/>
      <c r="V49" s="35"/>
      <c r="W49" s="35"/>
      <c r="X49" s="39">
        <f t="shared" si="16"/>
        <v>0</v>
      </c>
      <c r="Y49" s="40">
        <f t="shared" si="8"/>
        <v>0</v>
      </c>
    </row>
    <row r="50" spans="1:25" x14ac:dyDescent="0.25">
      <c r="A50" s="30"/>
      <c r="B50" s="41"/>
      <c r="C50" s="58"/>
      <c r="D50" s="59"/>
      <c r="E50" s="60"/>
      <c r="F50" s="61"/>
      <c r="G50" s="60"/>
      <c r="H50" s="61"/>
      <c r="I50" s="37">
        <f t="shared" si="14"/>
        <v>0</v>
      </c>
      <c r="J50" s="38">
        <f t="shared" si="14"/>
        <v>0</v>
      </c>
      <c r="K50" s="35"/>
      <c r="L50" s="35"/>
      <c r="M50" s="35"/>
      <c r="N50" s="35"/>
      <c r="O50" s="35"/>
      <c r="P50" s="35"/>
      <c r="Q50" s="39">
        <f t="shared" si="15"/>
        <v>0</v>
      </c>
      <c r="R50" s="35"/>
      <c r="S50" s="35"/>
      <c r="T50" s="35"/>
      <c r="U50" s="35"/>
      <c r="V50" s="35"/>
      <c r="W50" s="35"/>
      <c r="X50" s="39">
        <f t="shared" si="16"/>
        <v>0</v>
      </c>
      <c r="Y50" s="40">
        <f t="shared" si="8"/>
        <v>0</v>
      </c>
    </row>
    <row r="51" spans="1:25" x14ac:dyDescent="0.25">
      <c r="A51" s="30"/>
      <c r="B51" s="41"/>
      <c r="C51" s="42"/>
      <c r="D51" s="43"/>
      <c r="E51" s="44"/>
      <c r="F51" s="45"/>
      <c r="G51" s="46"/>
      <c r="H51" s="47"/>
      <c r="I51" s="3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0"/>
    </row>
    <row r="52" spans="1:25" ht="15.75" thickBot="1" x14ac:dyDescent="0.3">
      <c r="A52" s="49"/>
      <c r="B52" s="50"/>
      <c r="C52" s="51" t="s">
        <v>38</v>
      </c>
      <c r="D52" s="52"/>
      <c r="E52" s="53"/>
      <c r="F52" s="54"/>
      <c r="G52" s="55"/>
      <c r="H52" s="56" t="s">
        <v>39</v>
      </c>
      <c r="I52" s="37">
        <f t="shared" ref="I52:W52" si="17">SUM(I38:I51)</f>
        <v>0</v>
      </c>
      <c r="J52" s="57">
        <f t="shared" si="17"/>
        <v>0</v>
      </c>
      <c r="K52" s="57">
        <f t="shared" si="17"/>
        <v>0</v>
      </c>
      <c r="L52" s="57">
        <f t="shared" si="17"/>
        <v>0</v>
      </c>
      <c r="M52" s="57">
        <f t="shared" si="17"/>
        <v>0</v>
      </c>
      <c r="N52" s="57">
        <f t="shared" si="17"/>
        <v>0</v>
      </c>
      <c r="O52" s="57">
        <f t="shared" si="17"/>
        <v>0</v>
      </c>
      <c r="P52" s="57">
        <f t="shared" si="17"/>
        <v>0</v>
      </c>
      <c r="Q52" s="57">
        <f t="shared" si="17"/>
        <v>0</v>
      </c>
      <c r="R52" s="57">
        <f t="shared" si="17"/>
        <v>0</v>
      </c>
      <c r="S52" s="57">
        <f t="shared" si="17"/>
        <v>0</v>
      </c>
      <c r="T52" s="57">
        <f t="shared" si="17"/>
        <v>0</v>
      </c>
      <c r="U52" s="57">
        <f t="shared" si="17"/>
        <v>0</v>
      </c>
      <c r="V52" s="57">
        <f t="shared" si="17"/>
        <v>0</v>
      </c>
      <c r="W52" s="57">
        <f t="shared" si="17"/>
        <v>0</v>
      </c>
      <c r="X52" s="57">
        <f>SUM(R52:W52)</f>
        <v>0</v>
      </c>
      <c r="Y52" s="40">
        <f t="shared" si="8"/>
        <v>0</v>
      </c>
    </row>
    <row r="53" spans="1:25" ht="16.5" thickTop="1" thickBot="1" x14ac:dyDescent="0.3">
      <c r="A53" s="214" t="s">
        <v>45</v>
      </c>
      <c r="B53" s="221">
        <v>43678</v>
      </c>
      <c r="C53" s="215" t="s">
        <v>30</v>
      </c>
      <c r="D53" s="216">
        <v>16</v>
      </c>
      <c r="E53" s="209">
        <v>0.27083333333333331</v>
      </c>
      <c r="F53" s="210">
        <v>137813</v>
      </c>
      <c r="G53" s="209">
        <v>0.31597222222222221</v>
      </c>
      <c r="H53" s="210">
        <v>137849</v>
      </c>
      <c r="I53" s="37">
        <f>SUM(G53-E53)</f>
        <v>4.5138888888888895E-2</v>
      </c>
      <c r="J53" s="38">
        <f>SUM(H53-F53)</f>
        <v>36</v>
      </c>
      <c r="K53" s="203"/>
      <c r="L53" s="213">
        <v>1</v>
      </c>
      <c r="M53" s="204"/>
      <c r="N53" s="204"/>
      <c r="O53" s="204"/>
      <c r="P53" s="204"/>
      <c r="Q53" s="39">
        <f>SUM(K53:P53)</f>
        <v>1</v>
      </c>
      <c r="R53" s="203"/>
      <c r="S53" s="213">
        <v>1</v>
      </c>
      <c r="T53" s="204"/>
      <c r="U53" s="204"/>
      <c r="V53" s="204"/>
      <c r="W53" s="204"/>
      <c r="X53" s="39">
        <f>SUM(R53:W53)</f>
        <v>1</v>
      </c>
      <c r="Y53" s="40">
        <f>SUM(Q53-X53)</f>
        <v>0</v>
      </c>
    </row>
    <row r="54" spans="1:25" ht="15.75" thickBot="1" x14ac:dyDescent="0.3">
      <c r="A54" s="217" t="s">
        <v>136</v>
      </c>
      <c r="B54" s="218"/>
      <c r="C54" s="219" t="s">
        <v>31</v>
      </c>
      <c r="D54" s="220"/>
      <c r="E54" s="212">
        <v>0.33333333333333331</v>
      </c>
      <c r="F54" s="207">
        <v>137849</v>
      </c>
      <c r="G54" s="212">
        <v>0.36180555555555555</v>
      </c>
      <c r="H54" s="207">
        <v>137869</v>
      </c>
      <c r="I54" s="37">
        <f t="shared" ref="I54:J65" si="18">SUM(G54-E54)</f>
        <v>2.8472222222222232E-2</v>
      </c>
      <c r="J54" s="38">
        <f t="shared" si="18"/>
        <v>20</v>
      </c>
      <c r="K54" s="205">
        <v>3</v>
      </c>
      <c r="L54" s="206"/>
      <c r="M54" s="206"/>
      <c r="N54" s="206"/>
      <c r="O54" s="206"/>
      <c r="P54" s="206"/>
      <c r="Q54" s="39">
        <f t="shared" ref="Q54:Q65" si="19">SUM(K54:P54)</f>
        <v>3</v>
      </c>
      <c r="R54" s="208"/>
      <c r="S54" s="207">
        <v>3</v>
      </c>
      <c r="T54" s="206"/>
      <c r="U54" s="206"/>
      <c r="V54" s="206"/>
      <c r="W54" s="206"/>
      <c r="X54" s="39">
        <f t="shared" ref="X54:X65" si="20">SUM(R54:W54)</f>
        <v>3</v>
      </c>
      <c r="Y54" s="40">
        <f t="shared" si="8"/>
        <v>0</v>
      </c>
    </row>
    <row r="55" spans="1:25" ht="15.75" thickBot="1" x14ac:dyDescent="0.3">
      <c r="A55" s="217" t="s">
        <v>145</v>
      </c>
      <c r="B55" s="218"/>
      <c r="C55" s="219" t="s">
        <v>32</v>
      </c>
      <c r="D55" s="220">
        <v>16</v>
      </c>
      <c r="E55" s="212">
        <v>0.36944444444444446</v>
      </c>
      <c r="F55" s="207">
        <v>137869</v>
      </c>
      <c r="G55" s="212">
        <v>0.40833333333333338</v>
      </c>
      <c r="H55" s="207">
        <v>137895</v>
      </c>
      <c r="I55" s="37">
        <f t="shared" si="18"/>
        <v>3.8888888888888917E-2</v>
      </c>
      <c r="J55" s="38">
        <f t="shared" si="18"/>
        <v>26</v>
      </c>
      <c r="K55" s="205">
        <v>2</v>
      </c>
      <c r="L55" s="207">
        <v>1</v>
      </c>
      <c r="M55" s="207">
        <v>2</v>
      </c>
      <c r="N55" s="206"/>
      <c r="O55" s="206"/>
      <c r="P55" s="206"/>
      <c r="Q55" s="39">
        <f t="shared" si="19"/>
        <v>5</v>
      </c>
      <c r="R55" s="208"/>
      <c r="S55" s="207">
        <v>2</v>
      </c>
      <c r="T55" s="206"/>
      <c r="U55" s="206"/>
      <c r="V55" s="207">
        <v>3</v>
      </c>
      <c r="W55" s="206"/>
      <c r="X55" s="39">
        <f t="shared" si="20"/>
        <v>5</v>
      </c>
      <c r="Y55" s="40">
        <f t="shared" si="8"/>
        <v>0</v>
      </c>
    </row>
    <row r="56" spans="1:25" ht="15.75" thickBot="1" x14ac:dyDescent="0.3">
      <c r="A56" s="217"/>
      <c r="B56" s="218"/>
      <c r="C56" s="219" t="s">
        <v>33</v>
      </c>
      <c r="D56" s="220"/>
      <c r="E56" s="212">
        <v>0.41319444444444442</v>
      </c>
      <c r="F56" s="207">
        <v>137895</v>
      </c>
      <c r="G56" s="212">
        <v>0.46527777777777773</v>
      </c>
      <c r="H56" s="207">
        <v>137928</v>
      </c>
      <c r="I56" s="37">
        <f t="shared" si="18"/>
        <v>5.2083333333333315E-2</v>
      </c>
      <c r="J56" s="38">
        <f t="shared" si="18"/>
        <v>33</v>
      </c>
      <c r="K56" s="208"/>
      <c r="L56" s="207">
        <v>2</v>
      </c>
      <c r="M56" s="207">
        <v>1</v>
      </c>
      <c r="N56" s="206"/>
      <c r="O56" s="206"/>
      <c r="P56" s="206"/>
      <c r="Q56" s="39">
        <f t="shared" si="19"/>
        <v>3</v>
      </c>
      <c r="R56" s="208"/>
      <c r="S56" s="207">
        <v>1</v>
      </c>
      <c r="T56" s="206"/>
      <c r="U56" s="206"/>
      <c r="V56" s="207">
        <v>2</v>
      </c>
      <c r="W56" s="206"/>
      <c r="X56" s="39">
        <f t="shared" si="20"/>
        <v>3</v>
      </c>
      <c r="Y56" s="40">
        <f t="shared" si="8"/>
        <v>0</v>
      </c>
    </row>
    <row r="57" spans="1:25" ht="15.75" thickBot="1" x14ac:dyDescent="0.3">
      <c r="A57" s="217" t="s">
        <v>136</v>
      </c>
      <c r="B57" s="218"/>
      <c r="C57" s="219" t="s">
        <v>34</v>
      </c>
      <c r="D57" s="220">
        <v>16</v>
      </c>
      <c r="E57" s="212">
        <v>0.64583333333333337</v>
      </c>
      <c r="F57" s="207">
        <v>137928</v>
      </c>
      <c r="G57" s="212">
        <v>0.69652777777777775</v>
      </c>
      <c r="H57" s="207">
        <v>137962</v>
      </c>
      <c r="I57" s="37">
        <f t="shared" si="18"/>
        <v>5.0694444444444375E-2</v>
      </c>
      <c r="J57" s="38">
        <f t="shared" si="18"/>
        <v>34</v>
      </c>
      <c r="K57" s="205">
        <v>2</v>
      </c>
      <c r="L57" s="207">
        <v>4</v>
      </c>
      <c r="M57" s="206"/>
      <c r="N57" s="206"/>
      <c r="O57" s="206"/>
      <c r="P57" s="206"/>
      <c r="Q57" s="39">
        <f t="shared" si="19"/>
        <v>6</v>
      </c>
      <c r="R57" s="208"/>
      <c r="S57" s="207">
        <v>2</v>
      </c>
      <c r="T57" s="206"/>
      <c r="U57" s="206"/>
      <c r="V57" s="207">
        <v>4</v>
      </c>
      <c r="W57" s="206"/>
      <c r="X57" s="39">
        <f t="shared" si="20"/>
        <v>6</v>
      </c>
      <c r="Y57" s="40">
        <f t="shared" si="8"/>
        <v>0</v>
      </c>
    </row>
    <row r="58" spans="1:25" ht="15.75" thickBot="1" x14ac:dyDescent="0.3">
      <c r="A58" s="217"/>
      <c r="B58" s="218"/>
      <c r="C58" s="219" t="s">
        <v>35</v>
      </c>
      <c r="D58" s="220"/>
      <c r="E58" s="212">
        <v>0.72777777777777775</v>
      </c>
      <c r="F58" s="207">
        <v>137962</v>
      </c>
      <c r="G58" s="212">
        <v>0.78611111111111109</v>
      </c>
      <c r="H58" s="207">
        <v>137999</v>
      </c>
      <c r="I58" s="37">
        <f t="shared" si="18"/>
        <v>5.8333333333333348E-2</v>
      </c>
      <c r="J58" s="38">
        <f t="shared" si="18"/>
        <v>37</v>
      </c>
      <c r="K58" s="205">
        <v>3</v>
      </c>
      <c r="L58" s="207">
        <v>5</v>
      </c>
      <c r="M58" s="207">
        <v>1</v>
      </c>
      <c r="N58" s="206"/>
      <c r="O58" s="206"/>
      <c r="P58" s="206"/>
      <c r="Q58" s="39">
        <f t="shared" si="19"/>
        <v>9</v>
      </c>
      <c r="R58" s="208"/>
      <c r="S58" s="207">
        <v>4</v>
      </c>
      <c r="T58" s="206"/>
      <c r="U58" s="206"/>
      <c r="V58" s="207">
        <v>5</v>
      </c>
      <c r="W58" s="206"/>
      <c r="X58" s="39">
        <f t="shared" si="20"/>
        <v>9</v>
      </c>
      <c r="Y58" s="40">
        <f t="shared" si="8"/>
        <v>0</v>
      </c>
    </row>
    <row r="59" spans="1:25" x14ac:dyDescent="0.25">
      <c r="A59" s="30"/>
      <c r="B59" s="41"/>
      <c r="C59" s="42"/>
      <c r="D59" s="33"/>
      <c r="E59" s="34"/>
      <c r="F59" s="35"/>
      <c r="G59" s="34"/>
      <c r="H59" s="35"/>
      <c r="I59" s="37">
        <f t="shared" si="18"/>
        <v>0</v>
      </c>
      <c r="J59" s="38">
        <f t="shared" si="18"/>
        <v>0</v>
      </c>
      <c r="K59" s="35"/>
      <c r="L59" s="35"/>
      <c r="M59" s="35"/>
      <c r="N59" s="35"/>
      <c r="O59" s="35"/>
      <c r="P59" s="35"/>
      <c r="Q59" s="39">
        <f t="shared" si="19"/>
        <v>0</v>
      </c>
      <c r="R59" s="35"/>
      <c r="S59" s="35"/>
      <c r="T59" s="35"/>
      <c r="U59" s="35"/>
      <c r="V59" s="35"/>
      <c r="W59" s="35"/>
      <c r="X59" s="39">
        <f t="shared" si="20"/>
        <v>0</v>
      </c>
      <c r="Y59" s="40">
        <f t="shared" si="8"/>
        <v>0</v>
      </c>
    </row>
    <row r="60" spans="1:25" x14ac:dyDescent="0.25">
      <c r="A60" s="30"/>
      <c r="B60" s="41"/>
      <c r="C60" s="42"/>
      <c r="D60" s="33"/>
      <c r="E60" s="34"/>
      <c r="F60" s="35"/>
      <c r="G60" s="34"/>
      <c r="H60" s="35"/>
      <c r="I60" s="37">
        <f t="shared" si="18"/>
        <v>0</v>
      </c>
      <c r="J60" s="38">
        <f t="shared" si="18"/>
        <v>0</v>
      </c>
      <c r="K60" s="35"/>
      <c r="L60" s="35"/>
      <c r="M60" s="35"/>
      <c r="N60" s="35"/>
      <c r="O60" s="35"/>
      <c r="P60" s="35"/>
      <c r="Q60" s="39">
        <f t="shared" si="19"/>
        <v>0</v>
      </c>
      <c r="R60" s="35"/>
      <c r="S60" s="35"/>
      <c r="T60" s="35"/>
      <c r="U60" s="35"/>
      <c r="V60" s="35"/>
      <c r="W60" s="35"/>
      <c r="X60" s="39">
        <f t="shared" si="20"/>
        <v>0</v>
      </c>
      <c r="Y60" s="40">
        <f t="shared" si="8"/>
        <v>0</v>
      </c>
    </row>
    <row r="61" spans="1:25" x14ac:dyDescent="0.25">
      <c r="A61" s="30"/>
      <c r="B61" s="41"/>
      <c r="C61" s="42"/>
      <c r="D61" s="33"/>
      <c r="E61" s="34"/>
      <c r="F61" s="35"/>
      <c r="G61" s="34"/>
      <c r="H61" s="35"/>
      <c r="I61" s="37">
        <f t="shared" si="18"/>
        <v>0</v>
      </c>
      <c r="J61" s="38">
        <f t="shared" si="18"/>
        <v>0</v>
      </c>
      <c r="K61" s="35"/>
      <c r="L61" s="35"/>
      <c r="M61" s="35"/>
      <c r="N61" s="35"/>
      <c r="O61" s="35"/>
      <c r="P61" s="35"/>
      <c r="Q61" s="39">
        <f t="shared" si="19"/>
        <v>0</v>
      </c>
      <c r="R61" s="35"/>
      <c r="S61" s="35"/>
      <c r="T61" s="35"/>
      <c r="U61" s="35"/>
      <c r="V61" s="35"/>
      <c r="W61" s="35"/>
      <c r="X61" s="39">
        <f t="shared" si="20"/>
        <v>0</v>
      </c>
      <c r="Y61" s="40">
        <f t="shared" si="8"/>
        <v>0</v>
      </c>
    </row>
    <row r="62" spans="1:25" x14ac:dyDescent="0.25">
      <c r="A62" s="30"/>
      <c r="B62" s="41"/>
      <c r="C62" s="42"/>
      <c r="D62" s="33"/>
      <c r="E62" s="34"/>
      <c r="F62" s="35"/>
      <c r="G62" s="34"/>
      <c r="H62" s="35"/>
      <c r="I62" s="37">
        <f t="shared" si="18"/>
        <v>0</v>
      </c>
      <c r="J62" s="38">
        <f t="shared" si="18"/>
        <v>0</v>
      </c>
      <c r="K62" s="35"/>
      <c r="L62" s="35"/>
      <c r="M62" s="35"/>
      <c r="N62" s="35"/>
      <c r="O62" s="35"/>
      <c r="P62" s="35"/>
      <c r="Q62" s="39">
        <f t="shared" si="19"/>
        <v>0</v>
      </c>
      <c r="R62" s="35"/>
      <c r="S62" s="35"/>
      <c r="T62" s="35"/>
      <c r="U62" s="35"/>
      <c r="V62" s="35"/>
      <c r="W62" s="35"/>
      <c r="X62" s="39">
        <f t="shared" si="20"/>
        <v>0</v>
      </c>
      <c r="Y62" s="40">
        <f t="shared" si="8"/>
        <v>0</v>
      </c>
    </row>
    <row r="63" spans="1:25" x14ac:dyDescent="0.25">
      <c r="A63" s="30"/>
      <c r="B63" s="41"/>
      <c r="C63" s="58"/>
      <c r="D63" s="59"/>
      <c r="E63" s="60"/>
      <c r="F63" s="61"/>
      <c r="G63" s="60"/>
      <c r="H63" s="61"/>
      <c r="I63" s="37">
        <f t="shared" si="18"/>
        <v>0</v>
      </c>
      <c r="J63" s="38">
        <f t="shared" si="18"/>
        <v>0</v>
      </c>
      <c r="K63" s="35"/>
      <c r="L63" s="35"/>
      <c r="M63" s="35"/>
      <c r="N63" s="35"/>
      <c r="O63" s="35"/>
      <c r="P63" s="35"/>
      <c r="Q63" s="39">
        <f t="shared" si="19"/>
        <v>0</v>
      </c>
      <c r="R63" s="35"/>
      <c r="S63" s="35"/>
      <c r="T63" s="35"/>
      <c r="U63" s="35"/>
      <c r="V63" s="35"/>
      <c r="W63" s="35"/>
      <c r="X63" s="39">
        <f t="shared" si="20"/>
        <v>0</v>
      </c>
      <c r="Y63" s="40">
        <f t="shared" si="8"/>
        <v>0</v>
      </c>
    </row>
    <row r="64" spans="1:25" x14ac:dyDescent="0.25">
      <c r="A64" s="30"/>
      <c r="B64" s="41"/>
      <c r="C64" s="58"/>
      <c r="D64" s="59"/>
      <c r="E64" s="60"/>
      <c r="F64" s="61"/>
      <c r="G64" s="60"/>
      <c r="H64" s="61"/>
      <c r="I64" s="37">
        <f t="shared" si="18"/>
        <v>0</v>
      </c>
      <c r="J64" s="38">
        <f t="shared" si="18"/>
        <v>0</v>
      </c>
      <c r="K64" s="35"/>
      <c r="L64" s="35"/>
      <c r="M64" s="35"/>
      <c r="N64" s="35"/>
      <c r="O64" s="35"/>
      <c r="P64" s="35"/>
      <c r="Q64" s="39">
        <f t="shared" si="19"/>
        <v>0</v>
      </c>
      <c r="R64" s="35"/>
      <c r="S64" s="35"/>
      <c r="T64" s="35"/>
      <c r="U64" s="35"/>
      <c r="V64" s="35"/>
      <c r="W64" s="35"/>
      <c r="X64" s="39">
        <f t="shared" si="20"/>
        <v>0</v>
      </c>
      <c r="Y64" s="40">
        <f t="shared" si="8"/>
        <v>0</v>
      </c>
    </row>
    <row r="65" spans="1:25" x14ac:dyDescent="0.25">
      <c r="A65" s="30"/>
      <c r="B65" s="41"/>
      <c r="C65" s="58"/>
      <c r="D65" s="59"/>
      <c r="E65" s="60"/>
      <c r="F65" s="61"/>
      <c r="G65" s="60"/>
      <c r="H65" s="61"/>
      <c r="I65" s="37">
        <f t="shared" si="18"/>
        <v>0</v>
      </c>
      <c r="J65" s="38">
        <f t="shared" si="18"/>
        <v>0</v>
      </c>
      <c r="K65" s="35"/>
      <c r="L65" s="35"/>
      <c r="M65" s="35"/>
      <c r="N65" s="35"/>
      <c r="O65" s="35"/>
      <c r="P65" s="35"/>
      <c r="Q65" s="39">
        <f t="shared" si="19"/>
        <v>0</v>
      </c>
      <c r="R65" s="35"/>
      <c r="S65" s="35"/>
      <c r="T65" s="35"/>
      <c r="U65" s="35"/>
      <c r="V65" s="35"/>
      <c r="W65" s="35"/>
      <c r="X65" s="39">
        <f t="shared" si="20"/>
        <v>0</v>
      </c>
      <c r="Y65" s="40">
        <f t="shared" si="8"/>
        <v>0</v>
      </c>
    </row>
    <row r="66" spans="1:25" x14ac:dyDescent="0.25">
      <c r="A66" s="30"/>
      <c r="B66" s="41"/>
      <c r="C66" s="42"/>
      <c r="D66" s="43"/>
      <c r="E66" s="44"/>
      <c r="F66" s="45"/>
      <c r="G66" s="46"/>
      <c r="H66" s="47"/>
      <c r="I66" s="37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0"/>
    </row>
    <row r="67" spans="1:25" ht="15.75" thickBot="1" x14ac:dyDescent="0.3">
      <c r="A67" s="49"/>
      <c r="B67" s="50"/>
      <c r="C67" s="51" t="s">
        <v>38</v>
      </c>
      <c r="D67" s="52"/>
      <c r="E67" s="53"/>
      <c r="F67" s="54"/>
      <c r="G67" s="55"/>
      <c r="H67" s="56" t="s">
        <v>39</v>
      </c>
      <c r="I67" s="37">
        <f t="shared" ref="I67:W67" si="21">SUM(I53:I66)</f>
        <v>0.27361111111111108</v>
      </c>
      <c r="J67" s="57">
        <f t="shared" si="21"/>
        <v>186</v>
      </c>
      <c r="K67" s="57">
        <f t="shared" si="21"/>
        <v>10</v>
      </c>
      <c r="L67" s="57">
        <f t="shared" si="21"/>
        <v>13</v>
      </c>
      <c r="M67" s="57">
        <f t="shared" si="21"/>
        <v>4</v>
      </c>
      <c r="N67" s="57">
        <f t="shared" si="21"/>
        <v>0</v>
      </c>
      <c r="O67" s="57">
        <f t="shared" si="21"/>
        <v>0</v>
      </c>
      <c r="P67" s="57">
        <f t="shared" si="21"/>
        <v>0</v>
      </c>
      <c r="Q67" s="57">
        <f t="shared" si="21"/>
        <v>27</v>
      </c>
      <c r="R67" s="57">
        <f t="shared" si="21"/>
        <v>0</v>
      </c>
      <c r="S67" s="57">
        <f t="shared" si="21"/>
        <v>13</v>
      </c>
      <c r="T67" s="57">
        <f t="shared" si="21"/>
        <v>0</v>
      </c>
      <c r="U67" s="57">
        <f t="shared" si="21"/>
        <v>0</v>
      </c>
      <c r="V67" s="57">
        <f t="shared" si="21"/>
        <v>14</v>
      </c>
      <c r="W67" s="57">
        <f t="shared" si="21"/>
        <v>0</v>
      </c>
      <c r="X67" s="57">
        <f>SUM(R67:W67)</f>
        <v>27</v>
      </c>
      <c r="Y67" s="40">
        <f t="shared" si="8"/>
        <v>0</v>
      </c>
    </row>
    <row r="68" spans="1:25" ht="16.5" thickTop="1" thickBot="1" x14ac:dyDescent="0.3">
      <c r="A68" s="214" t="s">
        <v>46</v>
      </c>
      <c r="B68" s="221">
        <v>43679</v>
      </c>
      <c r="C68" s="215" t="s">
        <v>30</v>
      </c>
      <c r="D68" s="216">
        <v>16</v>
      </c>
      <c r="E68" s="209">
        <v>0.27083333333333331</v>
      </c>
      <c r="F68" s="210">
        <v>138000</v>
      </c>
      <c r="G68" s="209">
        <v>0.31875000000000003</v>
      </c>
      <c r="H68" s="210">
        <v>138033</v>
      </c>
      <c r="I68" s="37">
        <f>SUM(G68-E68)</f>
        <v>4.7916666666666718E-2</v>
      </c>
      <c r="J68" s="38">
        <f>SUM(H68-F68)</f>
        <v>33</v>
      </c>
      <c r="K68" s="203"/>
      <c r="L68" s="213">
        <v>3</v>
      </c>
      <c r="M68" s="204"/>
      <c r="N68" s="204"/>
      <c r="O68" s="204"/>
      <c r="P68" s="204"/>
      <c r="Q68" s="39">
        <f>SUM(K68:P68)</f>
        <v>3</v>
      </c>
      <c r="R68" s="203"/>
      <c r="S68" s="213">
        <v>1</v>
      </c>
      <c r="T68" s="204"/>
      <c r="U68" s="204"/>
      <c r="V68" s="213">
        <v>2</v>
      </c>
      <c r="W68" s="204"/>
      <c r="X68" s="39">
        <f>SUM(R68:W68)</f>
        <v>3</v>
      </c>
      <c r="Y68" s="40">
        <f>SUM(Q68-X68)</f>
        <v>0</v>
      </c>
    </row>
    <row r="69" spans="1:25" ht="15.75" thickBot="1" x14ac:dyDescent="0.3">
      <c r="A69" s="217" t="s">
        <v>136</v>
      </c>
      <c r="B69" s="233"/>
      <c r="C69" s="219" t="s">
        <v>31</v>
      </c>
      <c r="D69" s="220"/>
      <c r="E69" s="212">
        <v>0.33333333333333331</v>
      </c>
      <c r="F69" s="207">
        <v>138033</v>
      </c>
      <c r="G69" s="212">
        <v>0.3611111111111111</v>
      </c>
      <c r="H69" s="207">
        <v>138057</v>
      </c>
      <c r="I69" s="37">
        <f t="shared" ref="I69:J80" si="22">SUM(G69-E69)</f>
        <v>2.777777777777779E-2</v>
      </c>
      <c r="J69" s="38">
        <f t="shared" si="22"/>
        <v>24</v>
      </c>
      <c r="K69" s="208"/>
      <c r="L69" s="206"/>
      <c r="M69" s="206"/>
      <c r="N69" s="206"/>
      <c r="O69" s="206"/>
      <c r="P69" s="206"/>
      <c r="Q69" s="39">
        <f t="shared" ref="Q69:Q80" si="23">SUM(K69:P69)</f>
        <v>0</v>
      </c>
      <c r="R69" s="208"/>
      <c r="S69" s="206"/>
      <c r="T69" s="206"/>
      <c r="U69" s="206"/>
      <c r="V69" s="206"/>
      <c r="W69" s="206"/>
      <c r="X69" s="39">
        <f t="shared" ref="X69:X80" si="24">SUM(R69:W69)</f>
        <v>0</v>
      </c>
      <c r="Y69" s="40">
        <f t="shared" si="8"/>
        <v>0</v>
      </c>
    </row>
    <row r="70" spans="1:25" ht="15.75" thickBot="1" x14ac:dyDescent="0.3">
      <c r="A70" s="217" t="s">
        <v>136</v>
      </c>
      <c r="B70" s="233"/>
      <c r="C70" s="219" t="s">
        <v>32</v>
      </c>
      <c r="D70" s="220">
        <v>16</v>
      </c>
      <c r="E70" s="212">
        <v>0.36944444444444446</v>
      </c>
      <c r="F70" s="207">
        <v>138057</v>
      </c>
      <c r="G70" s="212">
        <v>0.40347222222222223</v>
      </c>
      <c r="H70" s="207">
        <v>138082</v>
      </c>
      <c r="I70" s="37">
        <f t="shared" si="22"/>
        <v>3.4027777777777768E-2</v>
      </c>
      <c r="J70" s="38">
        <f t="shared" si="22"/>
        <v>25</v>
      </c>
      <c r="K70" s="208"/>
      <c r="L70" s="207">
        <v>1</v>
      </c>
      <c r="M70" s="207">
        <v>1</v>
      </c>
      <c r="N70" s="206"/>
      <c r="O70" s="206"/>
      <c r="P70" s="206"/>
      <c r="Q70" s="39">
        <f t="shared" si="23"/>
        <v>2</v>
      </c>
      <c r="R70" s="208"/>
      <c r="S70" s="207">
        <v>1</v>
      </c>
      <c r="T70" s="206"/>
      <c r="U70" s="206"/>
      <c r="V70" s="207">
        <v>1</v>
      </c>
      <c r="W70" s="206"/>
      <c r="X70" s="39">
        <f t="shared" si="24"/>
        <v>2</v>
      </c>
      <c r="Y70" s="40">
        <f t="shared" si="8"/>
        <v>0</v>
      </c>
    </row>
    <row r="71" spans="1:25" ht="15.75" thickBot="1" x14ac:dyDescent="0.3">
      <c r="A71" s="217"/>
      <c r="B71" s="233"/>
      <c r="C71" s="219" t="s">
        <v>33</v>
      </c>
      <c r="D71" s="220"/>
      <c r="E71" s="212">
        <v>0.41319444444444442</v>
      </c>
      <c r="F71" s="207">
        <v>138082</v>
      </c>
      <c r="G71" s="212">
        <v>0.46458333333333335</v>
      </c>
      <c r="H71" s="207">
        <v>138115</v>
      </c>
      <c r="I71" s="37">
        <f t="shared" si="22"/>
        <v>5.1388888888888928E-2</v>
      </c>
      <c r="J71" s="38">
        <f t="shared" si="22"/>
        <v>33</v>
      </c>
      <c r="K71" s="205">
        <v>1</v>
      </c>
      <c r="L71" s="207">
        <v>3</v>
      </c>
      <c r="M71" s="206"/>
      <c r="N71" s="206"/>
      <c r="O71" s="206"/>
      <c r="P71" s="206"/>
      <c r="Q71" s="39">
        <f t="shared" si="23"/>
        <v>4</v>
      </c>
      <c r="R71" s="208"/>
      <c r="S71" s="207">
        <v>3</v>
      </c>
      <c r="T71" s="206"/>
      <c r="U71" s="206"/>
      <c r="V71" s="207">
        <v>1</v>
      </c>
      <c r="W71" s="206"/>
      <c r="X71" s="39">
        <f t="shared" si="24"/>
        <v>4</v>
      </c>
      <c r="Y71" s="40">
        <f t="shared" si="8"/>
        <v>0</v>
      </c>
    </row>
    <row r="72" spans="1:25" ht="15.75" thickBot="1" x14ac:dyDescent="0.3">
      <c r="A72" s="217" t="s">
        <v>146</v>
      </c>
      <c r="B72" s="233"/>
      <c r="C72" s="219" t="s">
        <v>34</v>
      </c>
      <c r="D72" s="220">
        <v>15</v>
      </c>
      <c r="E72" s="212">
        <v>0.64583333333333337</v>
      </c>
      <c r="F72" s="207">
        <v>127441</v>
      </c>
      <c r="G72" s="212">
        <v>0.69374999999999998</v>
      </c>
      <c r="H72" s="207">
        <v>127474</v>
      </c>
      <c r="I72" s="37">
        <f t="shared" si="22"/>
        <v>4.7916666666666607E-2</v>
      </c>
      <c r="J72" s="38">
        <f t="shared" si="22"/>
        <v>33</v>
      </c>
      <c r="K72" s="205">
        <v>5</v>
      </c>
      <c r="L72" s="206"/>
      <c r="M72" s="206"/>
      <c r="N72" s="206"/>
      <c r="O72" s="206"/>
      <c r="P72" s="206"/>
      <c r="Q72" s="39">
        <f t="shared" si="23"/>
        <v>5</v>
      </c>
      <c r="R72" s="208"/>
      <c r="S72" s="207">
        <v>3</v>
      </c>
      <c r="T72" s="207">
        <v>2</v>
      </c>
      <c r="U72" s="206"/>
      <c r="V72" s="206"/>
      <c r="W72" s="206"/>
      <c r="X72" s="39">
        <f t="shared" si="24"/>
        <v>5</v>
      </c>
      <c r="Y72" s="40">
        <f t="shared" si="8"/>
        <v>0</v>
      </c>
    </row>
    <row r="73" spans="1:25" ht="15.75" thickBot="1" x14ac:dyDescent="0.3">
      <c r="A73" s="217"/>
      <c r="B73" s="233"/>
      <c r="C73" s="219" t="s">
        <v>35</v>
      </c>
      <c r="D73" s="220"/>
      <c r="E73" s="212">
        <v>0.72777777777777775</v>
      </c>
      <c r="F73" s="207">
        <v>127474</v>
      </c>
      <c r="G73" s="212">
        <v>0.77916666666666667</v>
      </c>
      <c r="H73" s="207">
        <v>127510</v>
      </c>
      <c r="I73" s="37">
        <f t="shared" si="22"/>
        <v>5.1388888888888928E-2</v>
      </c>
      <c r="J73" s="38">
        <f t="shared" si="22"/>
        <v>36</v>
      </c>
      <c r="K73" s="205">
        <v>1</v>
      </c>
      <c r="L73" s="207">
        <v>1</v>
      </c>
      <c r="M73" s="207">
        <v>1</v>
      </c>
      <c r="N73" s="206"/>
      <c r="O73" s="206"/>
      <c r="P73" s="206"/>
      <c r="Q73" s="39">
        <f t="shared" si="23"/>
        <v>3</v>
      </c>
      <c r="R73" s="208"/>
      <c r="S73" s="207">
        <v>1</v>
      </c>
      <c r="T73" s="206"/>
      <c r="U73" s="207">
        <v>1</v>
      </c>
      <c r="V73" s="207">
        <v>1</v>
      </c>
      <c r="W73" s="206"/>
      <c r="X73" s="39">
        <f t="shared" si="24"/>
        <v>3</v>
      </c>
      <c r="Y73" s="40">
        <f t="shared" si="8"/>
        <v>0</v>
      </c>
    </row>
    <row r="74" spans="1:25" x14ac:dyDescent="0.25">
      <c r="A74" s="30"/>
      <c r="B74" s="62"/>
      <c r="C74" s="42"/>
      <c r="D74" s="33"/>
      <c r="E74" s="34"/>
      <c r="F74" s="35"/>
      <c r="G74" s="34"/>
      <c r="H74" s="35"/>
      <c r="I74" s="37">
        <f t="shared" si="22"/>
        <v>0</v>
      </c>
      <c r="J74" s="38">
        <f t="shared" si="22"/>
        <v>0</v>
      </c>
      <c r="K74" s="35"/>
      <c r="L74" s="35"/>
      <c r="M74" s="35"/>
      <c r="N74" s="35"/>
      <c r="O74" s="35"/>
      <c r="P74" s="35"/>
      <c r="Q74" s="39">
        <f t="shared" si="23"/>
        <v>0</v>
      </c>
      <c r="R74" s="35"/>
      <c r="S74" s="35"/>
      <c r="T74" s="35"/>
      <c r="U74" s="35"/>
      <c r="V74" s="35"/>
      <c r="W74" s="35"/>
      <c r="X74" s="39">
        <f t="shared" si="24"/>
        <v>0</v>
      </c>
      <c r="Y74" s="40">
        <f t="shared" si="8"/>
        <v>0</v>
      </c>
    </row>
    <row r="75" spans="1:25" x14ac:dyDescent="0.25">
      <c r="A75" s="30"/>
      <c r="B75" s="62"/>
      <c r="C75" s="42"/>
      <c r="D75" s="33"/>
      <c r="E75" s="34"/>
      <c r="F75" s="35"/>
      <c r="G75" s="34"/>
      <c r="H75" s="35"/>
      <c r="I75" s="37">
        <f t="shared" si="22"/>
        <v>0</v>
      </c>
      <c r="J75" s="38">
        <f t="shared" si="22"/>
        <v>0</v>
      </c>
      <c r="K75" s="35"/>
      <c r="L75" s="35"/>
      <c r="M75" s="35"/>
      <c r="N75" s="35"/>
      <c r="O75" s="35"/>
      <c r="P75" s="35"/>
      <c r="Q75" s="39">
        <f t="shared" si="23"/>
        <v>0</v>
      </c>
      <c r="R75" s="35"/>
      <c r="S75" s="35"/>
      <c r="T75" s="35"/>
      <c r="U75" s="35"/>
      <c r="V75" s="35"/>
      <c r="W75" s="35"/>
      <c r="X75" s="39">
        <f t="shared" si="24"/>
        <v>0</v>
      </c>
      <c r="Y75" s="40">
        <f t="shared" si="8"/>
        <v>0</v>
      </c>
    </row>
    <row r="76" spans="1:25" x14ac:dyDescent="0.25">
      <c r="A76" s="30"/>
      <c r="B76" s="62"/>
      <c r="C76" s="42"/>
      <c r="D76" s="33"/>
      <c r="E76" s="34"/>
      <c r="F76" s="35"/>
      <c r="G76" s="34"/>
      <c r="H76" s="35"/>
      <c r="I76" s="37">
        <f t="shared" si="22"/>
        <v>0</v>
      </c>
      <c r="J76" s="38">
        <f t="shared" si="22"/>
        <v>0</v>
      </c>
      <c r="K76" s="35"/>
      <c r="L76" s="35"/>
      <c r="M76" s="35"/>
      <c r="N76" s="35"/>
      <c r="O76" s="35"/>
      <c r="P76" s="35"/>
      <c r="Q76" s="39">
        <f t="shared" si="23"/>
        <v>0</v>
      </c>
      <c r="R76" s="35"/>
      <c r="S76" s="35"/>
      <c r="T76" s="35"/>
      <c r="U76" s="35"/>
      <c r="V76" s="35"/>
      <c r="W76" s="35"/>
      <c r="X76" s="39">
        <f t="shared" si="24"/>
        <v>0</v>
      </c>
      <c r="Y76" s="40">
        <f t="shared" si="8"/>
        <v>0</v>
      </c>
    </row>
    <row r="77" spans="1:25" x14ac:dyDescent="0.25">
      <c r="A77" s="30"/>
      <c r="B77" s="62"/>
      <c r="C77" s="42"/>
      <c r="D77" s="33"/>
      <c r="E77" s="34"/>
      <c r="F77" s="35"/>
      <c r="G77" s="34"/>
      <c r="H77" s="35"/>
      <c r="I77" s="37">
        <f t="shared" si="22"/>
        <v>0</v>
      </c>
      <c r="J77" s="38">
        <f t="shared" si="22"/>
        <v>0</v>
      </c>
      <c r="K77" s="35"/>
      <c r="L77" s="35"/>
      <c r="M77" s="35"/>
      <c r="N77" s="35"/>
      <c r="O77" s="35"/>
      <c r="P77" s="35"/>
      <c r="Q77" s="39">
        <f t="shared" si="23"/>
        <v>0</v>
      </c>
      <c r="R77" s="35"/>
      <c r="S77" s="35"/>
      <c r="T77" s="35"/>
      <c r="U77" s="35"/>
      <c r="V77" s="35"/>
      <c r="W77" s="35"/>
      <c r="X77" s="39">
        <f t="shared" si="24"/>
        <v>0</v>
      </c>
      <c r="Y77" s="40">
        <f t="shared" si="8"/>
        <v>0</v>
      </c>
    </row>
    <row r="78" spans="1:25" x14ac:dyDescent="0.25">
      <c r="A78" s="30"/>
      <c r="B78" s="62"/>
      <c r="C78" s="58"/>
      <c r="D78" s="59"/>
      <c r="E78" s="60"/>
      <c r="F78" s="61"/>
      <c r="G78" s="60"/>
      <c r="H78" s="61"/>
      <c r="I78" s="37">
        <f t="shared" si="22"/>
        <v>0</v>
      </c>
      <c r="J78" s="38">
        <f t="shared" si="22"/>
        <v>0</v>
      </c>
      <c r="K78" s="35"/>
      <c r="L78" s="35"/>
      <c r="M78" s="35"/>
      <c r="N78" s="35"/>
      <c r="O78" s="35"/>
      <c r="P78" s="35"/>
      <c r="Q78" s="39">
        <f t="shared" si="23"/>
        <v>0</v>
      </c>
      <c r="R78" s="35"/>
      <c r="S78" s="35"/>
      <c r="T78" s="35"/>
      <c r="U78" s="35"/>
      <c r="V78" s="35"/>
      <c r="W78" s="35"/>
      <c r="X78" s="39">
        <f t="shared" si="24"/>
        <v>0</v>
      </c>
      <c r="Y78" s="40">
        <f t="shared" si="8"/>
        <v>0</v>
      </c>
    </row>
    <row r="79" spans="1:25" x14ac:dyDescent="0.25">
      <c r="A79" s="30"/>
      <c r="B79" s="62"/>
      <c r="C79" s="58"/>
      <c r="D79" s="59"/>
      <c r="E79" s="60"/>
      <c r="F79" s="61"/>
      <c r="G79" s="60"/>
      <c r="H79" s="61"/>
      <c r="I79" s="37">
        <f t="shared" si="22"/>
        <v>0</v>
      </c>
      <c r="J79" s="38">
        <f t="shared" si="22"/>
        <v>0</v>
      </c>
      <c r="K79" s="35"/>
      <c r="L79" s="35"/>
      <c r="M79" s="35"/>
      <c r="N79" s="35"/>
      <c r="O79" s="35"/>
      <c r="P79" s="35"/>
      <c r="Q79" s="39">
        <f t="shared" si="23"/>
        <v>0</v>
      </c>
      <c r="R79" s="35"/>
      <c r="S79" s="35"/>
      <c r="T79" s="35"/>
      <c r="U79" s="35"/>
      <c r="V79" s="35"/>
      <c r="W79" s="35"/>
      <c r="X79" s="39">
        <f t="shared" si="24"/>
        <v>0</v>
      </c>
      <c r="Y79" s="40">
        <f t="shared" si="8"/>
        <v>0</v>
      </c>
    </row>
    <row r="80" spans="1:25" x14ac:dyDescent="0.25">
      <c r="A80" s="30"/>
      <c r="B80" s="62"/>
      <c r="C80" s="58"/>
      <c r="D80" s="59"/>
      <c r="E80" s="60"/>
      <c r="F80" s="61"/>
      <c r="G80" s="60"/>
      <c r="H80" s="61"/>
      <c r="I80" s="37">
        <f t="shared" si="22"/>
        <v>0</v>
      </c>
      <c r="J80" s="38">
        <f t="shared" si="22"/>
        <v>0</v>
      </c>
      <c r="K80" s="35"/>
      <c r="L80" s="35"/>
      <c r="M80" s="35"/>
      <c r="N80" s="35"/>
      <c r="O80" s="35"/>
      <c r="P80" s="35"/>
      <c r="Q80" s="39">
        <f t="shared" si="23"/>
        <v>0</v>
      </c>
      <c r="R80" s="35"/>
      <c r="S80" s="35"/>
      <c r="T80" s="35"/>
      <c r="U80" s="35"/>
      <c r="V80" s="35"/>
      <c r="W80" s="35"/>
      <c r="X80" s="39">
        <f t="shared" si="24"/>
        <v>0</v>
      </c>
      <c r="Y80" s="40">
        <f t="shared" si="8"/>
        <v>0</v>
      </c>
    </row>
    <row r="81" spans="1:25" x14ac:dyDescent="0.25">
      <c r="A81" s="30"/>
      <c r="B81" s="62"/>
      <c r="C81" s="42"/>
      <c r="D81" s="43"/>
      <c r="E81" s="44"/>
      <c r="F81" s="45"/>
      <c r="G81" s="46"/>
      <c r="H81" s="47"/>
      <c r="I81" s="37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0"/>
    </row>
    <row r="82" spans="1:25" ht="15.75" thickBot="1" x14ac:dyDescent="0.3">
      <c r="A82" s="49"/>
      <c r="B82" s="50"/>
      <c r="C82" s="51" t="s">
        <v>38</v>
      </c>
      <c r="D82" s="52"/>
      <c r="E82" s="53"/>
      <c r="F82" s="54"/>
      <c r="G82" s="55"/>
      <c r="H82" s="56" t="s">
        <v>39</v>
      </c>
      <c r="I82" s="37">
        <f t="shared" ref="I82:W82" si="25">SUM(I68:I81)</f>
        <v>0.26041666666666674</v>
      </c>
      <c r="J82" s="57">
        <f t="shared" si="25"/>
        <v>184</v>
      </c>
      <c r="K82" s="57">
        <f t="shared" si="25"/>
        <v>7</v>
      </c>
      <c r="L82" s="57">
        <f t="shared" si="25"/>
        <v>8</v>
      </c>
      <c r="M82" s="57">
        <f t="shared" si="25"/>
        <v>2</v>
      </c>
      <c r="N82" s="57">
        <f t="shared" si="25"/>
        <v>0</v>
      </c>
      <c r="O82" s="57">
        <f t="shared" si="25"/>
        <v>0</v>
      </c>
      <c r="P82" s="57">
        <f t="shared" si="25"/>
        <v>0</v>
      </c>
      <c r="Q82" s="57">
        <f t="shared" si="25"/>
        <v>17</v>
      </c>
      <c r="R82" s="57">
        <f t="shared" si="25"/>
        <v>0</v>
      </c>
      <c r="S82" s="57">
        <f t="shared" si="25"/>
        <v>9</v>
      </c>
      <c r="T82" s="57">
        <f t="shared" si="25"/>
        <v>2</v>
      </c>
      <c r="U82" s="57">
        <f t="shared" si="25"/>
        <v>1</v>
      </c>
      <c r="V82" s="57">
        <f t="shared" si="25"/>
        <v>5</v>
      </c>
      <c r="W82" s="57">
        <f t="shared" si="25"/>
        <v>0</v>
      </c>
      <c r="X82" s="57">
        <f>SUM(R82:W82)</f>
        <v>17</v>
      </c>
      <c r="Y82" s="40">
        <f t="shared" si="8"/>
        <v>0</v>
      </c>
    </row>
    <row r="83" spans="1:25" ht="15.75" thickTop="1" x14ac:dyDescent="0.25">
      <c r="A83" s="30" t="s">
        <v>47</v>
      </c>
      <c r="B83" s="31">
        <v>43680</v>
      </c>
      <c r="C83" s="32" t="s">
        <v>30</v>
      </c>
      <c r="D83" s="33"/>
      <c r="E83" s="34"/>
      <c r="F83" s="35"/>
      <c r="G83" s="34"/>
      <c r="H83" s="35"/>
      <c r="I83" s="37">
        <f>SUM(G83-E83)</f>
        <v>0</v>
      </c>
      <c r="J83" s="38">
        <f>SUM(H83-F83)</f>
        <v>0</v>
      </c>
      <c r="K83" s="35"/>
      <c r="L83" s="35"/>
      <c r="M83" s="35"/>
      <c r="N83" s="35"/>
      <c r="O83" s="35"/>
      <c r="P83" s="35"/>
      <c r="Q83" s="39">
        <f>SUM(K83:P83)</f>
        <v>0</v>
      </c>
      <c r="R83" s="35"/>
      <c r="S83" s="35"/>
      <c r="T83" s="35"/>
      <c r="U83" s="35"/>
      <c r="V83" s="35"/>
      <c r="W83" s="35"/>
      <c r="X83" s="39">
        <f>SUM(R83:W83)</f>
        <v>0</v>
      </c>
      <c r="Y83" s="40">
        <f t="shared" si="8"/>
        <v>0</v>
      </c>
    </row>
    <row r="84" spans="1:25" ht="15.75" thickBot="1" x14ac:dyDescent="0.3">
      <c r="A84" s="49"/>
      <c r="B84" s="50"/>
      <c r="C84" s="51" t="s">
        <v>38</v>
      </c>
      <c r="D84" s="52"/>
      <c r="E84" s="53"/>
      <c r="F84" s="54"/>
      <c r="G84" s="55"/>
      <c r="H84" s="56" t="s">
        <v>39</v>
      </c>
      <c r="I84" s="37">
        <f t="shared" ref="I84:X84" si="26">SUM(I83:I83)</f>
        <v>0</v>
      </c>
      <c r="J84" s="57">
        <f t="shared" si="26"/>
        <v>0</v>
      </c>
      <c r="K84" s="57">
        <f t="shared" si="26"/>
        <v>0</v>
      </c>
      <c r="L84" s="57">
        <f t="shared" si="26"/>
        <v>0</v>
      </c>
      <c r="M84" s="57">
        <f t="shared" si="26"/>
        <v>0</v>
      </c>
      <c r="N84" s="57">
        <f t="shared" si="26"/>
        <v>0</v>
      </c>
      <c r="O84" s="57">
        <f t="shared" si="26"/>
        <v>0</v>
      </c>
      <c r="P84" s="57">
        <f t="shared" si="26"/>
        <v>0</v>
      </c>
      <c r="Q84" s="57">
        <f t="shared" si="26"/>
        <v>0</v>
      </c>
      <c r="R84" s="57">
        <f t="shared" si="26"/>
        <v>0</v>
      </c>
      <c r="S84" s="57">
        <f t="shared" si="26"/>
        <v>0</v>
      </c>
      <c r="T84" s="57">
        <f t="shared" si="26"/>
        <v>0</v>
      </c>
      <c r="U84" s="57">
        <f t="shared" si="26"/>
        <v>0</v>
      </c>
      <c r="V84" s="57">
        <f t="shared" si="26"/>
        <v>0</v>
      </c>
      <c r="W84" s="57">
        <f t="shared" si="26"/>
        <v>0</v>
      </c>
      <c r="X84" s="57">
        <f t="shared" si="26"/>
        <v>0</v>
      </c>
      <c r="Y84" s="40">
        <f t="shared" si="8"/>
        <v>0</v>
      </c>
    </row>
    <row r="85" spans="1:25" ht="15.75" thickTop="1" x14ac:dyDescent="0.25">
      <c r="A85" s="30" t="s">
        <v>29</v>
      </c>
      <c r="B85" s="31">
        <v>43681</v>
      </c>
      <c r="C85" s="32"/>
      <c r="D85" s="33"/>
      <c r="E85" s="34"/>
      <c r="F85" s="35"/>
      <c r="G85" s="36"/>
      <c r="H85" s="35"/>
      <c r="I85" s="37">
        <f>SUM(G85-E85)</f>
        <v>0</v>
      </c>
      <c r="J85" s="38">
        <f>SUM(H85-F85)</f>
        <v>0</v>
      </c>
      <c r="K85" s="35"/>
      <c r="L85" s="35"/>
      <c r="M85" s="35"/>
      <c r="N85" s="35"/>
      <c r="O85" s="35"/>
      <c r="P85" s="35"/>
      <c r="Q85" s="39">
        <f>SUM(K85:P85)</f>
        <v>0</v>
      </c>
      <c r="R85" s="35"/>
      <c r="S85" s="35"/>
      <c r="T85" s="35"/>
      <c r="U85" s="35"/>
      <c r="V85" s="35"/>
      <c r="W85" s="35"/>
      <c r="X85" s="39">
        <f>SUM(R85:W85)</f>
        <v>0</v>
      </c>
      <c r="Y85" s="40">
        <f t="shared" si="8"/>
        <v>0</v>
      </c>
    </row>
    <row r="86" spans="1:25" ht="15.75" thickBot="1" x14ac:dyDescent="0.3">
      <c r="A86" s="49"/>
      <c r="B86" s="50"/>
      <c r="C86" s="51" t="s">
        <v>38</v>
      </c>
      <c r="D86" s="52"/>
      <c r="E86" s="53"/>
      <c r="F86" s="54"/>
      <c r="G86" s="55"/>
      <c r="H86" s="56" t="s">
        <v>39</v>
      </c>
      <c r="I86" s="37">
        <f t="shared" ref="I86:X86" si="27">SUM(I85:I85)</f>
        <v>0</v>
      </c>
      <c r="J86" s="57">
        <f t="shared" si="27"/>
        <v>0</v>
      </c>
      <c r="K86" s="57">
        <f t="shared" si="27"/>
        <v>0</v>
      </c>
      <c r="L86" s="57">
        <f t="shared" si="27"/>
        <v>0</v>
      </c>
      <c r="M86" s="57">
        <f t="shared" si="27"/>
        <v>0</v>
      </c>
      <c r="N86" s="57">
        <f t="shared" si="27"/>
        <v>0</v>
      </c>
      <c r="O86" s="57">
        <f t="shared" si="27"/>
        <v>0</v>
      </c>
      <c r="P86" s="57">
        <f t="shared" si="27"/>
        <v>0</v>
      </c>
      <c r="Q86" s="57">
        <f t="shared" si="27"/>
        <v>0</v>
      </c>
      <c r="R86" s="57">
        <f t="shared" si="27"/>
        <v>0</v>
      </c>
      <c r="S86" s="57">
        <f t="shared" si="27"/>
        <v>0</v>
      </c>
      <c r="T86" s="57">
        <f t="shared" si="27"/>
        <v>0</v>
      </c>
      <c r="U86" s="57">
        <f t="shared" si="27"/>
        <v>0</v>
      </c>
      <c r="V86" s="57">
        <f t="shared" si="27"/>
        <v>0</v>
      </c>
      <c r="W86" s="57">
        <f t="shared" si="27"/>
        <v>0</v>
      </c>
      <c r="X86" s="57">
        <f t="shared" si="27"/>
        <v>0</v>
      </c>
      <c r="Y86" s="40">
        <f t="shared" si="8"/>
        <v>0</v>
      </c>
    </row>
    <row r="87" spans="1:25" ht="16.5" thickTop="1" thickBot="1" x14ac:dyDescent="0.3">
      <c r="A87" s="214" t="s">
        <v>40</v>
      </c>
      <c r="B87" s="221">
        <v>43682</v>
      </c>
      <c r="C87" s="215" t="s">
        <v>30</v>
      </c>
      <c r="D87" s="216">
        <v>16</v>
      </c>
      <c r="E87" s="209">
        <v>0.27083333333333331</v>
      </c>
      <c r="F87" s="210">
        <v>138115</v>
      </c>
      <c r="G87" s="209">
        <v>0.31805555555555554</v>
      </c>
      <c r="H87" s="210">
        <v>138148</v>
      </c>
      <c r="I87" s="37">
        <f>SUM(G87-E87)</f>
        <v>4.7222222222222221E-2</v>
      </c>
      <c r="J87" s="38">
        <f>SUM(H87-F87)</f>
        <v>33</v>
      </c>
      <c r="K87" s="203"/>
      <c r="L87" s="213">
        <v>3</v>
      </c>
      <c r="M87" s="204"/>
      <c r="N87" s="204"/>
      <c r="O87" s="204"/>
      <c r="P87" s="204"/>
      <c r="Q87" s="39">
        <f>SUM(K87:P87)</f>
        <v>3</v>
      </c>
      <c r="R87" s="203"/>
      <c r="S87" s="213">
        <v>2</v>
      </c>
      <c r="T87" s="213">
        <v>1</v>
      </c>
      <c r="U87" s="204"/>
      <c r="V87" s="204"/>
      <c r="W87" s="204"/>
      <c r="X87" s="39">
        <f>SUM(R87:W87)</f>
        <v>3</v>
      </c>
      <c r="Y87" s="40">
        <f>SUM(Q87-X87)</f>
        <v>0</v>
      </c>
    </row>
    <row r="88" spans="1:25" ht="15.75" thickBot="1" x14ac:dyDescent="0.3">
      <c r="A88" s="217" t="s">
        <v>120</v>
      </c>
      <c r="B88" s="218"/>
      <c r="C88" s="219" t="s">
        <v>31</v>
      </c>
      <c r="D88" s="220"/>
      <c r="E88" s="212">
        <v>0.32291666666666669</v>
      </c>
      <c r="F88" s="207">
        <v>138148</v>
      </c>
      <c r="G88" s="212">
        <v>0.36041666666666666</v>
      </c>
      <c r="H88" s="207">
        <v>138170</v>
      </c>
      <c r="I88" s="37">
        <f t="shared" ref="I88:J99" si="28">SUM(G88-E88)</f>
        <v>3.7499999999999978E-2</v>
      </c>
      <c r="J88" s="38">
        <f t="shared" si="28"/>
        <v>22</v>
      </c>
      <c r="K88" s="208"/>
      <c r="L88" s="207">
        <v>1</v>
      </c>
      <c r="M88" s="206"/>
      <c r="N88" s="206"/>
      <c r="O88" s="206"/>
      <c r="P88" s="206"/>
      <c r="Q88" s="39">
        <f t="shared" ref="Q88:Q99" si="29">SUM(K88:P88)</f>
        <v>1</v>
      </c>
      <c r="R88" s="208"/>
      <c r="S88" s="207">
        <v>1</v>
      </c>
      <c r="T88" s="206"/>
      <c r="U88" s="206"/>
      <c r="V88" s="206"/>
      <c r="W88" s="206"/>
      <c r="X88" s="39">
        <f t="shared" ref="X88:X99" si="30">SUM(R88:W88)</f>
        <v>1</v>
      </c>
      <c r="Y88" s="40">
        <f t="shared" ref="Y88:Y101" si="31">SUM(Q88-X88)</f>
        <v>0</v>
      </c>
    </row>
    <row r="89" spans="1:25" ht="15.75" thickBot="1" x14ac:dyDescent="0.3">
      <c r="A89" s="217" t="s">
        <v>120</v>
      </c>
      <c r="B89" s="218"/>
      <c r="C89" s="219" t="s">
        <v>32</v>
      </c>
      <c r="D89" s="220">
        <v>16</v>
      </c>
      <c r="E89" s="212">
        <v>0.36944444444444446</v>
      </c>
      <c r="F89" s="207">
        <v>138170</v>
      </c>
      <c r="G89" s="212">
        <v>0.40138888888888885</v>
      </c>
      <c r="H89" s="207">
        <v>138194</v>
      </c>
      <c r="I89" s="37">
        <f t="shared" si="28"/>
        <v>3.1944444444444386E-2</v>
      </c>
      <c r="J89" s="38">
        <f t="shared" si="28"/>
        <v>24</v>
      </c>
      <c r="K89" s="205">
        <v>2</v>
      </c>
      <c r="L89" s="207">
        <v>1</v>
      </c>
      <c r="M89" s="207">
        <v>1</v>
      </c>
      <c r="N89" s="206"/>
      <c r="O89" s="206"/>
      <c r="P89" s="206"/>
      <c r="Q89" s="39">
        <f t="shared" si="29"/>
        <v>4</v>
      </c>
      <c r="R89" s="208"/>
      <c r="S89" s="207">
        <v>3</v>
      </c>
      <c r="T89" s="207">
        <v>1</v>
      </c>
      <c r="U89" s="206"/>
      <c r="V89" s="206"/>
      <c r="W89" s="206"/>
      <c r="X89" s="39">
        <f t="shared" si="30"/>
        <v>4</v>
      </c>
      <c r="Y89" s="40">
        <f t="shared" si="31"/>
        <v>0</v>
      </c>
    </row>
    <row r="90" spans="1:25" ht="15.75" thickBot="1" x14ac:dyDescent="0.3">
      <c r="A90" s="217"/>
      <c r="B90" s="218"/>
      <c r="C90" s="219" t="s">
        <v>33</v>
      </c>
      <c r="D90" s="220"/>
      <c r="E90" s="212">
        <v>0.41319444444444442</v>
      </c>
      <c r="F90" s="207">
        <v>138194</v>
      </c>
      <c r="G90" s="212">
        <v>0.4694444444444445</v>
      </c>
      <c r="H90" s="207">
        <v>138228</v>
      </c>
      <c r="I90" s="37">
        <f t="shared" si="28"/>
        <v>5.6250000000000078E-2</v>
      </c>
      <c r="J90" s="38">
        <f t="shared" si="28"/>
        <v>34</v>
      </c>
      <c r="K90" s="205">
        <v>1</v>
      </c>
      <c r="L90" s="207">
        <v>2</v>
      </c>
      <c r="M90" s="206"/>
      <c r="N90" s="206"/>
      <c r="O90" s="206"/>
      <c r="P90" s="206"/>
      <c r="Q90" s="39">
        <f t="shared" si="29"/>
        <v>3</v>
      </c>
      <c r="R90" s="208"/>
      <c r="S90" s="207">
        <v>3</v>
      </c>
      <c r="T90" s="206"/>
      <c r="U90" s="206"/>
      <c r="V90" s="206"/>
      <c r="W90" s="206"/>
      <c r="X90" s="39">
        <f t="shared" si="30"/>
        <v>3</v>
      </c>
      <c r="Y90" s="40">
        <f t="shared" si="31"/>
        <v>0</v>
      </c>
    </row>
    <row r="91" spans="1:25" ht="15.75" thickBot="1" x14ac:dyDescent="0.3">
      <c r="A91" s="217" t="s">
        <v>132</v>
      </c>
      <c r="B91" s="218"/>
      <c r="C91" s="219" t="s">
        <v>34</v>
      </c>
      <c r="D91" s="220">
        <v>16</v>
      </c>
      <c r="E91" s="212">
        <v>0.64583333333333337</v>
      </c>
      <c r="F91" s="207">
        <v>138228</v>
      </c>
      <c r="G91" s="212">
        <v>0.71180555555555547</v>
      </c>
      <c r="H91" s="207">
        <v>138263</v>
      </c>
      <c r="I91" s="37">
        <f t="shared" si="28"/>
        <v>6.5972222222222099E-2</v>
      </c>
      <c r="J91" s="38">
        <f t="shared" si="28"/>
        <v>35</v>
      </c>
      <c r="K91" s="205">
        <v>2</v>
      </c>
      <c r="L91" s="206"/>
      <c r="M91" s="206"/>
      <c r="N91" s="206"/>
      <c r="O91" s="206"/>
      <c r="P91" s="206"/>
      <c r="Q91" s="39">
        <f t="shared" si="29"/>
        <v>2</v>
      </c>
      <c r="R91" s="208"/>
      <c r="S91" s="207">
        <v>1</v>
      </c>
      <c r="T91" s="207">
        <v>1</v>
      </c>
      <c r="U91" s="206"/>
      <c r="V91" s="206"/>
      <c r="W91" s="206"/>
      <c r="X91" s="39">
        <f t="shared" si="30"/>
        <v>2</v>
      </c>
      <c r="Y91" s="40">
        <f t="shared" si="31"/>
        <v>0</v>
      </c>
    </row>
    <row r="92" spans="1:25" ht="15.75" thickBot="1" x14ac:dyDescent="0.3">
      <c r="A92" s="217"/>
      <c r="B92" s="218"/>
      <c r="C92" s="219" t="s">
        <v>35</v>
      </c>
      <c r="D92" s="220"/>
      <c r="E92" s="212">
        <v>0.72777777777777775</v>
      </c>
      <c r="F92" s="207">
        <v>138263</v>
      </c>
      <c r="G92" s="212">
        <v>0.77777777777777779</v>
      </c>
      <c r="H92" s="207">
        <v>138295</v>
      </c>
      <c r="I92" s="37">
        <f t="shared" si="28"/>
        <v>5.0000000000000044E-2</v>
      </c>
      <c r="J92" s="38">
        <f t="shared" si="28"/>
        <v>32</v>
      </c>
      <c r="K92" s="205">
        <v>4</v>
      </c>
      <c r="L92" s="207">
        <v>1</v>
      </c>
      <c r="M92" s="206"/>
      <c r="N92" s="206"/>
      <c r="O92" s="206"/>
      <c r="P92" s="206"/>
      <c r="Q92" s="39">
        <f t="shared" si="29"/>
        <v>5</v>
      </c>
      <c r="R92" s="208"/>
      <c r="S92" s="207">
        <v>3</v>
      </c>
      <c r="T92" s="207">
        <v>2</v>
      </c>
      <c r="U92" s="206"/>
      <c r="V92" s="206"/>
      <c r="W92" s="206"/>
      <c r="X92" s="39">
        <f t="shared" si="30"/>
        <v>5</v>
      </c>
      <c r="Y92" s="40">
        <f t="shared" si="31"/>
        <v>0</v>
      </c>
    </row>
    <row r="93" spans="1:25" x14ac:dyDescent="0.25">
      <c r="A93" s="30"/>
      <c r="B93" s="41"/>
      <c r="C93" s="42"/>
      <c r="D93" s="33"/>
      <c r="E93" s="34"/>
      <c r="F93" s="35"/>
      <c r="G93" s="34"/>
      <c r="H93" s="35"/>
      <c r="I93" s="37">
        <f t="shared" si="28"/>
        <v>0</v>
      </c>
      <c r="J93" s="38">
        <f t="shared" si="28"/>
        <v>0</v>
      </c>
      <c r="K93" s="35"/>
      <c r="L93" s="35"/>
      <c r="M93" s="35"/>
      <c r="N93" s="35"/>
      <c r="O93" s="35"/>
      <c r="P93" s="35"/>
      <c r="Q93" s="39">
        <f t="shared" si="29"/>
        <v>0</v>
      </c>
      <c r="R93" s="35"/>
      <c r="S93" s="35"/>
      <c r="T93" s="35"/>
      <c r="U93" s="35"/>
      <c r="V93" s="35"/>
      <c r="W93" s="35"/>
      <c r="X93" s="39">
        <f t="shared" si="30"/>
        <v>0</v>
      </c>
      <c r="Y93" s="40">
        <f t="shared" si="31"/>
        <v>0</v>
      </c>
    </row>
    <row r="94" spans="1:25" x14ac:dyDescent="0.25">
      <c r="A94" s="30"/>
      <c r="B94" s="41"/>
      <c r="C94" s="42"/>
      <c r="D94" s="33"/>
      <c r="E94" s="34"/>
      <c r="F94" s="35"/>
      <c r="G94" s="34"/>
      <c r="H94" s="35"/>
      <c r="I94" s="37">
        <f t="shared" si="28"/>
        <v>0</v>
      </c>
      <c r="J94" s="38">
        <f t="shared" si="28"/>
        <v>0</v>
      </c>
      <c r="K94" s="35"/>
      <c r="L94" s="35"/>
      <c r="M94" s="35"/>
      <c r="N94" s="35"/>
      <c r="O94" s="35"/>
      <c r="P94" s="35"/>
      <c r="Q94" s="39">
        <f t="shared" si="29"/>
        <v>0</v>
      </c>
      <c r="R94" s="35"/>
      <c r="S94" s="35"/>
      <c r="T94" s="35"/>
      <c r="U94" s="35"/>
      <c r="V94" s="35"/>
      <c r="W94" s="35"/>
      <c r="X94" s="39">
        <f t="shared" si="30"/>
        <v>0</v>
      </c>
      <c r="Y94" s="40">
        <f t="shared" si="31"/>
        <v>0</v>
      </c>
    </row>
    <row r="95" spans="1:25" x14ac:dyDescent="0.25">
      <c r="A95" s="30"/>
      <c r="B95" s="41"/>
      <c r="C95" s="42"/>
      <c r="D95" s="33"/>
      <c r="E95" s="34"/>
      <c r="F95" s="35"/>
      <c r="G95" s="34"/>
      <c r="H95" s="35"/>
      <c r="I95" s="37">
        <f t="shared" si="28"/>
        <v>0</v>
      </c>
      <c r="J95" s="38">
        <f t="shared" si="28"/>
        <v>0</v>
      </c>
      <c r="K95" s="35"/>
      <c r="L95" s="35"/>
      <c r="M95" s="35"/>
      <c r="N95" s="35"/>
      <c r="O95" s="35"/>
      <c r="P95" s="35"/>
      <c r="Q95" s="39">
        <f t="shared" si="29"/>
        <v>0</v>
      </c>
      <c r="R95" s="35"/>
      <c r="S95" s="35"/>
      <c r="T95" s="35"/>
      <c r="U95" s="35"/>
      <c r="V95" s="35"/>
      <c r="W95" s="35"/>
      <c r="X95" s="39">
        <f t="shared" si="30"/>
        <v>0</v>
      </c>
      <c r="Y95" s="40">
        <f t="shared" si="31"/>
        <v>0</v>
      </c>
    </row>
    <row r="96" spans="1:25" x14ac:dyDescent="0.25">
      <c r="A96" s="30"/>
      <c r="B96" s="41"/>
      <c r="C96" s="42"/>
      <c r="D96" s="33"/>
      <c r="E96" s="34"/>
      <c r="F96" s="35"/>
      <c r="G96" s="34"/>
      <c r="H96" s="35"/>
      <c r="I96" s="37">
        <f t="shared" si="28"/>
        <v>0</v>
      </c>
      <c r="J96" s="38">
        <f t="shared" si="28"/>
        <v>0</v>
      </c>
      <c r="K96" s="35"/>
      <c r="L96" s="35"/>
      <c r="M96" s="35"/>
      <c r="N96" s="35"/>
      <c r="O96" s="35"/>
      <c r="P96" s="35"/>
      <c r="Q96" s="39">
        <f t="shared" si="29"/>
        <v>0</v>
      </c>
      <c r="R96" s="35"/>
      <c r="S96" s="35"/>
      <c r="T96" s="35"/>
      <c r="U96" s="35"/>
      <c r="V96" s="35"/>
      <c r="W96" s="35"/>
      <c r="X96" s="39">
        <f t="shared" si="30"/>
        <v>0</v>
      </c>
      <c r="Y96" s="40">
        <f t="shared" si="31"/>
        <v>0</v>
      </c>
    </row>
    <row r="97" spans="1:25" x14ac:dyDescent="0.25">
      <c r="A97" s="30"/>
      <c r="B97" s="41"/>
      <c r="C97" s="58"/>
      <c r="D97" s="59"/>
      <c r="E97" s="60"/>
      <c r="F97" s="61"/>
      <c r="G97" s="60"/>
      <c r="H97" s="61"/>
      <c r="I97" s="37">
        <f t="shared" si="28"/>
        <v>0</v>
      </c>
      <c r="J97" s="38">
        <f t="shared" si="28"/>
        <v>0</v>
      </c>
      <c r="K97" s="35"/>
      <c r="L97" s="35"/>
      <c r="M97" s="35"/>
      <c r="N97" s="35"/>
      <c r="O97" s="35"/>
      <c r="P97" s="35"/>
      <c r="Q97" s="39">
        <f t="shared" si="29"/>
        <v>0</v>
      </c>
      <c r="R97" s="35"/>
      <c r="S97" s="35"/>
      <c r="T97" s="35"/>
      <c r="U97" s="35"/>
      <c r="V97" s="35"/>
      <c r="W97" s="35"/>
      <c r="X97" s="39">
        <f t="shared" si="30"/>
        <v>0</v>
      </c>
      <c r="Y97" s="40">
        <f t="shared" si="31"/>
        <v>0</v>
      </c>
    </row>
    <row r="98" spans="1:25" x14ac:dyDescent="0.25">
      <c r="A98" s="30"/>
      <c r="B98" s="41"/>
      <c r="C98" s="58"/>
      <c r="D98" s="59"/>
      <c r="E98" s="60"/>
      <c r="F98" s="61"/>
      <c r="G98" s="60"/>
      <c r="H98" s="61"/>
      <c r="I98" s="37">
        <f t="shared" si="28"/>
        <v>0</v>
      </c>
      <c r="J98" s="38">
        <f t="shared" si="28"/>
        <v>0</v>
      </c>
      <c r="K98" s="35"/>
      <c r="L98" s="35"/>
      <c r="M98" s="35"/>
      <c r="N98" s="35"/>
      <c r="O98" s="35"/>
      <c r="P98" s="35"/>
      <c r="Q98" s="39">
        <f t="shared" si="29"/>
        <v>0</v>
      </c>
      <c r="R98" s="35"/>
      <c r="S98" s="35"/>
      <c r="T98" s="35"/>
      <c r="U98" s="35"/>
      <c r="V98" s="35"/>
      <c r="W98" s="35"/>
      <c r="X98" s="39">
        <f t="shared" si="30"/>
        <v>0</v>
      </c>
      <c r="Y98" s="40">
        <f t="shared" si="31"/>
        <v>0</v>
      </c>
    </row>
    <row r="99" spans="1:25" x14ac:dyDescent="0.25">
      <c r="A99" s="30"/>
      <c r="B99" s="41"/>
      <c r="C99" s="58"/>
      <c r="D99" s="59"/>
      <c r="E99" s="60"/>
      <c r="F99" s="61"/>
      <c r="G99" s="60"/>
      <c r="H99" s="61"/>
      <c r="I99" s="37">
        <f t="shared" si="28"/>
        <v>0</v>
      </c>
      <c r="J99" s="38">
        <f t="shared" si="28"/>
        <v>0</v>
      </c>
      <c r="K99" s="35"/>
      <c r="L99" s="35"/>
      <c r="M99" s="35"/>
      <c r="N99" s="35"/>
      <c r="O99" s="35"/>
      <c r="P99" s="35"/>
      <c r="Q99" s="39">
        <f t="shared" si="29"/>
        <v>0</v>
      </c>
      <c r="R99" s="35"/>
      <c r="S99" s="35"/>
      <c r="T99" s="35"/>
      <c r="U99" s="35"/>
      <c r="V99" s="35"/>
      <c r="W99" s="35"/>
      <c r="X99" s="39">
        <f t="shared" si="30"/>
        <v>0</v>
      </c>
      <c r="Y99" s="40">
        <f t="shared" si="31"/>
        <v>0</v>
      </c>
    </row>
    <row r="100" spans="1:25" x14ac:dyDescent="0.25">
      <c r="A100" s="30"/>
      <c r="B100" s="41"/>
      <c r="C100" s="42"/>
      <c r="D100" s="43"/>
      <c r="E100" s="44"/>
      <c r="F100" s="45"/>
      <c r="G100" s="46"/>
      <c r="H100" s="47"/>
      <c r="I100" s="37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0"/>
    </row>
    <row r="101" spans="1:25" ht="15.75" thickBot="1" x14ac:dyDescent="0.3">
      <c r="A101" s="49"/>
      <c r="B101" s="50"/>
      <c r="C101" s="51" t="s">
        <v>38</v>
      </c>
      <c r="D101" s="52"/>
      <c r="E101" s="53"/>
      <c r="F101" s="54"/>
      <c r="G101" s="55"/>
      <c r="H101" s="56" t="s">
        <v>39</v>
      </c>
      <c r="I101" s="37">
        <f t="shared" ref="I101:W101" si="32">SUM(I87:I100)</f>
        <v>0.28888888888888881</v>
      </c>
      <c r="J101" s="57">
        <f t="shared" si="32"/>
        <v>180</v>
      </c>
      <c r="K101" s="57">
        <f t="shared" si="32"/>
        <v>9</v>
      </c>
      <c r="L101" s="57">
        <f t="shared" si="32"/>
        <v>8</v>
      </c>
      <c r="M101" s="57">
        <f t="shared" si="32"/>
        <v>1</v>
      </c>
      <c r="N101" s="57">
        <f t="shared" si="32"/>
        <v>0</v>
      </c>
      <c r="O101" s="57">
        <f t="shared" si="32"/>
        <v>0</v>
      </c>
      <c r="P101" s="57">
        <f t="shared" si="32"/>
        <v>0</v>
      </c>
      <c r="Q101" s="57">
        <f t="shared" si="32"/>
        <v>18</v>
      </c>
      <c r="R101" s="57">
        <f t="shared" si="32"/>
        <v>0</v>
      </c>
      <c r="S101" s="57">
        <f t="shared" si="32"/>
        <v>13</v>
      </c>
      <c r="T101" s="57">
        <f t="shared" si="32"/>
        <v>5</v>
      </c>
      <c r="U101" s="57">
        <f t="shared" si="32"/>
        <v>0</v>
      </c>
      <c r="V101" s="57">
        <f t="shared" si="32"/>
        <v>0</v>
      </c>
      <c r="W101" s="57">
        <f t="shared" si="32"/>
        <v>0</v>
      </c>
      <c r="X101" s="57">
        <f>SUM(R101:W101)</f>
        <v>18</v>
      </c>
      <c r="Y101" s="40">
        <f t="shared" si="31"/>
        <v>0</v>
      </c>
    </row>
    <row r="102" spans="1:25" ht="16.5" thickTop="1" thickBot="1" x14ac:dyDescent="0.3">
      <c r="A102" s="214" t="s">
        <v>43</v>
      </c>
      <c r="B102" s="221">
        <v>43683</v>
      </c>
      <c r="C102" s="215" t="s">
        <v>30</v>
      </c>
      <c r="D102" s="216">
        <v>16</v>
      </c>
      <c r="E102" s="209">
        <v>0.27083333333333331</v>
      </c>
      <c r="F102" s="210">
        <v>138295</v>
      </c>
      <c r="G102" s="209">
        <v>0.31388888888888888</v>
      </c>
      <c r="H102" s="210">
        <v>138328</v>
      </c>
      <c r="I102" s="37">
        <f>SUM(G102-E102)</f>
        <v>4.3055555555555569E-2</v>
      </c>
      <c r="J102" s="38">
        <f>SUM(H102-F102)</f>
        <v>33</v>
      </c>
      <c r="K102" s="203"/>
      <c r="L102" s="204"/>
      <c r="M102" s="204"/>
      <c r="N102" s="204"/>
      <c r="O102" s="204"/>
      <c r="P102" s="204"/>
      <c r="Q102" s="39">
        <f>SUM(K102:P102)</f>
        <v>0</v>
      </c>
      <c r="R102" s="203"/>
      <c r="S102" s="204"/>
      <c r="T102" s="204"/>
      <c r="U102" s="204"/>
      <c r="V102" s="204"/>
      <c r="W102" s="204"/>
      <c r="X102" s="39">
        <f>SUM(R102:W102)</f>
        <v>0</v>
      </c>
      <c r="Y102" s="40">
        <f>SUM(Q102-X102)</f>
        <v>0</v>
      </c>
    </row>
    <row r="103" spans="1:25" ht="15.75" thickBot="1" x14ac:dyDescent="0.3">
      <c r="A103" s="217" t="s">
        <v>120</v>
      </c>
      <c r="B103" s="218"/>
      <c r="C103" s="219" t="s">
        <v>31</v>
      </c>
      <c r="D103" s="220"/>
      <c r="E103" s="212">
        <v>0.32291666666666669</v>
      </c>
      <c r="F103" s="207">
        <v>138328</v>
      </c>
      <c r="G103" s="212">
        <v>0.35972222222222222</v>
      </c>
      <c r="H103" s="207">
        <v>138351</v>
      </c>
      <c r="I103" s="37">
        <f t="shared" ref="I103:J114" si="33">SUM(G103-E103)</f>
        <v>3.6805555555555536E-2</v>
      </c>
      <c r="J103" s="38">
        <f t="shared" si="33"/>
        <v>23</v>
      </c>
      <c r="K103" s="208"/>
      <c r="L103" s="207">
        <v>1</v>
      </c>
      <c r="M103" s="206"/>
      <c r="N103" s="206"/>
      <c r="O103" s="206"/>
      <c r="P103" s="206"/>
      <c r="Q103" s="39">
        <f t="shared" ref="Q103:Q114" si="34">SUM(K103:P103)</f>
        <v>1</v>
      </c>
      <c r="R103" s="208"/>
      <c r="S103" s="207">
        <v>1</v>
      </c>
      <c r="T103" s="206"/>
      <c r="U103" s="206"/>
      <c r="V103" s="206"/>
      <c r="W103" s="206"/>
      <c r="X103" s="39">
        <f t="shared" ref="X103:X114" si="35">SUM(R103:W103)</f>
        <v>1</v>
      </c>
      <c r="Y103" s="40">
        <f t="shared" ref="Y103:Y170" si="36">SUM(Q103-X103)</f>
        <v>0</v>
      </c>
    </row>
    <row r="104" spans="1:25" ht="15.75" thickBot="1" x14ac:dyDescent="0.3">
      <c r="A104" s="217" t="s">
        <v>120</v>
      </c>
      <c r="B104" s="218"/>
      <c r="C104" s="219" t="s">
        <v>32</v>
      </c>
      <c r="D104" s="220">
        <v>16</v>
      </c>
      <c r="E104" s="212">
        <v>0.36944444444444446</v>
      </c>
      <c r="F104" s="207">
        <v>138351</v>
      </c>
      <c r="G104" s="212">
        <v>0.40208333333333335</v>
      </c>
      <c r="H104" s="207">
        <v>138374</v>
      </c>
      <c r="I104" s="37">
        <f t="shared" si="33"/>
        <v>3.2638888888888884E-2</v>
      </c>
      <c r="J104" s="38">
        <f t="shared" si="33"/>
        <v>23</v>
      </c>
      <c r="K104" s="205">
        <v>2</v>
      </c>
      <c r="L104" s="207">
        <v>1</v>
      </c>
      <c r="M104" s="207">
        <v>1</v>
      </c>
      <c r="N104" s="206"/>
      <c r="O104" s="206"/>
      <c r="P104" s="206"/>
      <c r="Q104" s="39">
        <f t="shared" si="34"/>
        <v>4</v>
      </c>
      <c r="R104" s="208"/>
      <c r="S104" s="207">
        <v>3</v>
      </c>
      <c r="T104" s="207">
        <v>1</v>
      </c>
      <c r="U104" s="206"/>
      <c r="V104" s="206"/>
      <c r="W104" s="206"/>
      <c r="X104" s="39">
        <f t="shared" si="35"/>
        <v>4</v>
      </c>
      <c r="Y104" s="40">
        <f t="shared" si="36"/>
        <v>0</v>
      </c>
    </row>
    <row r="105" spans="1:25" ht="15.75" thickBot="1" x14ac:dyDescent="0.3">
      <c r="A105" s="217"/>
      <c r="B105" s="218"/>
      <c r="C105" s="219" t="s">
        <v>33</v>
      </c>
      <c r="D105" s="220"/>
      <c r="E105" s="212">
        <v>0.41319444444444442</v>
      </c>
      <c r="F105" s="207">
        <v>138374</v>
      </c>
      <c r="G105" s="212">
        <v>0.47500000000000003</v>
      </c>
      <c r="H105" s="207">
        <v>138410</v>
      </c>
      <c r="I105" s="37">
        <f t="shared" si="33"/>
        <v>6.1805555555555614E-2</v>
      </c>
      <c r="J105" s="38">
        <f t="shared" si="33"/>
        <v>36</v>
      </c>
      <c r="K105" s="208"/>
      <c r="L105" s="207">
        <v>1</v>
      </c>
      <c r="M105" s="206"/>
      <c r="N105" s="206"/>
      <c r="O105" s="206"/>
      <c r="P105" s="206"/>
      <c r="Q105" s="39">
        <f t="shared" si="34"/>
        <v>1</v>
      </c>
      <c r="R105" s="208"/>
      <c r="S105" s="206"/>
      <c r="T105" s="206"/>
      <c r="U105" s="207">
        <v>1</v>
      </c>
      <c r="V105" s="206"/>
      <c r="W105" s="206"/>
      <c r="X105" s="39">
        <f t="shared" si="35"/>
        <v>1</v>
      </c>
      <c r="Y105" s="40">
        <f t="shared" si="36"/>
        <v>0</v>
      </c>
    </row>
    <row r="106" spans="1:25" ht="15.75" thickBot="1" x14ac:dyDescent="0.3">
      <c r="A106" s="217" t="s">
        <v>132</v>
      </c>
      <c r="B106" s="218"/>
      <c r="C106" s="219" t="s">
        <v>34</v>
      </c>
      <c r="D106" s="220">
        <v>16</v>
      </c>
      <c r="E106" s="212">
        <v>0.64583333333333337</v>
      </c>
      <c r="F106" s="207">
        <v>138410</v>
      </c>
      <c r="G106" s="212">
        <v>0.71180555555555547</v>
      </c>
      <c r="H106" s="207">
        <v>138449</v>
      </c>
      <c r="I106" s="37">
        <f t="shared" si="33"/>
        <v>6.5972222222222099E-2</v>
      </c>
      <c r="J106" s="38">
        <f t="shared" si="33"/>
        <v>39</v>
      </c>
      <c r="K106" s="205">
        <v>1</v>
      </c>
      <c r="L106" s="207">
        <v>4</v>
      </c>
      <c r="M106" s="206"/>
      <c r="N106" s="206"/>
      <c r="O106" s="206"/>
      <c r="P106" s="206"/>
      <c r="Q106" s="39">
        <f t="shared" si="34"/>
        <v>5</v>
      </c>
      <c r="R106" s="208"/>
      <c r="S106" s="207">
        <v>2</v>
      </c>
      <c r="T106" s="207">
        <v>3</v>
      </c>
      <c r="U106" s="206"/>
      <c r="V106" s="206"/>
      <c r="W106" s="206"/>
      <c r="X106" s="39">
        <f t="shared" si="35"/>
        <v>5</v>
      </c>
      <c r="Y106" s="40">
        <f t="shared" si="36"/>
        <v>0</v>
      </c>
    </row>
    <row r="107" spans="1:25" ht="15.75" thickBot="1" x14ac:dyDescent="0.3">
      <c r="A107" s="217"/>
      <c r="B107" s="218"/>
      <c r="C107" s="219" t="s">
        <v>35</v>
      </c>
      <c r="D107" s="220"/>
      <c r="E107" s="212">
        <v>0.72777777777777775</v>
      </c>
      <c r="F107" s="207">
        <v>138449</v>
      </c>
      <c r="G107" s="212">
        <v>0.77777777777777779</v>
      </c>
      <c r="H107" s="207">
        <v>138481</v>
      </c>
      <c r="I107" s="37">
        <f t="shared" si="33"/>
        <v>5.0000000000000044E-2</v>
      </c>
      <c r="J107" s="38">
        <f t="shared" si="33"/>
        <v>32</v>
      </c>
      <c r="K107" s="205">
        <v>3</v>
      </c>
      <c r="L107" s="207">
        <v>1</v>
      </c>
      <c r="M107" s="206"/>
      <c r="N107" s="206"/>
      <c r="O107" s="206"/>
      <c r="P107" s="206"/>
      <c r="Q107" s="39">
        <f t="shared" si="34"/>
        <v>4</v>
      </c>
      <c r="R107" s="208"/>
      <c r="S107" s="207">
        <v>4</v>
      </c>
      <c r="T107" s="206"/>
      <c r="U107" s="206"/>
      <c r="V107" s="206"/>
      <c r="W107" s="206"/>
      <c r="X107" s="39">
        <f t="shared" si="35"/>
        <v>4</v>
      </c>
      <c r="Y107" s="40">
        <f t="shared" si="36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 t="shared" si="36"/>
        <v>0</v>
      </c>
    </row>
    <row r="109" spans="1:25" x14ac:dyDescent="0.25">
      <c r="A109" s="30"/>
      <c r="B109" s="41"/>
      <c r="C109" s="42"/>
      <c r="D109" s="33"/>
      <c r="E109" s="34"/>
      <c r="F109" s="35"/>
      <c r="G109" s="34"/>
      <c r="H109" s="35"/>
      <c r="I109" s="37">
        <f t="shared" si="33"/>
        <v>0</v>
      </c>
      <c r="J109" s="38">
        <f t="shared" si="33"/>
        <v>0</v>
      </c>
      <c r="K109" s="35"/>
      <c r="L109" s="35"/>
      <c r="M109" s="35"/>
      <c r="N109" s="35"/>
      <c r="O109" s="35"/>
      <c r="P109" s="35"/>
      <c r="Q109" s="39">
        <f t="shared" si="34"/>
        <v>0</v>
      </c>
      <c r="R109" s="35"/>
      <c r="S109" s="35"/>
      <c r="T109" s="35"/>
      <c r="U109" s="35"/>
      <c r="V109" s="35"/>
      <c r="W109" s="35"/>
      <c r="X109" s="39">
        <f t="shared" si="35"/>
        <v>0</v>
      </c>
      <c r="Y109" s="40">
        <f t="shared" si="36"/>
        <v>0</v>
      </c>
    </row>
    <row r="110" spans="1:25" x14ac:dyDescent="0.25">
      <c r="A110" s="30"/>
      <c r="B110" s="41"/>
      <c r="C110" s="42"/>
      <c r="D110" s="33"/>
      <c r="E110" s="34"/>
      <c r="F110" s="35"/>
      <c r="G110" s="34"/>
      <c r="H110" s="35"/>
      <c r="I110" s="37">
        <f t="shared" si="33"/>
        <v>0</v>
      </c>
      <c r="J110" s="38">
        <f t="shared" si="33"/>
        <v>0</v>
      </c>
      <c r="K110" s="35"/>
      <c r="L110" s="35"/>
      <c r="M110" s="35"/>
      <c r="N110" s="35"/>
      <c r="O110" s="35"/>
      <c r="P110" s="35"/>
      <c r="Q110" s="39">
        <f t="shared" si="34"/>
        <v>0</v>
      </c>
      <c r="R110" s="35"/>
      <c r="S110" s="35"/>
      <c r="T110" s="35"/>
      <c r="U110" s="35"/>
      <c r="V110" s="35"/>
      <c r="W110" s="35"/>
      <c r="X110" s="39">
        <f t="shared" si="35"/>
        <v>0</v>
      </c>
      <c r="Y110" s="40">
        <f t="shared" si="36"/>
        <v>0</v>
      </c>
    </row>
    <row r="111" spans="1:25" x14ac:dyDescent="0.25">
      <c r="A111" s="30"/>
      <c r="B111" s="41"/>
      <c r="C111" s="42"/>
      <c r="D111" s="33"/>
      <c r="E111" s="34"/>
      <c r="F111" s="35"/>
      <c r="G111" s="34"/>
      <c r="H111" s="35"/>
      <c r="I111" s="37">
        <f t="shared" si="33"/>
        <v>0</v>
      </c>
      <c r="J111" s="38">
        <f t="shared" si="33"/>
        <v>0</v>
      </c>
      <c r="K111" s="35"/>
      <c r="L111" s="35"/>
      <c r="M111" s="35"/>
      <c r="N111" s="35"/>
      <c r="O111" s="35"/>
      <c r="P111" s="35"/>
      <c r="Q111" s="39">
        <f t="shared" si="34"/>
        <v>0</v>
      </c>
      <c r="R111" s="35"/>
      <c r="S111" s="35"/>
      <c r="T111" s="35"/>
      <c r="U111" s="35"/>
      <c r="V111" s="35"/>
      <c r="W111" s="35"/>
      <c r="X111" s="39">
        <f t="shared" si="35"/>
        <v>0</v>
      </c>
      <c r="Y111" s="40">
        <f t="shared" si="36"/>
        <v>0</v>
      </c>
    </row>
    <row r="112" spans="1:25" x14ac:dyDescent="0.25">
      <c r="A112" s="30"/>
      <c r="B112" s="41"/>
      <c r="C112" s="58"/>
      <c r="D112" s="59"/>
      <c r="E112" s="60"/>
      <c r="F112" s="61"/>
      <c r="G112" s="60"/>
      <c r="H112" s="61"/>
      <c r="I112" s="37">
        <f t="shared" si="33"/>
        <v>0</v>
      </c>
      <c r="J112" s="38">
        <f t="shared" si="33"/>
        <v>0</v>
      </c>
      <c r="K112" s="35"/>
      <c r="L112" s="35"/>
      <c r="M112" s="35"/>
      <c r="N112" s="35"/>
      <c r="O112" s="35"/>
      <c r="P112" s="35"/>
      <c r="Q112" s="39">
        <f t="shared" si="34"/>
        <v>0</v>
      </c>
      <c r="R112" s="35"/>
      <c r="S112" s="35"/>
      <c r="T112" s="35"/>
      <c r="U112" s="35"/>
      <c r="V112" s="35"/>
      <c r="W112" s="35"/>
      <c r="X112" s="39">
        <f t="shared" si="35"/>
        <v>0</v>
      </c>
      <c r="Y112" s="40">
        <f t="shared" si="36"/>
        <v>0</v>
      </c>
    </row>
    <row r="113" spans="1:25" x14ac:dyDescent="0.25">
      <c r="A113" s="30"/>
      <c r="B113" s="41"/>
      <c r="C113" s="58"/>
      <c r="D113" s="59"/>
      <c r="E113" s="60"/>
      <c r="F113" s="61"/>
      <c r="G113" s="60"/>
      <c r="H113" s="61"/>
      <c r="I113" s="37">
        <f t="shared" si="33"/>
        <v>0</v>
      </c>
      <c r="J113" s="38">
        <f t="shared" si="33"/>
        <v>0</v>
      </c>
      <c r="K113" s="35"/>
      <c r="L113" s="35"/>
      <c r="M113" s="35"/>
      <c r="N113" s="35"/>
      <c r="O113" s="35"/>
      <c r="P113" s="35"/>
      <c r="Q113" s="39">
        <f t="shared" si="34"/>
        <v>0</v>
      </c>
      <c r="R113" s="35"/>
      <c r="S113" s="35"/>
      <c r="T113" s="35"/>
      <c r="U113" s="35"/>
      <c r="V113" s="35"/>
      <c r="W113" s="35"/>
      <c r="X113" s="39">
        <f t="shared" si="35"/>
        <v>0</v>
      </c>
      <c r="Y113" s="40">
        <f t="shared" si="36"/>
        <v>0</v>
      </c>
    </row>
    <row r="114" spans="1:25" x14ac:dyDescent="0.25">
      <c r="A114" s="30"/>
      <c r="B114" s="41"/>
      <c r="C114" s="58"/>
      <c r="D114" s="59"/>
      <c r="E114" s="60"/>
      <c r="F114" s="61"/>
      <c r="G114" s="60"/>
      <c r="H114" s="61"/>
      <c r="I114" s="37">
        <f t="shared" si="33"/>
        <v>0</v>
      </c>
      <c r="J114" s="38">
        <f t="shared" si="33"/>
        <v>0</v>
      </c>
      <c r="K114" s="35"/>
      <c r="L114" s="35"/>
      <c r="M114" s="35"/>
      <c r="N114" s="35"/>
      <c r="O114" s="35"/>
      <c r="P114" s="35"/>
      <c r="Q114" s="39">
        <f t="shared" si="34"/>
        <v>0</v>
      </c>
      <c r="R114" s="35"/>
      <c r="S114" s="35"/>
      <c r="T114" s="35"/>
      <c r="U114" s="35"/>
      <c r="V114" s="35"/>
      <c r="W114" s="35"/>
      <c r="X114" s="39">
        <f t="shared" si="35"/>
        <v>0</v>
      </c>
      <c r="Y114" s="40">
        <f t="shared" si="36"/>
        <v>0</v>
      </c>
    </row>
    <row r="115" spans="1:25" x14ac:dyDescent="0.25">
      <c r="A115" s="30"/>
      <c r="B115" s="41"/>
      <c r="C115" s="42"/>
      <c r="D115" s="43"/>
      <c r="E115" s="44"/>
      <c r="F115" s="45"/>
      <c r="G115" s="46"/>
      <c r="H115" s="47"/>
      <c r="I115" s="37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0"/>
    </row>
    <row r="116" spans="1:25" ht="15.75" thickBot="1" x14ac:dyDescent="0.3">
      <c r="A116" s="49"/>
      <c r="B116" s="50"/>
      <c r="C116" s="51" t="s">
        <v>38</v>
      </c>
      <c r="D116" s="52"/>
      <c r="E116" s="53"/>
      <c r="F116" s="54"/>
      <c r="G116" s="55"/>
      <c r="H116" s="56" t="s">
        <v>39</v>
      </c>
      <c r="I116" s="37">
        <f>SUM(I102:I115)</f>
        <v>0.29027777777777775</v>
      </c>
      <c r="J116" s="57">
        <f>SUM(J102:J115)</f>
        <v>186</v>
      </c>
      <c r="K116" s="57">
        <f t="shared" ref="K116:X116" si="37">SUM(K102:K115)</f>
        <v>6</v>
      </c>
      <c r="L116" s="57">
        <f t="shared" si="37"/>
        <v>8</v>
      </c>
      <c r="M116" s="57">
        <f t="shared" si="37"/>
        <v>1</v>
      </c>
      <c r="N116" s="57">
        <f t="shared" si="37"/>
        <v>0</v>
      </c>
      <c r="O116" s="57">
        <f t="shared" si="37"/>
        <v>0</v>
      </c>
      <c r="P116" s="57">
        <f t="shared" si="37"/>
        <v>0</v>
      </c>
      <c r="Q116" s="57">
        <f t="shared" si="37"/>
        <v>15</v>
      </c>
      <c r="R116" s="57">
        <f t="shared" si="37"/>
        <v>0</v>
      </c>
      <c r="S116" s="57">
        <f t="shared" si="37"/>
        <v>10</v>
      </c>
      <c r="T116" s="57">
        <f t="shared" si="37"/>
        <v>4</v>
      </c>
      <c r="U116" s="57">
        <f t="shared" si="37"/>
        <v>1</v>
      </c>
      <c r="V116" s="57">
        <f t="shared" si="37"/>
        <v>0</v>
      </c>
      <c r="W116" s="57">
        <f t="shared" si="37"/>
        <v>0</v>
      </c>
      <c r="X116" s="57">
        <f t="shared" si="37"/>
        <v>15</v>
      </c>
      <c r="Y116" s="40">
        <f t="shared" si="36"/>
        <v>0</v>
      </c>
    </row>
    <row r="117" spans="1:25" ht="16.5" thickTop="1" thickBot="1" x14ac:dyDescent="0.3">
      <c r="A117" s="214" t="s">
        <v>44</v>
      </c>
      <c r="B117" s="221">
        <v>43684</v>
      </c>
      <c r="C117" s="215" t="s">
        <v>30</v>
      </c>
      <c r="D117" s="216">
        <v>16</v>
      </c>
      <c r="E117" s="209">
        <v>0.27083333333333331</v>
      </c>
      <c r="F117" s="210">
        <v>138481</v>
      </c>
      <c r="G117" s="209">
        <v>0.31736111111111115</v>
      </c>
      <c r="H117" s="210">
        <v>138515</v>
      </c>
      <c r="I117" s="37">
        <f>SUM(G117-E117)</f>
        <v>4.6527777777777835E-2</v>
      </c>
      <c r="J117" s="38">
        <f>SUM(H117-F117)</f>
        <v>34</v>
      </c>
      <c r="K117" s="234">
        <v>5</v>
      </c>
      <c r="L117" s="204"/>
      <c r="M117" s="204"/>
      <c r="N117" s="204"/>
      <c r="O117" s="204"/>
      <c r="P117" s="204"/>
      <c r="Q117" s="39">
        <f>SUM(K117:P117)</f>
        <v>5</v>
      </c>
      <c r="R117" s="203"/>
      <c r="S117" s="213">
        <v>2</v>
      </c>
      <c r="T117" s="213">
        <v>3</v>
      </c>
      <c r="U117" s="204"/>
      <c r="V117" s="204"/>
      <c r="W117" s="204"/>
      <c r="X117" s="39">
        <f>SUM(R117:W117)</f>
        <v>5</v>
      </c>
      <c r="Y117" s="40">
        <f t="shared" si="36"/>
        <v>0</v>
      </c>
    </row>
    <row r="118" spans="1:25" ht="15.75" thickBot="1" x14ac:dyDescent="0.3">
      <c r="A118" s="217" t="s">
        <v>120</v>
      </c>
      <c r="B118" s="218"/>
      <c r="C118" s="219" t="s">
        <v>31</v>
      </c>
      <c r="D118" s="220"/>
      <c r="E118" s="212">
        <v>0.32291666666666669</v>
      </c>
      <c r="F118" s="207">
        <v>138515</v>
      </c>
      <c r="G118" s="212">
        <v>0.36041666666666666</v>
      </c>
      <c r="H118" s="207">
        <v>138538</v>
      </c>
      <c r="I118" s="37">
        <f t="shared" ref="I118:J129" si="38">SUM(G118-E118)</f>
        <v>3.7499999999999978E-2</v>
      </c>
      <c r="J118" s="38">
        <f t="shared" si="38"/>
        <v>23</v>
      </c>
      <c r="K118" s="208"/>
      <c r="L118" s="206"/>
      <c r="M118" s="206"/>
      <c r="N118" s="206"/>
      <c r="O118" s="206"/>
      <c r="P118" s="206"/>
      <c r="Q118" s="39">
        <f t="shared" ref="Q118:Q129" si="39">SUM(K118:P118)</f>
        <v>0</v>
      </c>
      <c r="R118" s="208"/>
      <c r="S118" s="206"/>
      <c r="T118" s="206"/>
      <c r="U118" s="206"/>
      <c r="V118" s="206"/>
      <c r="W118" s="206"/>
      <c r="X118" s="39">
        <f t="shared" ref="X118:X129" si="40">SUM(R118:W118)</f>
        <v>0</v>
      </c>
      <c r="Y118" s="40">
        <f t="shared" si="36"/>
        <v>0</v>
      </c>
    </row>
    <row r="119" spans="1:25" ht="15.75" thickBot="1" x14ac:dyDescent="0.3">
      <c r="A119" s="217" t="s">
        <v>120</v>
      </c>
      <c r="B119" s="218"/>
      <c r="C119" s="219" t="s">
        <v>32</v>
      </c>
      <c r="D119" s="220">
        <v>16</v>
      </c>
      <c r="E119" s="212">
        <v>0.36944444444444446</v>
      </c>
      <c r="F119" s="207">
        <v>138538</v>
      </c>
      <c r="G119" s="212">
        <v>0.40208333333333335</v>
      </c>
      <c r="H119" s="207">
        <v>138561</v>
      </c>
      <c r="I119" s="37">
        <f t="shared" si="38"/>
        <v>3.2638888888888884E-2</v>
      </c>
      <c r="J119" s="38">
        <f t="shared" si="38"/>
        <v>23</v>
      </c>
      <c r="K119" s="205">
        <v>1</v>
      </c>
      <c r="L119" s="207">
        <v>2</v>
      </c>
      <c r="M119" s="207">
        <v>1</v>
      </c>
      <c r="N119" s="206"/>
      <c r="O119" s="206"/>
      <c r="P119" s="206"/>
      <c r="Q119" s="39">
        <f t="shared" si="39"/>
        <v>4</v>
      </c>
      <c r="R119" s="208"/>
      <c r="S119" s="207">
        <v>3</v>
      </c>
      <c r="T119" s="207">
        <v>1</v>
      </c>
      <c r="U119" s="206"/>
      <c r="V119" s="206"/>
      <c r="W119" s="206"/>
      <c r="X119" s="39">
        <f t="shared" si="40"/>
        <v>4</v>
      </c>
      <c r="Y119" s="40">
        <f t="shared" si="36"/>
        <v>0</v>
      </c>
    </row>
    <row r="120" spans="1:25" ht="15.75" thickBot="1" x14ac:dyDescent="0.3">
      <c r="A120" s="217"/>
      <c r="B120" s="218"/>
      <c r="C120" s="219" t="s">
        <v>33</v>
      </c>
      <c r="D120" s="220"/>
      <c r="E120" s="212">
        <v>0.41319444444444442</v>
      </c>
      <c r="F120" s="207">
        <v>138561</v>
      </c>
      <c r="G120" s="212">
        <v>0.46388888888888885</v>
      </c>
      <c r="H120" s="207">
        <v>138594</v>
      </c>
      <c r="I120" s="37">
        <f t="shared" si="38"/>
        <v>5.0694444444444431E-2</v>
      </c>
      <c r="J120" s="38">
        <f t="shared" si="38"/>
        <v>33</v>
      </c>
      <c r="K120" s="208"/>
      <c r="L120" s="207">
        <v>1</v>
      </c>
      <c r="M120" s="206"/>
      <c r="N120" s="206"/>
      <c r="O120" s="206"/>
      <c r="P120" s="206"/>
      <c r="Q120" s="39">
        <f t="shared" si="39"/>
        <v>1</v>
      </c>
      <c r="R120" s="208"/>
      <c r="S120" s="206"/>
      <c r="T120" s="207">
        <v>1</v>
      </c>
      <c r="U120" s="206"/>
      <c r="V120" s="206"/>
      <c r="W120" s="206"/>
      <c r="X120" s="39">
        <f t="shared" si="40"/>
        <v>1</v>
      </c>
      <c r="Y120" s="40">
        <f t="shared" si="36"/>
        <v>0</v>
      </c>
    </row>
    <row r="121" spans="1:25" ht="15.75" thickBot="1" x14ac:dyDescent="0.3">
      <c r="A121" s="217" t="s">
        <v>125</v>
      </c>
      <c r="B121" s="218"/>
      <c r="C121" s="219" t="s">
        <v>34</v>
      </c>
      <c r="D121" s="220">
        <v>16</v>
      </c>
      <c r="E121" s="212">
        <v>0.64583333333333337</v>
      </c>
      <c r="F121" s="207">
        <v>138594</v>
      </c>
      <c r="G121" s="212">
        <v>0.71250000000000002</v>
      </c>
      <c r="H121" s="207">
        <v>138630</v>
      </c>
      <c r="I121" s="37">
        <f t="shared" si="38"/>
        <v>6.6666666666666652E-2</v>
      </c>
      <c r="J121" s="38">
        <f t="shared" si="38"/>
        <v>36</v>
      </c>
      <c r="K121" s="208"/>
      <c r="L121" s="207">
        <v>1</v>
      </c>
      <c r="M121" s="206"/>
      <c r="N121" s="206"/>
      <c r="O121" s="206"/>
      <c r="P121" s="206"/>
      <c r="Q121" s="39">
        <f t="shared" si="39"/>
        <v>1</v>
      </c>
      <c r="R121" s="208"/>
      <c r="S121" s="207">
        <v>1</v>
      </c>
      <c r="T121" s="206"/>
      <c r="U121" s="206"/>
      <c r="V121" s="206"/>
      <c r="W121" s="206"/>
      <c r="X121" s="39">
        <f t="shared" si="40"/>
        <v>1</v>
      </c>
      <c r="Y121" s="40">
        <f t="shared" si="36"/>
        <v>0</v>
      </c>
    </row>
    <row r="122" spans="1:25" ht="15.75" thickBot="1" x14ac:dyDescent="0.3">
      <c r="A122" s="217"/>
      <c r="B122" s="218"/>
      <c r="C122" s="219" t="s">
        <v>35</v>
      </c>
      <c r="D122" s="220"/>
      <c r="E122" s="212">
        <v>0.72777777777777775</v>
      </c>
      <c r="F122" s="207">
        <v>138630</v>
      </c>
      <c r="G122" s="212">
        <v>0.77430555555555547</v>
      </c>
      <c r="H122" s="207">
        <v>138662</v>
      </c>
      <c r="I122" s="37">
        <f t="shared" si="38"/>
        <v>4.6527777777777724E-2</v>
      </c>
      <c r="J122" s="38">
        <f t="shared" si="38"/>
        <v>32</v>
      </c>
      <c r="K122" s="205">
        <v>5</v>
      </c>
      <c r="L122" s="207">
        <v>2</v>
      </c>
      <c r="M122" s="207">
        <v>2</v>
      </c>
      <c r="N122" s="206"/>
      <c r="O122" s="206"/>
      <c r="P122" s="206"/>
      <c r="Q122" s="39">
        <f t="shared" si="39"/>
        <v>9</v>
      </c>
      <c r="R122" s="208"/>
      <c r="S122" s="207">
        <v>4</v>
      </c>
      <c r="T122" s="207">
        <v>1</v>
      </c>
      <c r="U122" s="206"/>
      <c r="V122" s="207">
        <v>4</v>
      </c>
      <c r="W122" s="206"/>
      <c r="X122" s="39">
        <f t="shared" si="40"/>
        <v>9</v>
      </c>
      <c r="Y122" s="40">
        <f t="shared" si="36"/>
        <v>0</v>
      </c>
    </row>
    <row r="123" spans="1:25" x14ac:dyDescent="0.25">
      <c r="A123" s="30"/>
      <c r="B123" s="41"/>
      <c r="C123" s="42"/>
      <c r="D123" s="33"/>
      <c r="E123" s="34"/>
      <c r="F123" s="35"/>
      <c r="G123" s="34"/>
      <c r="H123" s="35"/>
      <c r="I123" s="37">
        <f t="shared" si="38"/>
        <v>0</v>
      </c>
      <c r="J123" s="38">
        <f t="shared" si="38"/>
        <v>0</v>
      </c>
      <c r="K123" s="35"/>
      <c r="L123" s="35"/>
      <c r="M123" s="35"/>
      <c r="N123" s="35"/>
      <c r="O123" s="35"/>
      <c r="P123" s="35"/>
      <c r="Q123" s="39">
        <f t="shared" si="39"/>
        <v>0</v>
      </c>
      <c r="R123" s="35"/>
      <c r="S123" s="35"/>
      <c r="T123" s="35"/>
      <c r="U123" s="35"/>
      <c r="V123" s="35"/>
      <c r="W123" s="35"/>
      <c r="X123" s="39">
        <f t="shared" si="40"/>
        <v>0</v>
      </c>
      <c r="Y123" s="40">
        <f t="shared" si="36"/>
        <v>0</v>
      </c>
    </row>
    <row r="124" spans="1:25" x14ac:dyDescent="0.25">
      <c r="A124" s="30"/>
      <c r="B124" s="41"/>
      <c r="C124" s="42"/>
      <c r="D124" s="33"/>
      <c r="E124" s="34"/>
      <c r="F124" s="35"/>
      <c r="G124" s="34"/>
      <c r="H124" s="35"/>
      <c r="I124" s="37">
        <f t="shared" si="38"/>
        <v>0</v>
      </c>
      <c r="J124" s="38">
        <f t="shared" si="38"/>
        <v>0</v>
      </c>
      <c r="K124" s="35"/>
      <c r="L124" s="35"/>
      <c r="M124" s="35"/>
      <c r="N124" s="35"/>
      <c r="O124" s="35"/>
      <c r="P124" s="35"/>
      <c r="Q124" s="39">
        <f t="shared" si="39"/>
        <v>0</v>
      </c>
      <c r="R124" s="35"/>
      <c r="S124" s="35"/>
      <c r="T124" s="35"/>
      <c r="U124" s="35"/>
      <c r="V124" s="35"/>
      <c r="W124" s="35"/>
      <c r="X124" s="39">
        <f t="shared" si="40"/>
        <v>0</v>
      </c>
      <c r="Y124" s="40">
        <f t="shared" si="36"/>
        <v>0</v>
      </c>
    </row>
    <row r="125" spans="1:25" x14ac:dyDescent="0.25">
      <c r="A125" s="30"/>
      <c r="B125" s="41"/>
      <c r="C125" s="42"/>
      <c r="D125" s="33"/>
      <c r="E125" s="34"/>
      <c r="F125" s="35"/>
      <c r="G125" s="34"/>
      <c r="H125" s="35"/>
      <c r="I125" s="37">
        <f t="shared" si="38"/>
        <v>0</v>
      </c>
      <c r="J125" s="38">
        <f t="shared" si="38"/>
        <v>0</v>
      </c>
      <c r="K125" s="35"/>
      <c r="L125" s="35"/>
      <c r="M125" s="35"/>
      <c r="N125" s="35"/>
      <c r="O125" s="35"/>
      <c r="P125" s="35"/>
      <c r="Q125" s="39">
        <f t="shared" si="39"/>
        <v>0</v>
      </c>
      <c r="R125" s="35"/>
      <c r="S125" s="35"/>
      <c r="T125" s="35"/>
      <c r="U125" s="35"/>
      <c r="V125" s="35"/>
      <c r="W125" s="35"/>
      <c r="X125" s="39">
        <f t="shared" si="40"/>
        <v>0</v>
      </c>
      <c r="Y125" s="40">
        <f t="shared" si="36"/>
        <v>0</v>
      </c>
    </row>
    <row r="126" spans="1:25" x14ac:dyDescent="0.25">
      <c r="A126" s="30"/>
      <c r="B126" s="41"/>
      <c r="C126" s="42"/>
      <c r="D126" s="33"/>
      <c r="E126" s="34"/>
      <c r="F126" s="35"/>
      <c r="G126" s="34"/>
      <c r="H126" s="35"/>
      <c r="I126" s="37">
        <f t="shared" si="38"/>
        <v>0</v>
      </c>
      <c r="J126" s="38">
        <f t="shared" si="38"/>
        <v>0</v>
      </c>
      <c r="K126" s="35"/>
      <c r="L126" s="35"/>
      <c r="M126" s="35"/>
      <c r="N126" s="35"/>
      <c r="O126" s="35"/>
      <c r="P126" s="35"/>
      <c r="Q126" s="39">
        <f t="shared" si="39"/>
        <v>0</v>
      </c>
      <c r="R126" s="35"/>
      <c r="S126" s="35"/>
      <c r="T126" s="35"/>
      <c r="U126" s="35"/>
      <c r="V126" s="35"/>
      <c r="W126" s="35"/>
      <c r="X126" s="39">
        <f t="shared" si="40"/>
        <v>0</v>
      </c>
      <c r="Y126" s="40">
        <f t="shared" si="36"/>
        <v>0</v>
      </c>
    </row>
    <row r="127" spans="1:25" x14ac:dyDescent="0.25">
      <c r="A127" s="30"/>
      <c r="B127" s="41"/>
      <c r="C127" s="58"/>
      <c r="D127" s="59"/>
      <c r="E127" s="60"/>
      <c r="F127" s="61"/>
      <c r="G127" s="60"/>
      <c r="H127" s="61"/>
      <c r="I127" s="37">
        <f t="shared" si="38"/>
        <v>0</v>
      </c>
      <c r="J127" s="38">
        <f t="shared" si="38"/>
        <v>0</v>
      </c>
      <c r="K127" s="35"/>
      <c r="L127" s="35"/>
      <c r="M127" s="35"/>
      <c r="N127" s="35"/>
      <c r="O127" s="35"/>
      <c r="P127" s="35"/>
      <c r="Q127" s="39">
        <f t="shared" si="39"/>
        <v>0</v>
      </c>
      <c r="R127" s="35"/>
      <c r="S127" s="35"/>
      <c r="T127" s="35"/>
      <c r="U127" s="35"/>
      <c r="V127" s="35"/>
      <c r="W127" s="35"/>
      <c r="X127" s="39">
        <f t="shared" si="40"/>
        <v>0</v>
      </c>
      <c r="Y127" s="40">
        <f t="shared" si="36"/>
        <v>0</v>
      </c>
    </row>
    <row r="128" spans="1:25" x14ac:dyDescent="0.25">
      <c r="A128" s="30"/>
      <c r="B128" s="41"/>
      <c r="C128" s="58"/>
      <c r="D128" s="59"/>
      <c r="E128" s="60"/>
      <c r="F128" s="61"/>
      <c r="G128" s="60"/>
      <c r="H128" s="61"/>
      <c r="I128" s="37">
        <f t="shared" si="38"/>
        <v>0</v>
      </c>
      <c r="J128" s="38">
        <f t="shared" si="38"/>
        <v>0</v>
      </c>
      <c r="K128" s="35"/>
      <c r="L128" s="35"/>
      <c r="M128" s="35"/>
      <c r="N128" s="35"/>
      <c r="O128" s="35"/>
      <c r="P128" s="35"/>
      <c r="Q128" s="39">
        <f t="shared" si="39"/>
        <v>0</v>
      </c>
      <c r="R128" s="35"/>
      <c r="S128" s="35"/>
      <c r="T128" s="35"/>
      <c r="U128" s="35"/>
      <c r="V128" s="35"/>
      <c r="W128" s="35"/>
      <c r="X128" s="39">
        <f t="shared" si="40"/>
        <v>0</v>
      </c>
      <c r="Y128" s="40">
        <f t="shared" si="36"/>
        <v>0</v>
      </c>
    </row>
    <row r="129" spans="1:25" x14ac:dyDescent="0.25">
      <c r="A129" s="30"/>
      <c r="B129" s="41"/>
      <c r="C129" s="58"/>
      <c r="D129" s="59"/>
      <c r="E129" s="60"/>
      <c r="F129" s="61"/>
      <c r="G129" s="60"/>
      <c r="H129" s="61"/>
      <c r="I129" s="37">
        <f t="shared" si="38"/>
        <v>0</v>
      </c>
      <c r="J129" s="38">
        <f t="shared" si="38"/>
        <v>0</v>
      </c>
      <c r="K129" s="35"/>
      <c r="L129" s="35"/>
      <c r="M129" s="35"/>
      <c r="N129" s="35"/>
      <c r="O129" s="35"/>
      <c r="P129" s="35"/>
      <c r="Q129" s="39">
        <f t="shared" si="39"/>
        <v>0</v>
      </c>
      <c r="R129" s="35"/>
      <c r="S129" s="35"/>
      <c r="T129" s="35"/>
      <c r="U129" s="35"/>
      <c r="V129" s="35"/>
      <c r="W129" s="35"/>
      <c r="X129" s="39">
        <f t="shared" si="40"/>
        <v>0</v>
      </c>
      <c r="Y129" s="40">
        <f t="shared" si="36"/>
        <v>0</v>
      </c>
    </row>
    <row r="130" spans="1:25" x14ac:dyDescent="0.25">
      <c r="A130" s="30"/>
      <c r="B130" s="41"/>
      <c r="C130" s="42"/>
      <c r="D130" s="43"/>
      <c r="E130" s="44"/>
      <c r="F130" s="45"/>
      <c r="G130" s="46"/>
      <c r="H130" s="47"/>
      <c r="I130" s="37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0"/>
    </row>
    <row r="131" spans="1:25" ht="15.75" thickBot="1" x14ac:dyDescent="0.3">
      <c r="A131" s="49"/>
      <c r="B131" s="50"/>
      <c r="C131" s="51" t="s">
        <v>38</v>
      </c>
      <c r="D131" s="52"/>
      <c r="E131" s="53"/>
      <c r="F131" s="54"/>
      <c r="G131" s="55"/>
      <c r="H131" s="56" t="s">
        <v>39</v>
      </c>
      <c r="I131" s="37">
        <f>SUM(I117:I130)</f>
        <v>0.2805555555555555</v>
      </c>
      <c r="J131" s="38">
        <f>SUM(J117:J130)</f>
        <v>181</v>
      </c>
      <c r="K131" s="38">
        <f t="shared" ref="K131:X131" si="41">SUM(K117:K130)</f>
        <v>11</v>
      </c>
      <c r="L131" s="38">
        <f t="shared" si="41"/>
        <v>6</v>
      </c>
      <c r="M131" s="38">
        <f t="shared" si="41"/>
        <v>3</v>
      </c>
      <c r="N131" s="38">
        <f t="shared" si="41"/>
        <v>0</v>
      </c>
      <c r="O131" s="38">
        <f t="shared" si="41"/>
        <v>0</v>
      </c>
      <c r="P131" s="38">
        <f t="shared" si="41"/>
        <v>0</v>
      </c>
      <c r="Q131" s="38">
        <f t="shared" si="41"/>
        <v>20</v>
      </c>
      <c r="R131" s="38">
        <f t="shared" si="41"/>
        <v>0</v>
      </c>
      <c r="S131" s="38">
        <f t="shared" si="41"/>
        <v>10</v>
      </c>
      <c r="T131" s="38">
        <f t="shared" si="41"/>
        <v>6</v>
      </c>
      <c r="U131" s="38">
        <f t="shared" si="41"/>
        <v>0</v>
      </c>
      <c r="V131" s="38">
        <f t="shared" si="41"/>
        <v>4</v>
      </c>
      <c r="W131" s="38">
        <f t="shared" si="41"/>
        <v>0</v>
      </c>
      <c r="X131" s="38">
        <f t="shared" si="41"/>
        <v>20</v>
      </c>
      <c r="Y131" s="40">
        <f t="shared" si="36"/>
        <v>0</v>
      </c>
    </row>
    <row r="132" spans="1:25" ht="16.5" thickTop="1" thickBot="1" x14ac:dyDescent="0.3">
      <c r="A132" s="214" t="s">
        <v>45</v>
      </c>
      <c r="B132" s="221">
        <v>43685</v>
      </c>
      <c r="C132" s="215" t="s">
        <v>30</v>
      </c>
      <c r="D132" s="216">
        <v>16</v>
      </c>
      <c r="E132" s="209">
        <v>0.27083333333333331</v>
      </c>
      <c r="F132" s="210">
        <v>138662</v>
      </c>
      <c r="G132" s="209">
        <v>0.31944444444444448</v>
      </c>
      <c r="H132" s="210">
        <v>138696</v>
      </c>
      <c r="I132" s="37">
        <f>SUM(G132-E132)</f>
        <v>4.861111111111116E-2</v>
      </c>
      <c r="J132" s="38">
        <f>SUM(H132-F132)</f>
        <v>34</v>
      </c>
      <c r="K132" s="234">
        <v>1</v>
      </c>
      <c r="L132" s="213">
        <v>2</v>
      </c>
      <c r="M132" s="204"/>
      <c r="N132" s="204"/>
      <c r="O132" s="204"/>
      <c r="P132" s="204"/>
      <c r="Q132" s="39">
        <f>SUM(K132:P132)</f>
        <v>3</v>
      </c>
      <c r="R132" s="203"/>
      <c r="S132" s="213">
        <v>2</v>
      </c>
      <c r="T132" s="213">
        <v>1</v>
      </c>
      <c r="U132" s="204"/>
      <c r="V132" s="204"/>
      <c r="W132" s="204"/>
      <c r="X132" s="39">
        <f>SUM(R132:W132)</f>
        <v>3</v>
      </c>
      <c r="Y132" s="40">
        <f t="shared" si="36"/>
        <v>0</v>
      </c>
    </row>
    <row r="133" spans="1:25" ht="15.75" thickBot="1" x14ac:dyDescent="0.3">
      <c r="A133" s="217" t="s">
        <v>140</v>
      </c>
      <c r="B133" s="233"/>
      <c r="C133" s="219" t="s">
        <v>31</v>
      </c>
      <c r="D133" s="224"/>
      <c r="E133" s="212">
        <v>0.33333333333333331</v>
      </c>
      <c r="F133" s="207">
        <v>138696</v>
      </c>
      <c r="G133" s="212">
        <v>0.3611111111111111</v>
      </c>
      <c r="H133" s="207">
        <v>138719</v>
      </c>
      <c r="I133" s="37">
        <f t="shared" ref="I133:J144" si="42">SUM(G133-E133)</f>
        <v>2.777777777777779E-2</v>
      </c>
      <c r="J133" s="38">
        <f t="shared" si="42"/>
        <v>23</v>
      </c>
      <c r="K133" s="208"/>
      <c r="L133" s="206"/>
      <c r="M133" s="206"/>
      <c r="N133" s="206"/>
      <c r="O133" s="206"/>
      <c r="P133" s="206"/>
      <c r="Q133" s="39">
        <f t="shared" ref="Q133:Q144" si="43">SUM(K133:P133)</f>
        <v>0</v>
      </c>
      <c r="R133" s="208"/>
      <c r="S133" s="206"/>
      <c r="T133" s="206"/>
      <c r="U133" s="206"/>
      <c r="V133" s="206"/>
      <c r="W133" s="206"/>
      <c r="X133" s="39">
        <f t="shared" ref="X133:X144" si="44">SUM(R133:W133)</f>
        <v>0</v>
      </c>
      <c r="Y133" s="40">
        <f t="shared" si="36"/>
        <v>0</v>
      </c>
    </row>
    <row r="134" spans="1:25" ht="15.75" thickBot="1" x14ac:dyDescent="0.3">
      <c r="A134" s="217" t="s">
        <v>140</v>
      </c>
      <c r="B134" s="233"/>
      <c r="C134" s="219" t="s">
        <v>32</v>
      </c>
      <c r="D134" s="220">
        <v>16</v>
      </c>
      <c r="E134" s="212">
        <v>0.36944444444444446</v>
      </c>
      <c r="F134" s="207">
        <v>138719</v>
      </c>
      <c r="G134" s="212">
        <v>0.40277777777777773</v>
      </c>
      <c r="H134" s="207">
        <v>138743</v>
      </c>
      <c r="I134" s="37">
        <f t="shared" si="42"/>
        <v>3.333333333333327E-2</v>
      </c>
      <c r="J134" s="38">
        <f t="shared" si="42"/>
        <v>24</v>
      </c>
      <c r="K134" s="205">
        <v>3</v>
      </c>
      <c r="L134" s="207">
        <v>1</v>
      </c>
      <c r="M134" s="207">
        <v>1</v>
      </c>
      <c r="N134" s="206"/>
      <c r="O134" s="206"/>
      <c r="P134" s="206"/>
      <c r="Q134" s="39">
        <f t="shared" si="43"/>
        <v>5</v>
      </c>
      <c r="R134" s="205">
        <v>1</v>
      </c>
      <c r="S134" s="207">
        <v>2</v>
      </c>
      <c r="T134" s="207">
        <v>1</v>
      </c>
      <c r="U134" s="206"/>
      <c r="V134" s="207">
        <v>1</v>
      </c>
      <c r="W134" s="206"/>
      <c r="X134" s="39">
        <f t="shared" si="44"/>
        <v>5</v>
      </c>
      <c r="Y134" s="40">
        <f t="shared" si="36"/>
        <v>0</v>
      </c>
    </row>
    <row r="135" spans="1:25" ht="15.75" thickBot="1" x14ac:dyDescent="0.3">
      <c r="A135" s="217"/>
      <c r="B135" s="233"/>
      <c r="C135" s="219" t="s">
        <v>33</v>
      </c>
      <c r="D135" s="220"/>
      <c r="E135" s="212">
        <v>0.41319444444444442</v>
      </c>
      <c r="F135" s="207">
        <v>138743</v>
      </c>
      <c r="G135" s="212">
        <v>0.47222222222222227</v>
      </c>
      <c r="H135" s="207">
        <v>138777</v>
      </c>
      <c r="I135" s="37">
        <f t="shared" si="42"/>
        <v>5.9027777777777846E-2</v>
      </c>
      <c r="J135" s="38">
        <f t="shared" si="42"/>
        <v>34</v>
      </c>
      <c r="K135" s="205">
        <v>1</v>
      </c>
      <c r="L135" s="207">
        <v>1</v>
      </c>
      <c r="M135" s="206"/>
      <c r="N135" s="207">
        <v>1</v>
      </c>
      <c r="O135" s="206"/>
      <c r="P135" s="206"/>
      <c r="Q135" s="39">
        <f t="shared" si="43"/>
        <v>3</v>
      </c>
      <c r="R135" s="208"/>
      <c r="S135" s="207">
        <v>1</v>
      </c>
      <c r="T135" s="206"/>
      <c r="U135" s="206"/>
      <c r="V135" s="207">
        <v>2</v>
      </c>
      <c r="W135" s="206"/>
      <c r="X135" s="39">
        <f t="shared" si="44"/>
        <v>3</v>
      </c>
      <c r="Y135" s="40">
        <f t="shared" si="36"/>
        <v>0</v>
      </c>
    </row>
    <row r="136" spans="1:25" ht="15.75" thickBot="1" x14ac:dyDescent="0.3">
      <c r="A136" s="217" t="s">
        <v>136</v>
      </c>
      <c r="B136" s="233"/>
      <c r="C136" s="219" t="s">
        <v>34</v>
      </c>
      <c r="D136" s="220">
        <v>16</v>
      </c>
      <c r="E136" s="212">
        <v>0.64583333333333337</v>
      </c>
      <c r="F136" s="207">
        <v>138777</v>
      </c>
      <c r="G136" s="212">
        <v>0.68958333333333333</v>
      </c>
      <c r="H136" s="207">
        <v>138809</v>
      </c>
      <c r="I136" s="37">
        <f t="shared" si="42"/>
        <v>4.3749999999999956E-2</v>
      </c>
      <c r="J136" s="38">
        <f t="shared" si="42"/>
        <v>32</v>
      </c>
      <c r="K136" s="208"/>
      <c r="L136" s="206"/>
      <c r="M136" s="206"/>
      <c r="N136" s="206"/>
      <c r="O136" s="206"/>
      <c r="P136" s="206"/>
      <c r="Q136" s="39">
        <f t="shared" si="43"/>
        <v>0</v>
      </c>
      <c r="R136" s="208"/>
      <c r="S136" s="206"/>
      <c r="T136" s="206"/>
      <c r="U136" s="206"/>
      <c r="V136" s="206"/>
      <c r="W136" s="206"/>
      <c r="X136" s="39">
        <f t="shared" si="44"/>
        <v>0</v>
      </c>
      <c r="Y136" s="40">
        <f t="shared" si="36"/>
        <v>0</v>
      </c>
    </row>
    <row r="137" spans="1:25" ht="15.75" thickBot="1" x14ac:dyDescent="0.3">
      <c r="A137" s="217"/>
      <c r="B137" s="233"/>
      <c r="C137" s="219" t="s">
        <v>35</v>
      </c>
      <c r="D137" s="220"/>
      <c r="E137" s="212">
        <v>0.72777777777777775</v>
      </c>
      <c r="F137" s="207">
        <v>138809</v>
      </c>
      <c r="G137" s="212">
        <v>0.77916666666666667</v>
      </c>
      <c r="H137" s="207">
        <v>138847</v>
      </c>
      <c r="I137" s="37">
        <f t="shared" si="42"/>
        <v>5.1388888888888928E-2</v>
      </c>
      <c r="J137" s="38">
        <f t="shared" si="42"/>
        <v>38</v>
      </c>
      <c r="K137" s="205">
        <v>1</v>
      </c>
      <c r="L137" s="207">
        <v>5</v>
      </c>
      <c r="M137" s="206"/>
      <c r="N137" s="206"/>
      <c r="O137" s="206"/>
      <c r="P137" s="206"/>
      <c r="Q137" s="39">
        <f t="shared" si="43"/>
        <v>6</v>
      </c>
      <c r="R137" s="208"/>
      <c r="S137" s="207">
        <v>5</v>
      </c>
      <c r="T137" s="206"/>
      <c r="U137" s="206"/>
      <c r="V137" s="207">
        <v>1</v>
      </c>
      <c r="W137" s="206"/>
      <c r="X137" s="39">
        <f t="shared" si="44"/>
        <v>6</v>
      </c>
      <c r="Y137" s="40">
        <f t="shared" si="36"/>
        <v>0</v>
      </c>
    </row>
    <row r="138" spans="1:25" x14ac:dyDescent="0.25">
      <c r="A138" s="30"/>
      <c r="B138" s="62"/>
      <c r="C138" s="42"/>
      <c r="D138" s="33"/>
      <c r="E138" s="34"/>
      <c r="F138" s="35"/>
      <c r="G138" s="34"/>
      <c r="H138" s="35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36"/>
        <v>0</v>
      </c>
    </row>
    <row r="139" spans="1:25" x14ac:dyDescent="0.25">
      <c r="A139" s="30"/>
      <c r="B139" s="62"/>
      <c r="C139" s="42"/>
      <c r="D139" s="33"/>
      <c r="E139" s="34"/>
      <c r="F139" s="35"/>
      <c r="G139" s="34"/>
      <c r="H139" s="35"/>
      <c r="I139" s="37">
        <f t="shared" si="42"/>
        <v>0</v>
      </c>
      <c r="J139" s="38">
        <f t="shared" si="42"/>
        <v>0</v>
      </c>
      <c r="K139" s="35"/>
      <c r="L139" s="35"/>
      <c r="M139" s="35"/>
      <c r="N139" s="35"/>
      <c r="O139" s="35"/>
      <c r="P139" s="35"/>
      <c r="Q139" s="39">
        <f t="shared" si="43"/>
        <v>0</v>
      </c>
      <c r="R139" s="35"/>
      <c r="S139" s="35"/>
      <c r="T139" s="35"/>
      <c r="U139" s="35"/>
      <c r="V139" s="35"/>
      <c r="W139" s="35"/>
      <c r="X139" s="39">
        <f t="shared" si="44"/>
        <v>0</v>
      </c>
      <c r="Y139" s="40">
        <f t="shared" si="36"/>
        <v>0</v>
      </c>
    </row>
    <row r="140" spans="1:25" x14ac:dyDescent="0.25">
      <c r="A140" s="30"/>
      <c r="B140" s="62"/>
      <c r="C140" s="42"/>
      <c r="D140" s="33"/>
      <c r="E140" s="34"/>
      <c r="F140" s="35"/>
      <c r="G140" s="34"/>
      <c r="H140" s="35"/>
      <c r="I140" s="37">
        <f t="shared" si="42"/>
        <v>0</v>
      </c>
      <c r="J140" s="38">
        <f t="shared" si="42"/>
        <v>0</v>
      </c>
      <c r="K140" s="35"/>
      <c r="L140" s="35"/>
      <c r="M140" s="35"/>
      <c r="N140" s="35"/>
      <c r="O140" s="35"/>
      <c r="P140" s="35"/>
      <c r="Q140" s="39">
        <f t="shared" si="43"/>
        <v>0</v>
      </c>
      <c r="R140" s="35"/>
      <c r="S140" s="35"/>
      <c r="T140" s="35"/>
      <c r="U140" s="35"/>
      <c r="V140" s="35"/>
      <c r="W140" s="35"/>
      <c r="X140" s="39">
        <f t="shared" si="44"/>
        <v>0</v>
      </c>
      <c r="Y140" s="40">
        <f t="shared" si="36"/>
        <v>0</v>
      </c>
    </row>
    <row r="141" spans="1:25" x14ac:dyDescent="0.25">
      <c r="A141" s="30"/>
      <c r="B141" s="62"/>
      <c r="C141" s="42"/>
      <c r="D141" s="33"/>
      <c r="E141" s="34"/>
      <c r="F141" s="35"/>
      <c r="G141" s="34"/>
      <c r="H141" s="35"/>
      <c r="I141" s="37">
        <f t="shared" si="42"/>
        <v>0</v>
      </c>
      <c r="J141" s="38">
        <f t="shared" si="42"/>
        <v>0</v>
      </c>
      <c r="K141" s="35"/>
      <c r="L141" s="35"/>
      <c r="M141" s="35"/>
      <c r="N141" s="35"/>
      <c r="O141" s="35"/>
      <c r="P141" s="35"/>
      <c r="Q141" s="39">
        <f t="shared" si="43"/>
        <v>0</v>
      </c>
      <c r="R141" s="35"/>
      <c r="S141" s="35"/>
      <c r="T141" s="35"/>
      <c r="U141" s="35"/>
      <c r="V141" s="35"/>
      <c r="W141" s="35"/>
      <c r="X141" s="39">
        <f t="shared" si="44"/>
        <v>0</v>
      </c>
      <c r="Y141" s="40">
        <f t="shared" si="36"/>
        <v>0</v>
      </c>
    </row>
    <row r="142" spans="1:25" x14ac:dyDescent="0.25">
      <c r="A142" s="30"/>
      <c r="B142" s="62"/>
      <c r="C142" s="58"/>
      <c r="D142" s="59"/>
      <c r="E142" s="60"/>
      <c r="F142" s="61"/>
      <c r="G142" s="60"/>
      <c r="H142" s="61"/>
      <c r="I142" s="37">
        <f t="shared" si="42"/>
        <v>0</v>
      </c>
      <c r="J142" s="38">
        <f t="shared" si="42"/>
        <v>0</v>
      </c>
      <c r="K142" s="35"/>
      <c r="L142" s="35"/>
      <c r="M142" s="35"/>
      <c r="N142" s="35"/>
      <c r="O142" s="35"/>
      <c r="P142" s="35"/>
      <c r="Q142" s="39">
        <f t="shared" si="43"/>
        <v>0</v>
      </c>
      <c r="R142" s="35"/>
      <c r="S142" s="35"/>
      <c r="T142" s="35"/>
      <c r="U142" s="35"/>
      <c r="V142" s="35"/>
      <c r="W142" s="35"/>
      <c r="X142" s="39">
        <f t="shared" si="44"/>
        <v>0</v>
      </c>
      <c r="Y142" s="40">
        <f t="shared" si="36"/>
        <v>0</v>
      </c>
    </row>
    <row r="143" spans="1:25" x14ac:dyDescent="0.25">
      <c r="A143" s="30"/>
      <c r="B143" s="62"/>
      <c r="C143" s="58"/>
      <c r="D143" s="59"/>
      <c r="E143" s="60"/>
      <c r="F143" s="61"/>
      <c r="G143" s="60"/>
      <c r="H143" s="61"/>
      <c r="I143" s="37">
        <f t="shared" si="42"/>
        <v>0</v>
      </c>
      <c r="J143" s="38">
        <f t="shared" si="42"/>
        <v>0</v>
      </c>
      <c r="K143" s="35"/>
      <c r="L143" s="35"/>
      <c r="M143" s="35"/>
      <c r="N143" s="35"/>
      <c r="O143" s="35"/>
      <c r="P143" s="35"/>
      <c r="Q143" s="39">
        <f t="shared" si="43"/>
        <v>0</v>
      </c>
      <c r="R143" s="35"/>
      <c r="S143" s="35"/>
      <c r="T143" s="35"/>
      <c r="U143" s="35"/>
      <c r="V143" s="35"/>
      <c r="W143" s="35"/>
      <c r="X143" s="39">
        <f t="shared" si="44"/>
        <v>0</v>
      </c>
      <c r="Y143" s="40">
        <f t="shared" si="36"/>
        <v>0</v>
      </c>
    </row>
    <row r="144" spans="1:25" x14ac:dyDescent="0.25">
      <c r="A144" s="30"/>
      <c r="B144" s="62"/>
      <c r="C144" s="58"/>
      <c r="D144" s="59"/>
      <c r="E144" s="60"/>
      <c r="F144" s="61"/>
      <c r="G144" s="60"/>
      <c r="H144" s="61"/>
      <c r="I144" s="37">
        <f t="shared" si="42"/>
        <v>0</v>
      </c>
      <c r="J144" s="38">
        <f t="shared" si="42"/>
        <v>0</v>
      </c>
      <c r="K144" s="35"/>
      <c r="L144" s="35"/>
      <c r="M144" s="35"/>
      <c r="N144" s="35"/>
      <c r="O144" s="35"/>
      <c r="P144" s="35"/>
      <c r="Q144" s="39">
        <f t="shared" si="43"/>
        <v>0</v>
      </c>
      <c r="R144" s="35"/>
      <c r="S144" s="35"/>
      <c r="T144" s="35"/>
      <c r="U144" s="35"/>
      <c r="V144" s="35"/>
      <c r="W144" s="35"/>
      <c r="X144" s="39">
        <f t="shared" si="44"/>
        <v>0</v>
      </c>
      <c r="Y144" s="40">
        <f t="shared" si="36"/>
        <v>0</v>
      </c>
    </row>
    <row r="145" spans="1:25" x14ac:dyDescent="0.25">
      <c r="A145" s="30"/>
      <c r="B145" s="62"/>
      <c r="C145" s="42"/>
      <c r="D145" s="43"/>
      <c r="E145" s="44"/>
      <c r="F145" s="45"/>
      <c r="G145" s="46"/>
      <c r="H145" s="47"/>
      <c r="I145" s="37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0"/>
    </row>
    <row r="146" spans="1:25" ht="15.75" thickBot="1" x14ac:dyDescent="0.3">
      <c r="A146" s="49"/>
      <c r="B146" s="50"/>
      <c r="C146" s="51" t="s">
        <v>38</v>
      </c>
      <c r="D146" s="52"/>
      <c r="E146" s="53"/>
      <c r="F146" s="54"/>
      <c r="G146" s="55"/>
      <c r="H146" s="56" t="s">
        <v>39</v>
      </c>
      <c r="I146" s="37">
        <f>SUM(I132:I145)</f>
        <v>0.26388888888888895</v>
      </c>
      <c r="J146" s="57">
        <f>SUM(J132:J145)</f>
        <v>185</v>
      </c>
      <c r="K146" s="57">
        <f t="shared" ref="K146:W146" si="45">SUM(K132:K145)</f>
        <v>6</v>
      </c>
      <c r="L146" s="57">
        <f t="shared" si="45"/>
        <v>9</v>
      </c>
      <c r="M146" s="57">
        <f t="shared" si="45"/>
        <v>1</v>
      </c>
      <c r="N146" s="57">
        <f t="shared" si="45"/>
        <v>1</v>
      </c>
      <c r="O146" s="57">
        <f t="shared" si="45"/>
        <v>0</v>
      </c>
      <c r="P146" s="57">
        <f t="shared" si="45"/>
        <v>0</v>
      </c>
      <c r="Q146" s="57">
        <f t="shared" si="45"/>
        <v>17</v>
      </c>
      <c r="R146" s="57">
        <f t="shared" si="45"/>
        <v>1</v>
      </c>
      <c r="S146" s="57">
        <f t="shared" si="45"/>
        <v>10</v>
      </c>
      <c r="T146" s="57">
        <f t="shared" si="45"/>
        <v>2</v>
      </c>
      <c r="U146" s="57">
        <f t="shared" si="45"/>
        <v>0</v>
      </c>
      <c r="V146" s="57">
        <f t="shared" si="45"/>
        <v>4</v>
      </c>
      <c r="W146" s="57">
        <f t="shared" si="45"/>
        <v>0</v>
      </c>
      <c r="X146" s="57">
        <f>SUM(R146:W146)</f>
        <v>17</v>
      </c>
      <c r="Y146" s="40">
        <f t="shared" si="36"/>
        <v>0</v>
      </c>
    </row>
    <row r="147" spans="1:25" ht="16.5" thickTop="1" thickBot="1" x14ac:dyDescent="0.3">
      <c r="A147" s="214" t="s">
        <v>46</v>
      </c>
      <c r="B147" s="221">
        <v>43686</v>
      </c>
      <c r="C147" s="215" t="s">
        <v>30</v>
      </c>
      <c r="D147" s="216">
        <v>16</v>
      </c>
      <c r="E147" s="209">
        <v>0.27083333333333331</v>
      </c>
      <c r="F147" s="210">
        <v>138847</v>
      </c>
      <c r="G147" s="209">
        <v>0.31597222222222221</v>
      </c>
      <c r="H147" s="210">
        <v>138881</v>
      </c>
      <c r="I147" s="37">
        <f>SUM(G147-E147)</f>
        <v>4.5138888888888895E-2</v>
      </c>
      <c r="J147" s="38">
        <f>SUM(H147-F147)</f>
        <v>34</v>
      </c>
      <c r="K147" s="234">
        <v>1</v>
      </c>
      <c r="L147" s="213">
        <v>2</v>
      </c>
      <c r="M147" s="204"/>
      <c r="N147" s="213">
        <v>1</v>
      </c>
      <c r="O147" s="204"/>
      <c r="P147" s="204"/>
      <c r="Q147" s="39">
        <f>SUM(K147:P147)</f>
        <v>4</v>
      </c>
      <c r="R147" s="203"/>
      <c r="S147" s="213">
        <v>2</v>
      </c>
      <c r="T147" s="213">
        <v>2</v>
      </c>
      <c r="U147" s="204"/>
      <c r="V147" s="204"/>
      <c r="W147" s="204"/>
      <c r="X147" s="39">
        <f>SUM(R147:W147)</f>
        <v>4</v>
      </c>
      <c r="Y147" s="40">
        <f t="shared" si="36"/>
        <v>0</v>
      </c>
    </row>
    <row r="148" spans="1:25" ht="15.75" thickBot="1" x14ac:dyDescent="0.3">
      <c r="A148" s="217" t="s">
        <v>140</v>
      </c>
      <c r="B148" s="218"/>
      <c r="C148" s="219" t="s">
        <v>31</v>
      </c>
      <c r="D148" s="220"/>
      <c r="E148" s="212">
        <v>0.33333333333333331</v>
      </c>
      <c r="F148" s="207">
        <v>138881</v>
      </c>
      <c r="G148" s="212">
        <v>0.3611111111111111</v>
      </c>
      <c r="H148" s="207">
        <v>138904</v>
      </c>
      <c r="I148" s="37">
        <f t="shared" ref="I148:J193" si="46">SUM(G148-E148)</f>
        <v>2.777777777777779E-2</v>
      </c>
      <c r="J148" s="38">
        <f t="shared" si="46"/>
        <v>23</v>
      </c>
      <c r="K148" s="208"/>
      <c r="L148" s="206"/>
      <c r="M148" s="206"/>
      <c r="N148" s="206"/>
      <c r="O148" s="206"/>
      <c r="P148" s="206"/>
      <c r="Q148" s="39">
        <f t="shared" ref="Q148:Q159" si="47">SUM(K148:P148)</f>
        <v>0</v>
      </c>
      <c r="R148" s="208"/>
      <c r="S148" s="206"/>
      <c r="T148" s="206"/>
      <c r="U148" s="206"/>
      <c r="V148" s="206"/>
      <c r="W148" s="206"/>
      <c r="X148" s="39">
        <f t="shared" ref="X148:X159" si="48">SUM(R148:W148)</f>
        <v>0</v>
      </c>
      <c r="Y148" s="40">
        <f t="shared" si="36"/>
        <v>0</v>
      </c>
    </row>
    <row r="149" spans="1:25" ht="15.75" thickBot="1" x14ac:dyDescent="0.3">
      <c r="A149" s="217" t="s">
        <v>140</v>
      </c>
      <c r="B149" s="218"/>
      <c r="C149" s="219" t="s">
        <v>32</v>
      </c>
      <c r="D149" s="220">
        <v>16</v>
      </c>
      <c r="E149" s="212">
        <v>0.36944444444444446</v>
      </c>
      <c r="F149" s="207">
        <v>138904</v>
      </c>
      <c r="G149" s="212">
        <v>0.40208333333333335</v>
      </c>
      <c r="H149" s="207">
        <v>138928</v>
      </c>
      <c r="I149" s="37">
        <f t="shared" si="46"/>
        <v>3.2638888888888884E-2</v>
      </c>
      <c r="J149" s="38">
        <f t="shared" si="46"/>
        <v>24</v>
      </c>
      <c r="K149" s="205">
        <v>1</v>
      </c>
      <c r="L149" s="207">
        <v>1</v>
      </c>
      <c r="M149" s="207">
        <v>1</v>
      </c>
      <c r="N149" s="206"/>
      <c r="O149" s="206"/>
      <c r="P149" s="206"/>
      <c r="Q149" s="39">
        <f t="shared" si="47"/>
        <v>3</v>
      </c>
      <c r="R149" s="208"/>
      <c r="S149" s="207">
        <v>2</v>
      </c>
      <c r="T149" s="206"/>
      <c r="U149" s="206"/>
      <c r="V149" s="207">
        <v>1</v>
      </c>
      <c r="W149" s="206"/>
      <c r="X149" s="39">
        <f t="shared" si="48"/>
        <v>3</v>
      </c>
      <c r="Y149" s="40">
        <f t="shared" si="36"/>
        <v>0</v>
      </c>
    </row>
    <row r="150" spans="1:25" ht="15.75" thickBot="1" x14ac:dyDescent="0.3">
      <c r="A150" s="217"/>
      <c r="B150" s="218"/>
      <c r="C150" s="219" t="s">
        <v>33</v>
      </c>
      <c r="D150" s="220"/>
      <c r="E150" s="212">
        <v>0.41319444444444442</v>
      </c>
      <c r="F150" s="207">
        <v>138928</v>
      </c>
      <c r="G150" s="212">
        <v>0.46875</v>
      </c>
      <c r="H150" s="207">
        <v>138960</v>
      </c>
      <c r="I150" s="37">
        <f t="shared" si="46"/>
        <v>5.555555555555558E-2</v>
      </c>
      <c r="J150" s="38">
        <f t="shared" si="46"/>
        <v>32</v>
      </c>
      <c r="K150" s="205">
        <v>1</v>
      </c>
      <c r="L150" s="206"/>
      <c r="M150" s="206"/>
      <c r="N150" s="207">
        <v>1</v>
      </c>
      <c r="O150" s="206"/>
      <c r="P150" s="206"/>
      <c r="Q150" s="39">
        <f t="shared" si="47"/>
        <v>2</v>
      </c>
      <c r="R150" s="208"/>
      <c r="S150" s="207">
        <v>1</v>
      </c>
      <c r="T150" s="207">
        <v>1</v>
      </c>
      <c r="U150" s="206"/>
      <c r="V150" s="206"/>
      <c r="W150" s="206"/>
      <c r="X150" s="39">
        <f t="shared" si="48"/>
        <v>2</v>
      </c>
      <c r="Y150" s="40">
        <f t="shared" si="36"/>
        <v>0</v>
      </c>
    </row>
    <row r="151" spans="1:25" ht="15.75" thickBot="1" x14ac:dyDescent="0.3">
      <c r="A151" s="217" t="s">
        <v>140</v>
      </c>
      <c r="B151" s="218"/>
      <c r="C151" s="219" t="s">
        <v>34</v>
      </c>
      <c r="D151" s="220">
        <v>16</v>
      </c>
      <c r="E151" s="212">
        <v>0.64583333333333337</v>
      </c>
      <c r="F151" s="207">
        <v>138962</v>
      </c>
      <c r="G151" s="212">
        <v>0.68958333333333333</v>
      </c>
      <c r="H151" s="207">
        <v>138993</v>
      </c>
      <c r="I151" s="37">
        <f t="shared" si="46"/>
        <v>4.3749999999999956E-2</v>
      </c>
      <c r="J151" s="38">
        <f t="shared" si="46"/>
        <v>31</v>
      </c>
      <c r="K151" s="205">
        <v>2</v>
      </c>
      <c r="L151" s="206"/>
      <c r="M151" s="206"/>
      <c r="N151" s="206"/>
      <c r="O151" s="206"/>
      <c r="P151" s="206"/>
      <c r="Q151" s="39">
        <f t="shared" si="47"/>
        <v>2</v>
      </c>
      <c r="R151" s="208"/>
      <c r="S151" s="207">
        <v>2</v>
      </c>
      <c r="T151" s="206"/>
      <c r="U151" s="206"/>
      <c r="V151" s="206"/>
      <c r="W151" s="206"/>
      <c r="X151" s="39">
        <f t="shared" si="48"/>
        <v>2</v>
      </c>
      <c r="Y151" s="40">
        <f t="shared" si="36"/>
        <v>0</v>
      </c>
    </row>
    <row r="152" spans="1:25" ht="15.75" thickBot="1" x14ac:dyDescent="0.3">
      <c r="A152" s="217"/>
      <c r="B152" s="218"/>
      <c r="C152" s="219" t="s">
        <v>35</v>
      </c>
      <c r="D152" s="220"/>
      <c r="E152" s="212">
        <v>0.72777777777777775</v>
      </c>
      <c r="F152" s="207">
        <v>138993</v>
      </c>
      <c r="G152" s="212">
        <v>0.77361111111111114</v>
      </c>
      <c r="H152" s="207">
        <v>139028</v>
      </c>
      <c r="I152" s="37">
        <f t="shared" si="46"/>
        <v>4.5833333333333393E-2</v>
      </c>
      <c r="J152" s="38">
        <f t="shared" si="46"/>
        <v>35</v>
      </c>
      <c r="K152" s="205">
        <v>4</v>
      </c>
      <c r="L152" s="207">
        <v>1</v>
      </c>
      <c r="M152" s="207">
        <v>1</v>
      </c>
      <c r="N152" s="206"/>
      <c r="O152" s="206"/>
      <c r="P152" s="206"/>
      <c r="Q152" s="39">
        <f t="shared" si="47"/>
        <v>6</v>
      </c>
      <c r="R152" s="208"/>
      <c r="S152" s="207">
        <v>2</v>
      </c>
      <c r="T152" s="206"/>
      <c r="U152" s="206"/>
      <c r="V152" s="207">
        <v>4</v>
      </c>
      <c r="W152" s="206"/>
      <c r="X152" s="39">
        <f t="shared" si="48"/>
        <v>6</v>
      </c>
      <c r="Y152" s="40">
        <f t="shared" si="36"/>
        <v>0</v>
      </c>
    </row>
    <row r="153" spans="1:25" x14ac:dyDescent="0.25">
      <c r="A153" s="30"/>
      <c r="B153" s="41"/>
      <c r="C153" s="42"/>
      <c r="D153" s="33"/>
      <c r="E153" s="34"/>
      <c r="F153" s="35"/>
      <c r="G153" s="34"/>
      <c r="H153" s="35"/>
      <c r="I153" s="37">
        <f t="shared" si="46"/>
        <v>0</v>
      </c>
      <c r="J153" s="38">
        <f t="shared" si="46"/>
        <v>0</v>
      </c>
      <c r="K153" s="35"/>
      <c r="L153" s="35"/>
      <c r="M153" s="35"/>
      <c r="N153" s="35"/>
      <c r="O153" s="35"/>
      <c r="P153" s="35"/>
      <c r="Q153" s="39">
        <f t="shared" si="47"/>
        <v>0</v>
      </c>
      <c r="R153" s="35"/>
      <c r="S153" s="35"/>
      <c r="T153" s="35"/>
      <c r="U153" s="35"/>
      <c r="V153" s="35"/>
      <c r="W153" s="35"/>
      <c r="X153" s="39">
        <f t="shared" si="48"/>
        <v>0</v>
      </c>
      <c r="Y153" s="40">
        <f t="shared" si="36"/>
        <v>0</v>
      </c>
    </row>
    <row r="154" spans="1:25" x14ac:dyDescent="0.25">
      <c r="A154" s="30"/>
      <c r="B154" s="41"/>
      <c r="C154" s="42"/>
      <c r="D154" s="33"/>
      <c r="E154" s="34"/>
      <c r="F154" s="35"/>
      <c r="G154" s="34"/>
      <c r="H154" s="35"/>
      <c r="I154" s="37">
        <f t="shared" si="46"/>
        <v>0</v>
      </c>
      <c r="J154" s="38">
        <f t="shared" si="46"/>
        <v>0</v>
      </c>
      <c r="K154" s="35"/>
      <c r="L154" s="35"/>
      <c r="M154" s="35"/>
      <c r="N154" s="35"/>
      <c r="O154" s="35"/>
      <c r="P154" s="35"/>
      <c r="Q154" s="39">
        <f t="shared" si="47"/>
        <v>0</v>
      </c>
      <c r="R154" s="35"/>
      <c r="S154" s="35"/>
      <c r="T154" s="35"/>
      <c r="U154" s="35"/>
      <c r="V154" s="35"/>
      <c r="W154" s="35"/>
      <c r="X154" s="39">
        <f t="shared" si="48"/>
        <v>0</v>
      </c>
      <c r="Y154" s="40">
        <f t="shared" si="36"/>
        <v>0</v>
      </c>
    </row>
    <row r="155" spans="1:25" x14ac:dyDescent="0.25">
      <c r="A155" s="30"/>
      <c r="B155" s="41"/>
      <c r="C155" s="42"/>
      <c r="D155" s="33"/>
      <c r="E155" s="34"/>
      <c r="F155" s="35"/>
      <c r="G155" s="34"/>
      <c r="H155" s="35"/>
      <c r="I155" s="37">
        <f t="shared" si="46"/>
        <v>0</v>
      </c>
      <c r="J155" s="38">
        <f t="shared" si="46"/>
        <v>0</v>
      </c>
      <c r="K155" s="35"/>
      <c r="L155" s="35"/>
      <c r="M155" s="35"/>
      <c r="N155" s="35"/>
      <c r="O155" s="35"/>
      <c r="P155" s="35"/>
      <c r="Q155" s="39">
        <f t="shared" si="47"/>
        <v>0</v>
      </c>
      <c r="R155" s="35"/>
      <c r="S155" s="35"/>
      <c r="T155" s="35"/>
      <c r="U155" s="35"/>
      <c r="V155" s="35"/>
      <c r="W155" s="35"/>
      <c r="X155" s="39">
        <f t="shared" si="48"/>
        <v>0</v>
      </c>
      <c r="Y155" s="40">
        <f t="shared" si="36"/>
        <v>0</v>
      </c>
    </row>
    <row r="156" spans="1:25" x14ac:dyDescent="0.25">
      <c r="A156" s="30"/>
      <c r="B156" s="41"/>
      <c r="C156" s="42"/>
      <c r="D156" s="33"/>
      <c r="E156" s="34"/>
      <c r="F156" s="35"/>
      <c r="G156" s="34"/>
      <c r="H156" s="35"/>
      <c r="I156" s="37">
        <f t="shared" si="46"/>
        <v>0</v>
      </c>
      <c r="J156" s="38">
        <f t="shared" si="46"/>
        <v>0</v>
      </c>
      <c r="K156" s="35"/>
      <c r="L156" s="35"/>
      <c r="M156" s="35"/>
      <c r="N156" s="35"/>
      <c r="O156" s="35"/>
      <c r="P156" s="35"/>
      <c r="Q156" s="39">
        <f t="shared" si="47"/>
        <v>0</v>
      </c>
      <c r="R156" s="35"/>
      <c r="S156" s="35"/>
      <c r="T156" s="35"/>
      <c r="U156" s="35"/>
      <c r="V156" s="35"/>
      <c r="W156" s="35"/>
      <c r="X156" s="39">
        <f t="shared" si="48"/>
        <v>0</v>
      </c>
      <c r="Y156" s="40">
        <f t="shared" si="36"/>
        <v>0</v>
      </c>
    </row>
    <row r="157" spans="1:25" x14ac:dyDescent="0.25">
      <c r="A157" s="30"/>
      <c r="B157" s="41"/>
      <c r="C157" s="58"/>
      <c r="D157" s="59"/>
      <c r="E157" s="60"/>
      <c r="F157" s="61"/>
      <c r="G157" s="60"/>
      <c r="H157" s="61"/>
      <c r="I157" s="37">
        <f t="shared" si="46"/>
        <v>0</v>
      </c>
      <c r="J157" s="38">
        <f t="shared" si="46"/>
        <v>0</v>
      </c>
      <c r="K157" s="35"/>
      <c r="L157" s="35"/>
      <c r="M157" s="35"/>
      <c r="N157" s="35"/>
      <c r="O157" s="35"/>
      <c r="P157" s="35"/>
      <c r="Q157" s="39">
        <f t="shared" si="47"/>
        <v>0</v>
      </c>
      <c r="R157" s="35"/>
      <c r="S157" s="35"/>
      <c r="T157" s="35"/>
      <c r="U157" s="35"/>
      <c r="V157" s="35"/>
      <c r="W157" s="35"/>
      <c r="X157" s="39">
        <f t="shared" si="48"/>
        <v>0</v>
      </c>
      <c r="Y157" s="40">
        <f t="shared" si="36"/>
        <v>0</v>
      </c>
    </row>
    <row r="158" spans="1:25" x14ac:dyDescent="0.25">
      <c r="A158" s="30"/>
      <c r="B158" s="41"/>
      <c r="C158" s="58"/>
      <c r="D158" s="59"/>
      <c r="E158" s="60"/>
      <c r="F158" s="61"/>
      <c r="G158" s="60"/>
      <c r="H158" s="61"/>
      <c r="I158" s="37">
        <f t="shared" si="46"/>
        <v>0</v>
      </c>
      <c r="J158" s="38">
        <f t="shared" si="46"/>
        <v>0</v>
      </c>
      <c r="K158" s="35"/>
      <c r="L158" s="35"/>
      <c r="M158" s="35"/>
      <c r="N158" s="35"/>
      <c r="O158" s="35"/>
      <c r="P158" s="35"/>
      <c r="Q158" s="39">
        <f t="shared" si="47"/>
        <v>0</v>
      </c>
      <c r="R158" s="35"/>
      <c r="S158" s="35"/>
      <c r="T158" s="35"/>
      <c r="U158" s="35"/>
      <c r="V158" s="35"/>
      <c r="W158" s="35"/>
      <c r="X158" s="39">
        <f t="shared" si="48"/>
        <v>0</v>
      </c>
      <c r="Y158" s="40">
        <f t="shared" si="36"/>
        <v>0</v>
      </c>
    </row>
    <row r="159" spans="1:25" x14ac:dyDescent="0.25">
      <c r="A159" s="30"/>
      <c r="B159" s="41"/>
      <c r="C159" s="58"/>
      <c r="D159" s="59"/>
      <c r="E159" s="60"/>
      <c r="F159" s="61"/>
      <c r="G159" s="60"/>
      <c r="H159" s="61"/>
      <c r="I159" s="37">
        <f t="shared" si="46"/>
        <v>0</v>
      </c>
      <c r="J159" s="38">
        <f t="shared" si="46"/>
        <v>0</v>
      </c>
      <c r="K159" s="35"/>
      <c r="L159" s="35"/>
      <c r="M159" s="35"/>
      <c r="N159" s="35"/>
      <c r="O159" s="35"/>
      <c r="P159" s="35"/>
      <c r="Q159" s="39">
        <f t="shared" si="47"/>
        <v>0</v>
      </c>
      <c r="R159" s="35"/>
      <c r="S159" s="35"/>
      <c r="T159" s="35"/>
      <c r="U159" s="35"/>
      <c r="V159" s="35"/>
      <c r="W159" s="35"/>
      <c r="X159" s="39">
        <f t="shared" si="48"/>
        <v>0</v>
      </c>
      <c r="Y159" s="40">
        <f t="shared" si="36"/>
        <v>0</v>
      </c>
    </row>
    <row r="160" spans="1:25" x14ac:dyDescent="0.25">
      <c r="A160" s="30"/>
      <c r="B160" s="41"/>
      <c r="C160" s="42"/>
      <c r="D160" s="43"/>
      <c r="E160" s="44"/>
      <c r="F160" s="45"/>
      <c r="G160" s="46"/>
      <c r="H160" s="47"/>
      <c r="I160" s="37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0"/>
    </row>
    <row r="161" spans="1:25" ht="15.75" thickBot="1" x14ac:dyDescent="0.3">
      <c r="A161" s="49"/>
      <c r="B161" s="50"/>
      <c r="C161" s="51" t="s">
        <v>38</v>
      </c>
      <c r="D161" s="52"/>
      <c r="E161" s="53"/>
      <c r="F161" s="54"/>
      <c r="G161" s="55"/>
      <c r="H161" s="56" t="s">
        <v>39</v>
      </c>
      <c r="I161" s="37">
        <f>SUM(I147:I160)</f>
        <v>0.2506944444444445</v>
      </c>
      <c r="J161" s="57">
        <f>SUM(J147:J160)</f>
        <v>179</v>
      </c>
      <c r="K161" s="57">
        <f t="shared" ref="K161:X161" si="49">SUM(K147:K160)</f>
        <v>9</v>
      </c>
      <c r="L161" s="57">
        <f t="shared" si="49"/>
        <v>4</v>
      </c>
      <c r="M161" s="57">
        <f t="shared" si="49"/>
        <v>2</v>
      </c>
      <c r="N161" s="57">
        <f t="shared" si="49"/>
        <v>2</v>
      </c>
      <c r="O161" s="57">
        <f t="shared" si="49"/>
        <v>0</v>
      </c>
      <c r="P161" s="57">
        <f t="shared" si="49"/>
        <v>0</v>
      </c>
      <c r="Q161" s="57">
        <f t="shared" si="49"/>
        <v>17</v>
      </c>
      <c r="R161" s="57">
        <f t="shared" si="49"/>
        <v>0</v>
      </c>
      <c r="S161" s="57">
        <f t="shared" si="49"/>
        <v>9</v>
      </c>
      <c r="T161" s="57">
        <f t="shared" si="49"/>
        <v>3</v>
      </c>
      <c r="U161" s="57">
        <f t="shared" si="49"/>
        <v>0</v>
      </c>
      <c r="V161" s="57">
        <f t="shared" si="49"/>
        <v>5</v>
      </c>
      <c r="W161" s="57">
        <f t="shared" si="49"/>
        <v>0</v>
      </c>
      <c r="X161" s="57">
        <f t="shared" si="49"/>
        <v>17</v>
      </c>
      <c r="Y161" s="40">
        <f t="shared" si="36"/>
        <v>0</v>
      </c>
    </row>
    <row r="162" spans="1:25" ht="15.75" thickTop="1" x14ac:dyDescent="0.25">
      <c r="A162" s="30" t="s">
        <v>47</v>
      </c>
      <c r="B162" s="31">
        <v>43687</v>
      </c>
      <c r="C162" s="32" t="s">
        <v>30</v>
      </c>
      <c r="D162" s="33"/>
      <c r="E162" s="34"/>
      <c r="F162" s="35"/>
      <c r="G162" s="34"/>
      <c r="H162" s="35"/>
      <c r="I162" s="37">
        <f t="shared" si="46"/>
        <v>0</v>
      </c>
      <c r="J162" s="38">
        <f t="shared" si="46"/>
        <v>0</v>
      </c>
      <c r="K162" s="35"/>
      <c r="L162" s="35"/>
      <c r="M162" s="35"/>
      <c r="N162" s="35"/>
      <c r="O162" s="35"/>
      <c r="P162" s="35"/>
      <c r="Q162" s="57">
        <f>SUM(K162:P162)</f>
        <v>0</v>
      </c>
      <c r="R162" s="35"/>
      <c r="S162" s="35"/>
      <c r="T162" s="35"/>
      <c r="U162" s="35"/>
      <c r="V162" s="35"/>
      <c r="W162" s="35"/>
      <c r="X162" s="57">
        <f>SUM(R162:W162)</f>
        <v>0</v>
      </c>
      <c r="Y162" s="40">
        <f t="shared" si="36"/>
        <v>0</v>
      </c>
    </row>
    <row r="163" spans="1:25" ht="15.75" thickBot="1" x14ac:dyDescent="0.3">
      <c r="A163" s="49"/>
      <c r="B163" s="50"/>
      <c r="C163" s="51" t="s">
        <v>38</v>
      </c>
      <c r="D163" s="52"/>
      <c r="E163" s="53"/>
      <c r="F163" s="54"/>
      <c r="G163" s="55"/>
      <c r="H163" s="56" t="s">
        <v>39</v>
      </c>
      <c r="I163" s="37">
        <f t="shared" ref="I163:X163" si="50">SUM(I162:I162)</f>
        <v>0</v>
      </c>
      <c r="J163" s="57">
        <f t="shared" si="50"/>
        <v>0</v>
      </c>
      <c r="K163" s="57">
        <f t="shared" si="50"/>
        <v>0</v>
      </c>
      <c r="L163" s="57">
        <f t="shared" si="50"/>
        <v>0</v>
      </c>
      <c r="M163" s="57">
        <f t="shared" si="50"/>
        <v>0</v>
      </c>
      <c r="N163" s="57">
        <f t="shared" si="50"/>
        <v>0</v>
      </c>
      <c r="O163" s="57">
        <f t="shared" si="50"/>
        <v>0</v>
      </c>
      <c r="P163" s="57">
        <f t="shared" si="50"/>
        <v>0</v>
      </c>
      <c r="Q163" s="57">
        <f t="shared" si="50"/>
        <v>0</v>
      </c>
      <c r="R163" s="57">
        <f t="shared" si="50"/>
        <v>0</v>
      </c>
      <c r="S163" s="57">
        <f t="shared" si="50"/>
        <v>0</v>
      </c>
      <c r="T163" s="57">
        <f t="shared" si="50"/>
        <v>0</v>
      </c>
      <c r="U163" s="57">
        <f t="shared" si="50"/>
        <v>0</v>
      </c>
      <c r="V163" s="57">
        <f t="shared" si="50"/>
        <v>0</v>
      </c>
      <c r="W163" s="57">
        <f t="shared" si="50"/>
        <v>0</v>
      </c>
      <c r="X163" s="57">
        <f t="shared" si="50"/>
        <v>0</v>
      </c>
      <c r="Y163" s="40">
        <f t="shared" si="36"/>
        <v>0</v>
      </c>
    </row>
    <row r="164" spans="1:25" ht="15.75" thickTop="1" x14ac:dyDescent="0.25">
      <c r="A164" s="30" t="s">
        <v>29</v>
      </c>
      <c r="B164" s="31">
        <v>43688</v>
      </c>
      <c r="C164" s="32"/>
      <c r="D164" s="33"/>
      <c r="E164" s="34"/>
      <c r="F164" s="35"/>
      <c r="G164" s="36"/>
      <c r="H164" s="35"/>
      <c r="I164" s="37">
        <f>SUM(G164-E164)</f>
        <v>0</v>
      </c>
      <c r="J164" s="38">
        <f>SUM(H164-F164)</f>
        <v>0</v>
      </c>
      <c r="K164" s="35"/>
      <c r="L164" s="35"/>
      <c r="M164" s="35"/>
      <c r="N164" s="35"/>
      <c r="O164" s="35"/>
      <c r="P164" s="35"/>
      <c r="Q164" s="39">
        <f>SUM(K164:P164)</f>
        <v>0</v>
      </c>
      <c r="R164" s="35"/>
      <c r="S164" s="35"/>
      <c r="T164" s="35"/>
      <c r="U164" s="35"/>
      <c r="V164" s="35"/>
      <c r="W164" s="35"/>
      <c r="X164" s="39">
        <f>SUM(R164:W164)</f>
        <v>0</v>
      </c>
      <c r="Y164" s="40">
        <f t="shared" si="36"/>
        <v>0</v>
      </c>
    </row>
    <row r="165" spans="1:25" ht="15.75" thickBot="1" x14ac:dyDescent="0.3">
      <c r="A165" s="49"/>
      <c r="B165" s="50"/>
      <c r="C165" s="51" t="s">
        <v>38</v>
      </c>
      <c r="D165" s="52"/>
      <c r="E165" s="53"/>
      <c r="F165" s="54"/>
      <c r="G165" s="55"/>
      <c r="H165" s="56" t="s">
        <v>39</v>
      </c>
      <c r="I165" s="37">
        <f t="shared" ref="I165:X165" si="51">SUM(I164:I164)</f>
        <v>0</v>
      </c>
      <c r="J165" s="57">
        <f t="shared" si="51"/>
        <v>0</v>
      </c>
      <c r="K165" s="57">
        <f t="shared" si="51"/>
        <v>0</v>
      </c>
      <c r="L165" s="57">
        <f t="shared" si="51"/>
        <v>0</v>
      </c>
      <c r="M165" s="57">
        <f t="shared" si="51"/>
        <v>0</v>
      </c>
      <c r="N165" s="57">
        <f t="shared" si="51"/>
        <v>0</v>
      </c>
      <c r="O165" s="57">
        <f t="shared" si="51"/>
        <v>0</v>
      </c>
      <c r="P165" s="57">
        <f t="shared" si="51"/>
        <v>0</v>
      </c>
      <c r="Q165" s="57">
        <f t="shared" si="51"/>
        <v>0</v>
      </c>
      <c r="R165" s="57">
        <f t="shared" si="51"/>
        <v>0</v>
      </c>
      <c r="S165" s="57">
        <f t="shared" si="51"/>
        <v>0</v>
      </c>
      <c r="T165" s="57">
        <f t="shared" si="51"/>
        <v>0</v>
      </c>
      <c r="U165" s="57">
        <f t="shared" si="51"/>
        <v>0</v>
      </c>
      <c r="V165" s="57">
        <f t="shared" si="51"/>
        <v>0</v>
      </c>
      <c r="W165" s="57">
        <f t="shared" si="51"/>
        <v>0</v>
      </c>
      <c r="X165" s="57">
        <f t="shared" si="51"/>
        <v>0</v>
      </c>
      <c r="Y165" s="40">
        <f t="shared" si="36"/>
        <v>0</v>
      </c>
    </row>
    <row r="166" spans="1:25" ht="16.5" thickTop="1" thickBot="1" x14ac:dyDescent="0.3">
      <c r="A166" s="214" t="s">
        <v>40</v>
      </c>
      <c r="B166" s="221">
        <v>43689</v>
      </c>
      <c r="C166" s="215" t="s">
        <v>30</v>
      </c>
      <c r="D166" s="216">
        <v>16</v>
      </c>
      <c r="E166" s="209">
        <v>0.27083333333333331</v>
      </c>
      <c r="F166" s="210">
        <v>139028</v>
      </c>
      <c r="G166" s="209">
        <v>0.31736111111111115</v>
      </c>
      <c r="H166" s="210">
        <v>139061</v>
      </c>
      <c r="I166" s="37">
        <f t="shared" si="46"/>
        <v>4.6527777777777835E-2</v>
      </c>
      <c r="J166" s="38">
        <f t="shared" si="46"/>
        <v>33</v>
      </c>
      <c r="K166" s="203"/>
      <c r="L166" s="213">
        <v>1</v>
      </c>
      <c r="M166" s="204"/>
      <c r="N166" s="204"/>
      <c r="O166" s="204"/>
      <c r="P166" s="204"/>
      <c r="Q166" s="48">
        <f>SUM(K166:P166)</f>
        <v>1</v>
      </c>
      <c r="R166" s="203"/>
      <c r="S166" s="213">
        <v>1</v>
      </c>
      <c r="T166" s="204"/>
      <c r="U166" s="204"/>
      <c r="V166" s="204"/>
      <c r="W166" s="204"/>
      <c r="X166" s="38">
        <f>SUM(R166:W166)</f>
        <v>1</v>
      </c>
      <c r="Y166" s="40">
        <f t="shared" si="36"/>
        <v>0</v>
      </c>
    </row>
    <row r="167" spans="1:25" ht="15.75" thickBot="1" x14ac:dyDescent="0.3">
      <c r="A167" s="217" t="s">
        <v>120</v>
      </c>
      <c r="B167" s="218"/>
      <c r="C167" s="219" t="s">
        <v>31</v>
      </c>
      <c r="D167" s="220"/>
      <c r="E167" s="212">
        <v>0.32291666666666669</v>
      </c>
      <c r="F167" s="207">
        <v>139061</v>
      </c>
      <c r="G167" s="212">
        <v>0.36319444444444443</v>
      </c>
      <c r="H167" s="207">
        <v>139086</v>
      </c>
      <c r="I167" s="37">
        <f t="shared" si="46"/>
        <v>4.0277777777777746E-2</v>
      </c>
      <c r="J167" s="38">
        <f t="shared" si="46"/>
        <v>25</v>
      </c>
      <c r="K167" s="205">
        <v>2</v>
      </c>
      <c r="L167" s="206"/>
      <c r="M167" s="206"/>
      <c r="N167" s="206"/>
      <c r="O167" s="206"/>
      <c r="P167" s="206"/>
      <c r="Q167" s="48">
        <f t="shared" ref="Q167:Q178" si="52">SUM(K167:P167)</f>
        <v>2</v>
      </c>
      <c r="R167" s="208"/>
      <c r="S167" s="207">
        <v>2</v>
      </c>
      <c r="T167" s="206"/>
      <c r="U167" s="206"/>
      <c r="V167" s="206"/>
      <c r="W167" s="206"/>
      <c r="X167" s="38">
        <f t="shared" ref="X167:X178" si="53">SUM(R167:W167)</f>
        <v>2</v>
      </c>
      <c r="Y167" s="40">
        <f t="shared" si="36"/>
        <v>0</v>
      </c>
    </row>
    <row r="168" spans="1:25" ht="15.75" thickBot="1" x14ac:dyDescent="0.3">
      <c r="A168" s="217" t="s">
        <v>120</v>
      </c>
      <c r="B168" s="218"/>
      <c r="C168" s="219" t="s">
        <v>32</v>
      </c>
      <c r="D168" s="220">
        <v>16</v>
      </c>
      <c r="E168" s="212">
        <v>0.36944444444444446</v>
      </c>
      <c r="F168" s="207">
        <v>139086</v>
      </c>
      <c r="G168" s="212">
        <v>0.39999999999999997</v>
      </c>
      <c r="H168" s="207">
        <v>139110</v>
      </c>
      <c r="I168" s="37">
        <f t="shared" si="46"/>
        <v>3.0555555555555503E-2</v>
      </c>
      <c r="J168" s="38">
        <f t="shared" si="46"/>
        <v>24</v>
      </c>
      <c r="K168" s="205">
        <v>1</v>
      </c>
      <c r="L168" s="206"/>
      <c r="M168" s="206"/>
      <c r="N168" s="206"/>
      <c r="O168" s="206"/>
      <c r="P168" s="206"/>
      <c r="Q168" s="48">
        <f t="shared" si="52"/>
        <v>1</v>
      </c>
      <c r="R168" s="208"/>
      <c r="S168" s="207">
        <v>1</v>
      </c>
      <c r="T168" s="206"/>
      <c r="U168" s="206"/>
      <c r="V168" s="206"/>
      <c r="W168" s="206"/>
      <c r="X168" s="38">
        <f t="shared" si="53"/>
        <v>1</v>
      </c>
      <c r="Y168" s="40">
        <f t="shared" si="36"/>
        <v>0</v>
      </c>
    </row>
    <row r="169" spans="1:25" ht="15.75" thickBot="1" x14ac:dyDescent="0.3">
      <c r="A169" s="217"/>
      <c r="B169" s="218"/>
      <c r="C169" s="219" t="s">
        <v>33</v>
      </c>
      <c r="D169" s="220"/>
      <c r="E169" s="212">
        <v>0.41319444444444442</v>
      </c>
      <c r="F169" s="207">
        <v>139110</v>
      </c>
      <c r="G169" s="212">
        <v>0.46388888888888885</v>
      </c>
      <c r="H169" s="207">
        <v>139142</v>
      </c>
      <c r="I169" s="37">
        <f t="shared" si="46"/>
        <v>5.0694444444444431E-2</v>
      </c>
      <c r="J169" s="38">
        <f t="shared" si="46"/>
        <v>32</v>
      </c>
      <c r="K169" s="205">
        <v>1</v>
      </c>
      <c r="L169" s="207">
        <v>1</v>
      </c>
      <c r="M169" s="206"/>
      <c r="N169" s="206"/>
      <c r="O169" s="206"/>
      <c r="P169" s="206"/>
      <c r="Q169" s="48">
        <f t="shared" si="52"/>
        <v>2</v>
      </c>
      <c r="R169" s="208"/>
      <c r="S169" s="207">
        <v>1</v>
      </c>
      <c r="T169" s="207">
        <v>1</v>
      </c>
      <c r="U169" s="206"/>
      <c r="V169" s="206"/>
      <c r="W169" s="206"/>
      <c r="X169" s="38">
        <f t="shared" si="53"/>
        <v>2</v>
      </c>
      <c r="Y169" s="40">
        <f t="shared" si="36"/>
        <v>0</v>
      </c>
    </row>
    <row r="170" spans="1:25" ht="15.75" thickBot="1" x14ac:dyDescent="0.3">
      <c r="A170" s="217" t="s">
        <v>132</v>
      </c>
      <c r="B170" s="218"/>
      <c r="C170" s="219" t="s">
        <v>34</v>
      </c>
      <c r="D170" s="220">
        <v>16</v>
      </c>
      <c r="E170" s="212">
        <v>0.64583333333333337</v>
      </c>
      <c r="F170" s="207">
        <v>139142</v>
      </c>
      <c r="G170" s="212">
        <v>0.71180555555555547</v>
      </c>
      <c r="H170" s="207">
        <v>139177</v>
      </c>
      <c r="I170" s="37">
        <f t="shared" si="46"/>
        <v>6.5972222222222099E-2</v>
      </c>
      <c r="J170" s="38">
        <f t="shared" si="46"/>
        <v>35</v>
      </c>
      <c r="K170" s="205">
        <v>2</v>
      </c>
      <c r="L170" s="206"/>
      <c r="M170" s="206"/>
      <c r="N170" s="206"/>
      <c r="O170" s="206"/>
      <c r="P170" s="206"/>
      <c r="Q170" s="48">
        <f t="shared" si="52"/>
        <v>2</v>
      </c>
      <c r="R170" s="208"/>
      <c r="S170" s="207">
        <v>2</v>
      </c>
      <c r="T170" s="206"/>
      <c r="U170" s="206"/>
      <c r="V170" s="206"/>
      <c r="W170" s="206"/>
      <c r="X170" s="38">
        <f t="shared" si="53"/>
        <v>2</v>
      </c>
      <c r="Y170" s="40">
        <f t="shared" si="36"/>
        <v>0</v>
      </c>
    </row>
    <row r="171" spans="1:25" ht="15.75" thickBot="1" x14ac:dyDescent="0.3">
      <c r="A171" s="217"/>
      <c r="B171" s="218"/>
      <c r="C171" s="219" t="s">
        <v>35</v>
      </c>
      <c r="D171" s="220"/>
      <c r="E171" s="212">
        <v>0.72777777777777775</v>
      </c>
      <c r="F171" s="207">
        <v>139177</v>
      </c>
      <c r="G171" s="212">
        <v>0.77777777777777779</v>
      </c>
      <c r="H171" s="207">
        <v>139209</v>
      </c>
      <c r="I171" s="37">
        <f t="shared" si="46"/>
        <v>5.0000000000000044E-2</v>
      </c>
      <c r="J171" s="38">
        <f t="shared" si="46"/>
        <v>32</v>
      </c>
      <c r="K171" s="205">
        <v>2</v>
      </c>
      <c r="L171" s="207">
        <v>1</v>
      </c>
      <c r="M171" s="206"/>
      <c r="N171" s="206"/>
      <c r="O171" s="206"/>
      <c r="P171" s="206"/>
      <c r="Q171" s="48">
        <f t="shared" si="52"/>
        <v>3</v>
      </c>
      <c r="R171" s="208"/>
      <c r="S171" s="207">
        <v>3</v>
      </c>
      <c r="T171" s="206"/>
      <c r="U171" s="206"/>
      <c r="V171" s="206"/>
      <c r="W171" s="206"/>
      <c r="X171" s="38">
        <f t="shared" si="53"/>
        <v>3</v>
      </c>
      <c r="Y171" s="40">
        <f t="shared" ref="Y171:Y243" si="54">SUM(Q171-X171)</f>
        <v>0</v>
      </c>
    </row>
    <row r="172" spans="1:25" x14ac:dyDescent="0.25">
      <c r="A172" s="30"/>
      <c r="B172" s="41"/>
      <c r="C172" s="42"/>
      <c r="D172" s="33"/>
      <c r="E172" s="34"/>
      <c r="F172" s="35"/>
      <c r="G172" s="34"/>
      <c r="H172" s="35"/>
      <c r="I172" s="37">
        <f t="shared" si="46"/>
        <v>0</v>
      </c>
      <c r="J172" s="38">
        <f t="shared" si="46"/>
        <v>0</v>
      </c>
      <c r="K172" s="35"/>
      <c r="L172" s="35"/>
      <c r="M172" s="35"/>
      <c r="N172" s="35"/>
      <c r="O172" s="35"/>
      <c r="P172" s="35"/>
      <c r="Q172" s="48">
        <f t="shared" si="52"/>
        <v>0</v>
      </c>
      <c r="R172" s="35"/>
      <c r="S172" s="35"/>
      <c r="T172" s="35"/>
      <c r="U172" s="35"/>
      <c r="V172" s="35"/>
      <c r="W172" s="35"/>
      <c r="X172" s="38">
        <f t="shared" si="53"/>
        <v>0</v>
      </c>
      <c r="Y172" s="40">
        <f t="shared" si="54"/>
        <v>0</v>
      </c>
    </row>
    <row r="173" spans="1:25" x14ac:dyDescent="0.25">
      <c r="A173" s="30"/>
      <c r="B173" s="41"/>
      <c r="C173" s="42"/>
      <c r="D173" s="33"/>
      <c r="E173" s="34"/>
      <c r="F173" s="35"/>
      <c r="G173" s="34"/>
      <c r="H173" s="35"/>
      <c r="I173" s="37">
        <f t="shared" si="46"/>
        <v>0</v>
      </c>
      <c r="J173" s="38">
        <f t="shared" si="46"/>
        <v>0</v>
      </c>
      <c r="K173" s="35"/>
      <c r="L173" s="35"/>
      <c r="M173" s="35"/>
      <c r="N173" s="35"/>
      <c r="O173" s="35"/>
      <c r="P173" s="35"/>
      <c r="Q173" s="48">
        <f t="shared" si="52"/>
        <v>0</v>
      </c>
      <c r="R173" s="35"/>
      <c r="S173" s="35"/>
      <c r="T173" s="35"/>
      <c r="U173" s="35"/>
      <c r="V173" s="35"/>
      <c r="W173" s="35"/>
      <c r="X173" s="38">
        <f t="shared" si="53"/>
        <v>0</v>
      </c>
      <c r="Y173" s="40">
        <f t="shared" si="54"/>
        <v>0</v>
      </c>
    </row>
    <row r="174" spans="1:25" x14ac:dyDescent="0.25">
      <c r="A174" s="30"/>
      <c r="B174" s="41"/>
      <c r="C174" s="42"/>
      <c r="D174" s="33"/>
      <c r="E174" s="34"/>
      <c r="F174" s="35"/>
      <c r="G174" s="34"/>
      <c r="H174" s="35"/>
      <c r="I174" s="37">
        <f t="shared" si="46"/>
        <v>0</v>
      </c>
      <c r="J174" s="38">
        <f t="shared" si="46"/>
        <v>0</v>
      </c>
      <c r="K174" s="35"/>
      <c r="L174" s="35"/>
      <c r="M174" s="35"/>
      <c r="N174" s="35"/>
      <c r="O174" s="35"/>
      <c r="P174" s="35"/>
      <c r="Q174" s="48">
        <f t="shared" si="52"/>
        <v>0</v>
      </c>
      <c r="R174" s="35"/>
      <c r="S174" s="35"/>
      <c r="T174" s="35"/>
      <c r="U174" s="35"/>
      <c r="V174" s="35"/>
      <c r="W174" s="35"/>
      <c r="X174" s="38">
        <f t="shared" si="53"/>
        <v>0</v>
      </c>
      <c r="Y174" s="40">
        <f t="shared" si="54"/>
        <v>0</v>
      </c>
    </row>
    <row r="175" spans="1:25" x14ac:dyDescent="0.25">
      <c r="A175" s="30"/>
      <c r="B175" s="41"/>
      <c r="C175" s="42"/>
      <c r="D175" s="33"/>
      <c r="E175" s="34"/>
      <c r="F175" s="35"/>
      <c r="G175" s="34"/>
      <c r="H175" s="35"/>
      <c r="I175" s="37">
        <f t="shared" si="46"/>
        <v>0</v>
      </c>
      <c r="J175" s="38">
        <f t="shared" si="46"/>
        <v>0</v>
      </c>
      <c r="K175" s="35"/>
      <c r="L175" s="35"/>
      <c r="M175" s="35"/>
      <c r="N175" s="35"/>
      <c r="O175" s="35"/>
      <c r="P175" s="35"/>
      <c r="Q175" s="48">
        <f t="shared" si="52"/>
        <v>0</v>
      </c>
      <c r="R175" s="35"/>
      <c r="S175" s="35"/>
      <c r="T175" s="35"/>
      <c r="U175" s="35"/>
      <c r="V175" s="35"/>
      <c r="W175" s="35"/>
      <c r="X175" s="38">
        <f t="shared" si="53"/>
        <v>0</v>
      </c>
      <c r="Y175" s="40">
        <f t="shared" si="54"/>
        <v>0</v>
      </c>
    </row>
    <row r="176" spans="1:25" x14ac:dyDescent="0.25">
      <c r="A176" s="30"/>
      <c r="B176" s="41"/>
      <c r="C176" s="58"/>
      <c r="D176" s="59"/>
      <c r="E176" s="60"/>
      <c r="F176" s="61"/>
      <c r="G176" s="60"/>
      <c r="H176" s="61"/>
      <c r="I176" s="37">
        <f t="shared" si="46"/>
        <v>0</v>
      </c>
      <c r="J176" s="38">
        <f t="shared" si="46"/>
        <v>0</v>
      </c>
      <c r="K176" s="35"/>
      <c r="L176" s="35"/>
      <c r="M176" s="35"/>
      <c r="N176" s="35"/>
      <c r="O176" s="35"/>
      <c r="P176" s="35"/>
      <c r="Q176" s="48">
        <f t="shared" si="52"/>
        <v>0</v>
      </c>
      <c r="R176" s="35"/>
      <c r="S176" s="35"/>
      <c r="T176" s="35"/>
      <c r="U176" s="35"/>
      <c r="V176" s="35"/>
      <c r="W176" s="35"/>
      <c r="X176" s="38">
        <f t="shared" si="53"/>
        <v>0</v>
      </c>
      <c r="Y176" s="40">
        <f t="shared" si="54"/>
        <v>0</v>
      </c>
    </row>
    <row r="177" spans="1:25" x14ac:dyDescent="0.25">
      <c r="A177" s="30"/>
      <c r="B177" s="41"/>
      <c r="C177" s="58"/>
      <c r="D177" s="59"/>
      <c r="E177" s="60"/>
      <c r="F177" s="61"/>
      <c r="G177" s="60"/>
      <c r="H177" s="61"/>
      <c r="I177" s="37">
        <f t="shared" si="46"/>
        <v>0</v>
      </c>
      <c r="J177" s="38">
        <f t="shared" si="46"/>
        <v>0</v>
      </c>
      <c r="K177" s="35"/>
      <c r="L177" s="35"/>
      <c r="M177" s="35"/>
      <c r="N177" s="35"/>
      <c r="O177" s="35"/>
      <c r="P177" s="35"/>
      <c r="Q177" s="48">
        <f t="shared" si="52"/>
        <v>0</v>
      </c>
      <c r="R177" s="35"/>
      <c r="S177" s="35"/>
      <c r="T177" s="35"/>
      <c r="U177" s="35"/>
      <c r="V177" s="35"/>
      <c r="W177" s="35"/>
      <c r="X177" s="38">
        <f t="shared" si="53"/>
        <v>0</v>
      </c>
      <c r="Y177" s="40">
        <f t="shared" si="54"/>
        <v>0</v>
      </c>
    </row>
    <row r="178" spans="1:25" x14ac:dyDescent="0.25">
      <c r="A178" s="30"/>
      <c r="B178" s="41"/>
      <c r="C178" s="58"/>
      <c r="D178" s="59"/>
      <c r="E178" s="60"/>
      <c r="F178" s="61"/>
      <c r="G178" s="60"/>
      <c r="H178" s="61"/>
      <c r="I178" s="37">
        <f t="shared" si="46"/>
        <v>0</v>
      </c>
      <c r="J178" s="38">
        <f t="shared" si="46"/>
        <v>0</v>
      </c>
      <c r="K178" s="35"/>
      <c r="L178" s="35"/>
      <c r="M178" s="35"/>
      <c r="N178" s="35"/>
      <c r="O178" s="35"/>
      <c r="P178" s="35"/>
      <c r="Q178" s="48">
        <f t="shared" si="52"/>
        <v>0</v>
      </c>
      <c r="R178" s="35"/>
      <c r="S178" s="35"/>
      <c r="T178" s="35"/>
      <c r="U178" s="35"/>
      <c r="V178" s="35"/>
      <c r="W178" s="35"/>
      <c r="X178" s="38">
        <f t="shared" si="53"/>
        <v>0</v>
      </c>
      <c r="Y178" s="40">
        <f t="shared" si="54"/>
        <v>0</v>
      </c>
    </row>
    <row r="179" spans="1:25" x14ac:dyDescent="0.25">
      <c r="A179" s="30"/>
      <c r="B179" s="41"/>
      <c r="C179" s="42"/>
      <c r="D179" s="43"/>
      <c r="E179" s="44"/>
      <c r="F179" s="45"/>
      <c r="G179" s="46"/>
      <c r="H179" s="47"/>
      <c r="I179" s="37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0"/>
    </row>
    <row r="180" spans="1:25" ht="15.75" thickBot="1" x14ac:dyDescent="0.3">
      <c r="A180" s="49"/>
      <c r="B180" s="50"/>
      <c r="C180" s="51" t="s">
        <v>38</v>
      </c>
      <c r="D180" s="52"/>
      <c r="E180" s="53"/>
      <c r="F180" s="54"/>
      <c r="G180" s="55"/>
      <c r="H180" s="56" t="s">
        <v>39</v>
      </c>
      <c r="I180" s="37">
        <f>SUM(I166:I179)</f>
        <v>0.28402777777777766</v>
      </c>
      <c r="J180" s="38">
        <f>SUM(J166:J179)</f>
        <v>181</v>
      </c>
      <c r="K180" s="38">
        <f t="shared" ref="K180:X180" si="55">SUM(K166:K179)</f>
        <v>8</v>
      </c>
      <c r="L180" s="38">
        <f t="shared" si="55"/>
        <v>3</v>
      </c>
      <c r="M180" s="38">
        <f t="shared" si="55"/>
        <v>0</v>
      </c>
      <c r="N180" s="38">
        <f t="shared" si="55"/>
        <v>0</v>
      </c>
      <c r="O180" s="38">
        <f t="shared" si="55"/>
        <v>0</v>
      </c>
      <c r="P180" s="38">
        <f t="shared" si="55"/>
        <v>0</v>
      </c>
      <c r="Q180" s="38">
        <f t="shared" si="55"/>
        <v>11</v>
      </c>
      <c r="R180" s="38">
        <f t="shared" si="55"/>
        <v>0</v>
      </c>
      <c r="S180" s="38">
        <f t="shared" si="55"/>
        <v>10</v>
      </c>
      <c r="T180" s="38">
        <f t="shared" si="55"/>
        <v>1</v>
      </c>
      <c r="U180" s="38">
        <f t="shared" si="55"/>
        <v>0</v>
      </c>
      <c r="V180" s="38">
        <f t="shared" si="55"/>
        <v>0</v>
      </c>
      <c r="W180" s="38">
        <f t="shared" si="55"/>
        <v>0</v>
      </c>
      <c r="X180" s="38">
        <f t="shared" si="55"/>
        <v>11</v>
      </c>
      <c r="Y180" s="40">
        <f t="shared" si="54"/>
        <v>0</v>
      </c>
    </row>
    <row r="181" spans="1:25" ht="16.5" thickTop="1" thickBot="1" x14ac:dyDescent="0.3">
      <c r="A181" s="214" t="s">
        <v>43</v>
      </c>
      <c r="B181" s="221">
        <v>43690</v>
      </c>
      <c r="C181" s="215" t="s">
        <v>30</v>
      </c>
      <c r="D181" s="216">
        <v>16</v>
      </c>
      <c r="E181" s="209">
        <v>0.27083333333333331</v>
      </c>
      <c r="F181" s="210">
        <v>139209</v>
      </c>
      <c r="G181" s="209">
        <v>0.81874999999999998</v>
      </c>
      <c r="H181" s="210">
        <v>139234</v>
      </c>
      <c r="I181" s="37">
        <f t="shared" si="46"/>
        <v>0.54791666666666661</v>
      </c>
      <c r="J181" s="38">
        <f t="shared" si="46"/>
        <v>25</v>
      </c>
      <c r="K181" s="203"/>
      <c r="L181" s="213">
        <v>1</v>
      </c>
      <c r="M181" s="204"/>
      <c r="N181" s="204"/>
      <c r="O181" s="204"/>
      <c r="P181" s="204"/>
      <c r="Q181" s="38">
        <f>SUM(K181:P181)</f>
        <v>1</v>
      </c>
      <c r="R181" s="203"/>
      <c r="S181" s="204"/>
      <c r="T181" s="213">
        <v>1</v>
      </c>
      <c r="U181" s="204"/>
      <c r="V181" s="204"/>
      <c r="W181" s="204"/>
      <c r="X181" s="38">
        <f>SUM(R181:W181)</f>
        <v>1</v>
      </c>
      <c r="Y181" s="40">
        <f t="shared" si="54"/>
        <v>0</v>
      </c>
    </row>
    <row r="182" spans="1:25" ht="15.75" thickBot="1" x14ac:dyDescent="0.3">
      <c r="A182" s="217" t="s">
        <v>120</v>
      </c>
      <c r="B182" s="218"/>
      <c r="C182" s="219" t="s">
        <v>31</v>
      </c>
      <c r="D182" s="220"/>
      <c r="E182" s="212">
        <v>0.32291666666666669</v>
      </c>
      <c r="F182" s="207">
        <v>139234</v>
      </c>
      <c r="G182" s="212">
        <v>0.3666666666666667</v>
      </c>
      <c r="H182" s="207">
        <v>139267</v>
      </c>
      <c r="I182" s="37">
        <f t="shared" si="46"/>
        <v>4.3750000000000011E-2</v>
      </c>
      <c r="J182" s="38">
        <f t="shared" si="46"/>
        <v>33</v>
      </c>
      <c r="K182" s="208"/>
      <c r="L182" s="207">
        <v>3</v>
      </c>
      <c r="M182" s="206"/>
      <c r="N182" s="206"/>
      <c r="O182" s="206"/>
      <c r="P182" s="206"/>
      <c r="Q182" s="38">
        <f t="shared" ref="Q182:Q193" si="56">SUM(K182:P182)</f>
        <v>3</v>
      </c>
      <c r="R182" s="208"/>
      <c r="S182" s="207">
        <v>3</v>
      </c>
      <c r="T182" s="206"/>
      <c r="U182" s="206"/>
      <c r="V182" s="206"/>
      <c r="W182" s="206"/>
      <c r="X182" s="38">
        <f t="shared" ref="X182:X193" si="57">SUM(R182:W182)</f>
        <v>3</v>
      </c>
      <c r="Y182" s="40">
        <f t="shared" si="54"/>
        <v>0</v>
      </c>
    </row>
    <row r="183" spans="1:25" ht="15.75" thickBot="1" x14ac:dyDescent="0.3">
      <c r="A183" s="217" t="s">
        <v>120</v>
      </c>
      <c r="B183" s="218"/>
      <c r="C183" s="219" t="s">
        <v>32</v>
      </c>
      <c r="D183" s="220">
        <v>16</v>
      </c>
      <c r="E183" s="212">
        <v>0.36944444444444446</v>
      </c>
      <c r="F183" s="207">
        <v>139267</v>
      </c>
      <c r="G183" s="212">
        <v>0.40347222222222223</v>
      </c>
      <c r="H183" s="207">
        <v>139291</v>
      </c>
      <c r="I183" s="37">
        <f t="shared" si="46"/>
        <v>3.4027777777777768E-2</v>
      </c>
      <c r="J183" s="38">
        <f t="shared" si="46"/>
        <v>24</v>
      </c>
      <c r="K183" s="205">
        <v>1</v>
      </c>
      <c r="L183" s="206"/>
      <c r="M183" s="207">
        <v>1</v>
      </c>
      <c r="N183" s="206"/>
      <c r="O183" s="206"/>
      <c r="P183" s="206"/>
      <c r="Q183" s="38">
        <f t="shared" si="56"/>
        <v>2</v>
      </c>
      <c r="R183" s="208"/>
      <c r="S183" s="207">
        <v>1</v>
      </c>
      <c r="T183" s="207">
        <v>1</v>
      </c>
      <c r="U183" s="206"/>
      <c r="V183" s="206"/>
      <c r="W183" s="206"/>
      <c r="X183" s="38">
        <f t="shared" si="57"/>
        <v>2</v>
      </c>
      <c r="Y183" s="40">
        <f t="shared" si="54"/>
        <v>0</v>
      </c>
    </row>
    <row r="184" spans="1:25" ht="15.75" thickBot="1" x14ac:dyDescent="0.3">
      <c r="A184" s="217"/>
      <c r="B184" s="218"/>
      <c r="C184" s="219" t="s">
        <v>33</v>
      </c>
      <c r="D184" s="220"/>
      <c r="E184" s="212">
        <v>0.41319444444444442</v>
      </c>
      <c r="F184" s="207">
        <v>139291</v>
      </c>
      <c r="G184" s="212">
        <v>0.45902777777777781</v>
      </c>
      <c r="H184" s="207">
        <v>139324</v>
      </c>
      <c r="I184" s="37">
        <f t="shared" si="46"/>
        <v>4.5833333333333393E-2</v>
      </c>
      <c r="J184" s="38">
        <f t="shared" si="46"/>
        <v>33</v>
      </c>
      <c r="K184" s="208"/>
      <c r="L184" s="207">
        <v>1</v>
      </c>
      <c r="M184" s="206"/>
      <c r="N184" s="206"/>
      <c r="O184" s="206"/>
      <c r="P184" s="206"/>
      <c r="Q184" s="38">
        <f t="shared" si="56"/>
        <v>1</v>
      </c>
      <c r="R184" s="208"/>
      <c r="S184" s="207">
        <v>1</v>
      </c>
      <c r="T184" s="206"/>
      <c r="U184" s="206"/>
      <c r="V184" s="206"/>
      <c r="W184" s="206"/>
      <c r="X184" s="38">
        <f t="shared" si="57"/>
        <v>1</v>
      </c>
      <c r="Y184" s="40">
        <f t="shared" si="54"/>
        <v>0</v>
      </c>
    </row>
    <row r="185" spans="1:25" ht="15.75" thickBot="1" x14ac:dyDescent="0.3">
      <c r="A185" s="217" t="s">
        <v>132</v>
      </c>
      <c r="B185" s="218"/>
      <c r="C185" s="219" t="s">
        <v>34</v>
      </c>
      <c r="D185" s="220">
        <v>16</v>
      </c>
      <c r="E185" s="212">
        <v>0.64583333333333337</v>
      </c>
      <c r="F185" s="207">
        <v>139324</v>
      </c>
      <c r="G185" s="212">
        <v>0.71180555555555547</v>
      </c>
      <c r="H185" s="207">
        <v>139364</v>
      </c>
      <c r="I185" s="37">
        <f t="shared" si="46"/>
        <v>6.5972222222222099E-2</v>
      </c>
      <c r="J185" s="38">
        <f t="shared" si="46"/>
        <v>40</v>
      </c>
      <c r="K185" s="205">
        <v>3</v>
      </c>
      <c r="L185" s="207">
        <v>1</v>
      </c>
      <c r="M185" s="206"/>
      <c r="N185" s="206"/>
      <c r="O185" s="206"/>
      <c r="P185" s="206"/>
      <c r="Q185" s="38">
        <f t="shared" si="56"/>
        <v>4</v>
      </c>
      <c r="R185" s="208"/>
      <c r="S185" s="207">
        <v>3</v>
      </c>
      <c r="T185" s="207">
        <v>1</v>
      </c>
      <c r="U185" s="206"/>
      <c r="V185" s="206"/>
      <c r="W185" s="206"/>
      <c r="X185" s="38">
        <f t="shared" si="57"/>
        <v>4</v>
      </c>
      <c r="Y185" s="40">
        <f t="shared" si="54"/>
        <v>0</v>
      </c>
    </row>
    <row r="186" spans="1:25" ht="15.75" thickBot="1" x14ac:dyDescent="0.3">
      <c r="A186" s="217"/>
      <c r="B186" s="218"/>
      <c r="C186" s="219" t="s">
        <v>35</v>
      </c>
      <c r="D186" s="220"/>
      <c r="E186" s="212">
        <v>0.72777777777777775</v>
      </c>
      <c r="F186" s="207">
        <v>139364</v>
      </c>
      <c r="G186" s="212">
        <v>0.77777777777777779</v>
      </c>
      <c r="H186" s="207">
        <v>139393</v>
      </c>
      <c r="I186" s="37">
        <f t="shared" si="46"/>
        <v>5.0000000000000044E-2</v>
      </c>
      <c r="J186" s="38">
        <f t="shared" si="46"/>
        <v>29</v>
      </c>
      <c r="K186" s="205">
        <v>3</v>
      </c>
      <c r="L186" s="206"/>
      <c r="M186" s="206"/>
      <c r="N186" s="206"/>
      <c r="O186" s="206"/>
      <c r="P186" s="206"/>
      <c r="Q186" s="38">
        <f t="shared" si="56"/>
        <v>3</v>
      </c>
      <c r="R186" s="208"/>
      <c r="S186" s="207">
        <v>3</v>
      </c>
      <c r="T186" s="206"/>
      <c r="U186" s="206"/>
      <c r="V186" s="206"/>
      <c r="W186" s="206"/>
      <c r="X186" s="38">
        <f t="shared" si="57"/>
        <v>3</v>
      </c>
      <c r="Y186" s="40">
        <f t="shared" si="54"/>
        <v>0</v>
      </c>
    </row>
    <row r="187" spans="1:25" x14ac:dyDescent="0.25">
      <c r="A187" s="30"/>
      <c r="B187" s="41"/>
      <c r="C187" s="42"/>
      <c r="D187" s="33"/>
      <c r="E187" s="34"/>
      <c r="F187" s="35"/>
      <c r="G187" s="34"/>
      <c r="H187" s="35"/>
      <c r="I187" s="37">
        <f t="shared" si="46"/>
        <v>0</v>
      </c>
      <c r="J187" s="38">
        <f t="shared" si="46"/>
        <v>0</v>
      </c>
      <c r="K187" s="35"/>
      <c r="L187" s="35"/>
      <c r="M187" s="35"/>
      <c r="N187" s="35"/>
      <c r="O187" s="35"/>
      <c r="P187" s="35"/>
      <c r="Q187" s="38">
        <f t="shared" si="56"/>
        <v>0</v>
      </c>
      <c r="R187" s="35"/>
      <c r="S187" s="35"/>
      <c r="T187" s="35"/>
      <c r="U187" s="35"/>
      <c r="V187" s="35"/>
      <c r="W187" s="35"/>
      <c r="X187" s="38">
        <f t="shared" si="57"/>
        <v>0</v>
      </c>
      <c r="Y187" s="40">
        <f t="shared" si="54"/>
        <v>0</v>
      </c>
    </row>
    <row r="188" spans="1:25" x14ac:dyDescent="0.25">
      <c r="A188" s="30"/>
      <c r="B188" s="41"/>
      <c r="C188" s="42"/>
      <c r="D188" s="33"/>
      <c r="E188" s="34"/>
      <c r="F188" s="35"/>
      <c r="G188" s="34"/>
      <c r="H188" s="35"/>
      <c r="I188" s="37">
        <f t="shared" si="46"/>
        <v>0</v>
      </c>
      <c r="J188" s="38">
        <f t="shared" si="46"/>
        <v>0</v>
      </c>
      <c r="K188" s="35"/>
      <c r="L188" s="35"/>
      <c r="M188" s="35"/>
      <c r="N188" s="35"/>
      <c r="O188" s="35"/>
      <c r="P188" s="35"/>
      <c r="Q188" s="38">
        <f t="shared" si="56"/>
        <v>0</v>
      </c>
      <c r="R188" s="35"/>
      <c r="S188" s="35"/>
      <c r="T188" s="35"/>
      <c r="U188" s="35"/>
      <c r="V188" s="35"/>
      <c r="W188" s="35"/>
      <c r="X188" s="38">
        <f t="shared" si="57"/>
        <v>0</v>
      </c>
      <c r="Y188" s="40">
        <f t="shared" si="54"/>
        <v>0</v>
      </c>
    </row>
    <row r="189" spans="1:25" x14ac:dyDescent="0.25">
      <c r="A189" s="30"/>
      <c r="B189" s="41"/>
      <c r="C189" s="42"/>
      <c r="D189" s="33"/>
      <c r="E189" s="34"/>
      <c r="F189" s="35"/>
      <c r="G189" s="34"/>
      <c r="H189" s="35"/>
      <c r="I189" s="37">
        <f t="shared" si="46"/>
        <v>0</v>
      </c>
      <c r="J189" s="38">
        <f t="shared" si="46"/>
        <v>0</v>
      </c>
      <c r="K189" s="35"/>
      <c r="L189" s="35"/>
      <c r="M189" s="35"/>
      <c r="N189" s="35"/>
      <c r="O189" s="35"/>
      <c r="P189" s="35"/>
      <c r="Q189" s="38">
        <f t="shared" si="56"/>
        <v>0</v>
      </c>
      <c r="R189" s="35"/>
      <c r="S189" s="35"/>
      <c r="T189" s="35"/>
      <c r="U189" s="35"/>
      <c r="V189" s="35"/>
      <c r="W189" s="35"/>
      <c r="X189" s="38">
        <f t="shared" si="57"/>
        <v>0</v>
      </c>
      <c r="Y189" s="40">
        <f t="shared" si="54"/>
        <v>0</v>
      </c>
    </row>
    <row r="190" spans="1:25" x14ac:dyDescent="0.25">
      <c r="A190" s="30"/>
      <c r="B190" s="41"/>
      <c r="C190" s="42"/>
      <c r="D190" s="33"/>
      <c r="E190" s="34"/>
      <c r="F190" s="35"/>
      <c r="G190" s="34"/>
      <c r="H190" s="35"/>
      <c r="I190" s="37">
        <f t="shared" si="46"/>
        <v>0</v>
      </c>
      <c r="J190" s="38">
        <f t="shared" si="46"/>
        <v>0</v>
      </c>
      <c r="K190" s="35"/>
      <c r="L190" s="35"/>
      <c r="M190" s="35"/>
      <c r="N190" s="35"/>
      <c r="O190" s="35"/>
      <c r="P190" s="35"/>
      <c r="Q190" s="38">
        <f t="shared" si="56"/>
        <v>0</v>
      </c>
      <c r="R190" s="35"/>
      <c r="S190" s="35"/>
      <c r="T190" s="35"/>
      <c r="U190" s="35"/>
      <c r="V190" s="35"/>
      <c r="W190" s="35"/>
      <c r="X190" s="38">
        <f t="shared" si="57"/>
        <v>0</v>
      </c>
      <c r="Y190" s="40">
        <f t="shared" si="54"/>
        <v>0</v>
      </c>
    </row>
    <row r="191" spans="1:25" x14ac:dyDescent="0.25">
      <c r="A191" s="30"/>
      <c r="B191" s="41"/>
      <c r="C191" s="58"/>
      <c r="D191" s="59"/>
      <c r="E191" s="60"/>
      <c r="F191" s="61"/>
      <c r="G191" s="60"/>
      <c r="H191" s="61"/>
      <c r="I191" s="37">
        <f t="shared" si="46"/>
        <v>0</v>
      </c>
      <c r="J191" s="38">
        <f t="shared" si="46"/>
        <v>0</v>
      </c>
      <c r="K191" s="35"/>
      <c r="L191" s="35"/>
      <c r="M191" s="35"/>
      <c r="N191" s="35"/>
      <c r="O191" s="35"/>
      <c r="P191" s="35"/>
      <c r="Q191" s="38">
        <f t="shared" si="56"/>
        <v>0</v>
      </c>
      <c r="R191" s="35"/>
      <c r="S191" s="35"/>
      <c r="T191" s="35"/>
      <c r="U191" s="35"/>
      <c r="V191" s="35"/>
      <c r="W191" s="35"/>
      <c r="X191" s="38">
        <f t="shared" si="57"/>
        <v>0</v>
      </c>
      <c r="Y191" s="40">
        <f t="shared" si="54"/>
        <v>0</v>
      </c>
    </row>
    <row r="192" spans="1:25" x14ac:dyDescent="0.25">
      <c r="A192" s="30"/>
      <c r="B192" s="41"/>
      <c r="C192" s="58"/>
      <c r="D192" s="59"/>
      <c r="E192" s="60"/>
      <c r="F192" s="61"/>
      <c r="G192" s="60"/>
      <c r="H192" s="61"/>
      <c r="I192" s="37">
        <f t="shared" si="46"/>
        <v>0</v>
      </c>
      <c r="J192" s="38">
        <f t="shared" si="46"/>
        <v>0</v>
      </c>
      <c r="K192" s="35"/>
      <c r="L192" s="35"/>
      <c r="M192" s="35"/>
      <c r="N192" s="35"/>
      <c r="O192" s="35"/>
      <c r="P192" s="35"/>
      <c r="Q192" s="38">
        <f t="shared" si="56"/>
        <v>0</v>
      </c>
      <c r="R192" s="35"/>
      <c r="S192" s="35"/>
      <c r="T192" s="35"/>
      <c r="U192" s="35"/>
      <c r="V192" s="35"/>
      <c r="W192" s="35"/>
      <c r="X192" s="38">
        <f t="shared" si="57"/>
        <v>0</v>
      </c>
      <c r="Y192" s="40">
        <f t="shared" si="54"/>
        <v>0</v>
      </c>
    </row>
    <row r="193" spans="1:25" x14ac:dyDescent="0.25">
      <c r="A193" s="30"/>
      <c r="B193" s="41"/>
      <c r="C193" s="58"/>
      <c r="D193" s="59"/>
      <c r="E193" s="60"/>
      <c r="F193" s="61"/>
      <c r="G193" s="60"/>
      <c r="H193" s="61"/>
      <c r="I193" s="37">
        <f t="shared" si="46"/>
        <v>0</v>
      </c>
      <c r="J193" s="38">
        <f t="shared" si="46"/>
        <v>0</v>
      </c>
      <c r="K193" s="35"/>
      <c r="L193" s="35"/>
      <c r="M193" s="35"/>
      <c r="N193" s="35"/>
      <c r="O193" s="35"/>
      <c r="P193" s="35"/>
      <c r="Q193" s="38">
        <f t="shared" si="56"/>
        <v>0</v>
      </c>
      <c r="R193" s="35"/>
      <c r="S193" s="35"/>
      <c r="T193" s="35"/>
      <c r="U193" s="35"/>
      <c r="V193" s="35"/>
      <c r="W193" s="35"/>
      <c r="X193" s="38">
        <f t="shared" si="57"/>
        <v>0</v>
      </c>
      <c r="Y193" s="40">
        <f t="shared" si="54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SUM(I181:I194)</f>
        <v>0.78749999999999987</v>
      </c>
      <c r="J195" s="38">
        <f>SUM(J181:J194)</f>
        <v>184</v>
      </c>
      <c r="K195" s="38">
        <f t="shared" ref="K195:X195" si="58">SUM(K181:K194)</f>
        <v>7</v>
      </c>
      <c r="L195" s="38">
        <f t="shared" si="58"/>
        <v>6</v>
      </c>
      <c r="M195" s="38">
        <f t="shared" si="58"/>
        <v>1</v>
      </c>
      <c r="N195" s="38">
        <f t="shared" si="58"/>
        <v>0</v>
      </c>
      <c r="O195" s="38">
        <f t="shared" si="58"/>
        <v>0</v>
      </c>
      <c r="P195" s="38">
        <f t="shared" si="58"/>
        <v>0</v>
      </c>
      <c r="Q195" s="38">
        <f t="shared" si="58"/>
        <v>14</v>
      </c>
      <c r="R195" s="38">
        <f t="shared" si="58"/>
        <v>0</v>
      </c>
      <c r="S195" s="38">
        <f t="shared" si="58"/>
        <v>11</v>
      </c>
      <c r="T195" s="38">
        <f t="shared" si="58"/>
        <v>3</v>
      </c>
      <c r="U195" s="38">
        <f t="shared" si="58"/>
        <v>0</v>
      </c>
      <c r="V195" s="38">
        <f t="shared" si="58"/>
        <v>0</v>
      </c>
      <c r="W195" s="38">
        <f t="shared" si="58"/>
        <v>0</v>
      </c>
      <c r="X195" s="38">
        <f t="shared" si="58"/>
        <v>14</v>
      </c>
      <c r="Y195" s="40">
        <f t="shared" si="54"/>
        <v>0</v>
      </c>
    </row>
    <row r="196" spans="1:25" ht="16.5" thickTop="1" thickBot="1" x14ac:dyDescent="0.3">
      <c r="A196" s="214" t="s">
        <v>44</v>
      </c>
      <c r="B196" s="221">
        <v>43691</v>
      </c>
      <c r="C196" s="215" t="s">
        <v>30</v>
      </c>
      <c r="D196" s="216">
        <v>16</v>
      </c>
      <c r="E196" s="209">
        <v>0.27083333333333331</v>
      </c>
      <c r="F196" s="210">
        <v>139393</v>
      </c>
      <c r="G196" s="209">
        <v>0.31875000000000003</v>
      </c>
      <c r="H196" s="210">
        <v>139427</v>
      </c>
      <c r="I196" s="37">
        <f t="shared" ref="I196:J241" si="59">SUM(G196-E196)</f>
        <v>4.7916666666666718E-2</v>
      </c>
      <c r="J196" s="38">
        <f t="shared" si="59"/>
        <v>34</v>
      </c>
      <c r="K196" s="203"/>
      <c r="L196" s="213">
        <v>2</v>
      </c>
      <c r="M196" s="204"/>
      <c r="N196" s="204"/>
      <c r="O196" s="204"/>
      <c r="P196" s="204"/>
      <c r="Q196" s="38">
        <f>SUM(K196:P196)</f>
        <v>2</v>
      </c>
      <c r="R196" s="203"/>
      <c r="S196" s="204"/>
      <c r="T196" s="213">
        <v>2</v>
      </c>
      <c r="U196" s="204"/>
      <c r="V196" s="204"/>
      <c r="W196" s="204"/>
      <c r="X196" s="38">
        <f>SUM(R196:W196)</f>
        <v>2</v>
      </c>
      <c r="Y196" s="40">
        <f t="shared" si="54"/>
        <v>0</v>
      </c>
    </row>
    <row r="197" spans="1:25" ht="15.75" thickBot="1" x14ac:dyDescent="0.3">
      <c r="A197" s="217" t="s">
        <v>147</v>
      </c>
      <c r="B197" s="233"/>
      <c r="C197" s="219" t="s">
        <v>31</v>
      </c>
      <c r="D197" s="220"/>
      <c r="E197" s="212">
        <v>0.3215277777777778</v>
      </c>
      <c r="F197" s="207">
        <v>139427</v>
      </c>
      <c r="G197" s="212">
        <v>0.36458333333333331</v>
      </c>
      <c r="H197" s="207">
        <v>139457</v>
      </c>
      <c r="I197" s="37">
        <f t="shared" si="59"/>
        <v>4.3055555555555514E-2</v>
      </c>
      <c r="J197" s="38">
        <f t="shared" si="59"/>
        <v>30</v>
      </c>
      <c r="K197" s="208"/>
      <c r="L197" s="207">
        <v>2</v>
      </c>
      <c r="M197" s="206"/>
      <c r="N197" s="206"/>
      <c r="O197" s="206"/>
      <c r="P197" s="206"/>
      <c r="Q197" s="38">
        <f t="shared" ref="Q197:Q208" si="60">SUM(K197:P197)</f>
        <v>2</v>
      </c>
      <c r="R197" s="208"/>
      <c r="S197" s="207">
        <v>1</v>
      </c>
      <c r="T197" s="207">
        <v>1</v>
      </c>
      <c r="U197" s="206"/>
      <c r="V197" s="206"/>
      <c r="W197" s="206"/>
      <c r="X197" s="38">
        <f t="shared" ref="X197:X208" si="61">SUM(R197:W197)</f>
        <v>2</v>
      </c>
      <c r="Y197" s="40">
        <f t="shared" si="54"/>
        <v>0</v>
      </c>
    </row>
    <row r="198" spans="1:25" ht="15.75" thickBot="1" x14ac:dyDescent="0.3">
      <c r="A198" s="217" t="s">
        <v>120</v>
      </c>
      <c r="B198" s="233"/>
      <c r="C198" s="219" t="s">
        <v>32</v>
      </c>
      <c r="D198" s="220">
        <v>16</v>
      </c>
      <c r="E198" s="212">
        <v>0.36944444444444446</v>
      </c>
      <c r="F198" s="207">
        <v>139457</v>
      </c>
      <c r="G198" s="212">
        <v>0.40416666666666662</v>
      </c>
      <c r="H198" s="207">
        <v>139475</v>
      </c>
      <c r="I198" s="37">
        <f t="shared" si="59"/>
        <v>3.4722222222222154E-2</v>
      </c>
      <c r="J198" s="38">
        <f t="shared" si="59"/>
        <v>18</v>
      </c>
      <c r="K198" s="205">
        <v>1</v>
      </c>
      <c r="L198" s="207">
        <v>1</v>
      </c>
      <c r="M198" s="207">
        <v>1</v>
      </c>
      <c r="N198" s="206"/>
      <c r="O198" s="206"/>
      <c r="P198" s="206"/>
      <c r="Q198" s="38">
        <f t="shared" si="60"/>
        <v>3</v>
      </c>
      <c r="R198" s="205">
        <v>1</v>
      </c>
      <c r="S198" s="206"/>
      <c r="T198" s="207">
        <v>2</v>
      </c>
      <c r="U198" s="206"/>
      <c r="V198" s="206"/>
      <c r="W198" s="206"/>
      <c r="X198" s="38">
        <f t="shared" si="61"/>
        <v>3</v>
      </c>
      <c r="Y198" s="40">
        <f t="shared" si="54"/>
        <v>0</v>
      </c>
    </row>
    <row r="199" spans="1:25" ht="15.75" thickBot="1" x14ac:dyDescent="0.3">
      <c r="A199" s="217"/>
      <c r="B199" s="233"/>
      <c r="C199" s="219" t="s">
        <v>33</v>
      </c>
      <c r="D199" s="220"/>
      <c r="E199" s="212">
        <v>0.41319444444444442</v>
      </c>
      <c r="F199" s="207">
        <v>139475</v>
      </c>
      <c r="G199" s="212">
        <v>0.47083333333333338</v>
      </c>
      <c r="H199" s="207">
        <v>139511</v>
      </c>
      <c r="I199" s="37">
        <f t="shared" si="59"/>
        <v>5.7638888888888962E-2</v>
      </c>
      <c r="J199" s="38">
        <f t="shared" si="59"/>
        <v>36</v>
      </c>
      <c r="K199" s="208"/>
      <c r="L199" s="207">
        <v>2</v>
      </c>
      <c r="M199" s="206"/>
      <c r="N199" s="206"/>
      <c r="O199" s="206"/>
      <c r="P199" s="206"/>
      <c r="Q199" s="38">
        <f t="shared" si="60"/>
        <v>2</v>
      </c>
      <c r="R199" s="208"/>
      <c r="S199" s="207">
        <v>1</v>
      </c>
      <c r="T199" s="207">
        <v>1</v>
      </c>
      <c r="U199" s="206"/>
      <c r="V199" s="206"/>
      <c r="W199" s="206"/>
      <c r="X199" s="38">
        <f t="shared" si="61"/>
        <v>2</v>
      </c>
      <c r="Y199" s="40">
        <f t="shared" si="54"/>
        <v>0</v>
      </c>
    </row>
    <row r="200" spans="1:25" ht="15.75" thickBot="1" x14ac:dyDescent="0.3">
      <c r="A200" s="217" t="s">
        <v>136</v>
      </c>
      <c r="B200" s="233"/>
      <c r="C200" s="219" t="s">
        <v>34</v>
      </c>
      <c r="D200" s="220">
        <v>16</v>
      </c>
      <c r="E200" s="212">
        <v>0.64583333333333337</v>
      </c>
      <c r="F200" s="207">
        <v>139511</v>
      </c>
      <c r="G200" s="212">
        <v>0.69097222222222221</v>
      </c>
      <c r="H200" s="207">
        <v>139545</v>
      </c>
      <c r="I200" s="37">
        <f t="shared" si="59"/>
        <v>4.513888888888884E-2</v>
      </c>
      <c r="J200" s="38">
        <f t="shared" si="59"/>
        <v>34</v>
      </c>
      <c r="K200" s="205">
        <v>2</v>
      </c>
      <c r="L200" s="206"/>
      <c r="M200" s="206"/>
      <c r="N200" s="206"/>
      <c r="O200" s="206"/>
      <c r="P200" s="206"/>
      <c r="Q200" s="38">
        <f t="shared" si="60"/>
        <v>2</v>
      </c>
      <c r="R200" s="208"/>
      <c r="S200" s="207">
        <v>2</v>
      </c>
      <c r="T200" s="206"/>
      <c r="U200" s="206"/>
      <c r="V200" s="206"/>
      <c r="W200" s="206"/>
      <c r="X200" s="38">
        <f t="shared" si="61"/>
        <v>2</v>
      </c>
      <c r="Y200" s="40">
        <f t="shared" si="54"/>
        <v>0</v>
      </c>
    </row>
    <row r="201" spans="1:25" ht="15.75" thickBot="1" x14ac:dyDescent="0.3">
      <c r="A201" s="217"/>
      <c r="B201" s="233"/>
      <c r="C201" s="219" t="s">
        <v>35</v>
      </c>
      <c r="D201" s="220"/>
      <c r="E201" s="212">
        <v>0.72777777777777775</v>
      </c>
      <c r="F201" s="207">
        <v>139545</v>
      </c>
      <c r="G201" s="212">
        <v>0.77777777777777779</v>
      </c>
      <c r="H201" s="207">
        <v>139582</v>
      </c>
      <c r="I201" s="37">
        <f t="shared" si="59"/>
        <v>5.0000000000000044E-2</v>
      </c>
      <c r="J201" s="38">
        <f t="shared" si="59"/>
        <v>37</v>
      </c>
      <c r="K201" s="208"/>
      <c r="L201" s="207">
        <v>3</v>
      </c>
      <c r="M201" s="207">
        <v>1</v>
      </c>
      <c r="N201" s="206"/>
      <c r="O201" s="206"/>
      <c r="P201" s="206"/>
      <c r="Q201" s="38">
        <f t="shared" si="60"/>
        <v>4</v>
      </c>
      <c r="R201" s="208"/>
      <c r="S201" s="207">
        <v>2</v>
      </c>
      <c r="T201" s="206"/>
      <c r="U201" s="206"/>
      <c r="V201" s="207">
        <v>2</v>
      </c>
      <c r="W201" s="206"/>
      <c r="X201" s="38">
        <f t="shared" si="61"/>
        <v>4</v>
      </c>
      <c r="Y201" s="40">
        <f t="shared" si="54"/>
        <v>0</v>
      </c>
    </row>
    <row r="202" spans="1:25" x14ac:dyDescent="0.25">
      <c r="A202" s="30"/>
      <c r="B202" s="62"/>
      <c r="C202" s="42"/>
      <c r="D202" s="33"/>
      <c r="E202" s="34"/>
      <c r="F202" s="35"/>
      <c r="G202" s="34"/>
      <c r="H202" s="35"/>
      <c r="I202" s="37">
        <f t="shared" si="59"/>
        <v>0</v>
      </c>
      <c r="J202" s="38">
        <f t="shared" si="59"/>
        <v>0</v>
      </c>
      <c r="K202" s="35"/>
      <c r="L202" s="35"/>
      <c r="M202" s="35"/>
      <c r="N202" s="35"/>
      <c r="O202" s="35"/>
      <c r="P202" s="35"/>
      <c r="Q202" s="38">
        <f t="shared" si="60"/>
        <v>0</v>
      </c>
      <c r="R202" s="35"/>
      <c r="S202" s="35"/>
      <c r="T202" s="35"/>
      <c r="U202" s="35"/>
      <c r="V202" s="35"/>
      <c r="W202" s="35"/>
      <c r="X202" s="38">
        <f t="shared" si="61"/>
        <v>0</v>
      </c>
      <c r="Y202" s="40">
        <f t="shared" si="54"/>
        <v>0</v>
      </c>
    </row>
    <row r="203" spans="1:25" x14ac:dyDescent="0.25">
      <c r="A203" s="30"/>
      <c r="B203" s="62"/>
      <c r="C203" s="42"/>
      <c r="D203" s="33"/>
      <c r="E203" s="34"/>
      <c r="F203" s="35"/>
      <c r="G203" s="34"/>
      <c r="H203" s="35"/>
      <c r="I203" s="37">
        <f t="shared" si="59"/>
        <v>0</v>
      </c>
      <c r="J203" s="38">
        <f t="shared" si="59"/>
        <v>0</v>
      </c>
      <c r="K203" s="35"/>
      <c r="L203" s="35"/>
      <c r="M203" s="35"/>
      <c r="N203" s="35"/>
      <c r="O203" s="35"/>
      <c r="P203" s="35"/>
      <c r="Q203" s="38">
        <f t="shared" si="60"/>
        <v>0</v>
      </c>
      <c r="R203" s="35"/>
      <c r="S203" s="35"/>
      <c r="T203" s="35"/>
      <c r="U203" s="35"/>
      <c r="V203" s="35"/>
      <c r="W203" s="35"/>
      <c r="X203" s="38">
        <f t="shared" si="61"/>
        <v>0</v>
      </c>
      <c r="Y203" s="40">
        <f t="shared" si="54"/>
        <v>0</v>
      </c>
    </row>
    <row r="204" spans="1:25" x14ac:dyDescent="0.25">
      <c r="A204" s="30"/>
      <c r="B204" s="62"/>
      <c r="C204" s="42"/>
      <c r="D204" s="33"/>
      <c r="E204" s="34"/>
      <c r="F204" s="35"/>
      <c r="G204" s="34"/>
      <c r="H204" s="35"/>
      <c r="I204" s="37">
        <f t="shared" si="59"/>
        <v>0</v>
      </c>
      <c r="J204" s="38">
        <f t="shared" si="59"/>
        <v>0</v>
      </c>
      <c r="K204" s="35"/>
      <c r="L204" s="35"/>
      <c r="M204" s="35"/>
      <c r="N204" s="35"/>
      <c r="O204" s="35"/>
      <c r="P204" s="35"/>
      <c r="Q204" s="38">
        <f t="shared" si="60"/>
        <v>0</v>
      </c>
      <c r="R204" s="35"/>
      <c r="S204" s="35"/>
      <c r="T204" s="35"/>
      <c r="U204" s="35"/>
      <c r="V204" s="35"/>
      <c r="W204" s="35"/>
      <c r="X204" s="38">
        <f t="shared" si="61"/>
        <v>0</v>
      </c>
      <c r="Y204" s="40">
        <f t="shared" si="54"/>
        <v>0</v>
      </c>
    </row>
    <row r="205" spans="1:25" x14ac:dyDescent="0.25">
      <c r="A205" s="30"/>
      <c r="B205" s="62"/>
      <c r="C205" s="42"/>
      <c r="D205" s="33"/>
      <c r="E205" s="34"/>
      <c r="F205" s="35"/>
      <c r="G205" s="34"/>
      <c r="H205" s="35"/>
      <c r="I205" s="37">
        <f t="shared" si="59"/>
        <v>0</v>
      </c>
      <c r="J205" s="38">
        <f t="shared" si="59"/>
        <v>0</v>
      </c>
      <c r="K205" s="35"/>
      <c r="L205" s="35"/>
      <c r="M205" s="35"/>
      <c r="N205" s="35"/>
      <c r="O205" s="35"/>
      <c r="P205" s="35"/>
      <c r="Q205" s="38">
        <f t="shared" si="60"/>
        <v>0</v>
      </c>
      <c r="R205" s="35"/>
      <c r="S205" s="35"/>
      <c r="T205" s="35"/>
      <c r="U205" s="35"/>
      <c r="V205" s="35"/>
      <c r="W205" s="35"/>
      <c r="X205" s="38">
        <f t="shared" si="61"/>
        <v>0</v>
      </c>
      <c r="Y205" s="40">
        <f t="shared" si="54"/>
        <v>0</v>
      </c>
    </row>
    <row r="206" spans="1:25" x14ac:dyDescent="0.25">
      <c r="A206" s="30"/>
      <c r="B206" s="62"/>
      <c r="C206" s="58"/>
      <c r="D206" s="59"/>
      <c r="E206" s="60"/>
      <c r="F206" s="61"/>
      <c r="G206" s="60"/>
      <c r="H206" s="61"/>
      <c r="I206" s="37">
        <f t="shared" si="59"/>
        <v>0</v>
      </c>
      <c r="J206" s="38">
        <f t="shared" si="59"/>
        <v>0</v>
      </c>
      <c r="K206" s="35"/>
      <c r="L206" s="35"/>
      <c r="M206" s="35"/>
      <c r="N206" s="35"/>
      <c r="O206" s="35"/>
      <c r="P206" s="35"/>
      <c r="Q206" s="38">
        <f t="shared" si="60"/>
        <v>0</v>
      </c>
      <c r="R206" s="35"/>
      <c r="S206" s="35"/>
      <c r="T206" s="35"/>
      <c r="U206" s="35"/>
      <c r="V206" s="35"/>
      <c r="W206" s="35"/>
      <c r="X206" s="38">
        <f t="shared" si="61"/>
        <v>0</v>
      </c>
      <c r="Y206" s="40">
        <f t="shared" si="54"/>
        <v>0</v>
      </c>
    </row>
    <row r="207" spans="1:25" x14ac:dyDescent="0.25">
      <c r="A207" s="30"/>
      <c r="B207" s="62"/>
      <c r="C207" s="58"/>
      <c r="D207" s="59"/>
      <c r="E207" s="60"/>
      <c r="F207" s="61"/>
      <c r="G207" s="60"/>
      <c r="H207" s="61"/>
      <c r="I207" s="37">
        <f t="shared" si="59"/>
        <v>0</v>
      </c>
      <c r="J207" s="38">
        <f t="shared" si="59"/>
        <v>0</v>
      </c>
      <c r="K207" s="35"/>
      <c r="L207" s="35"/>
      <c r="M207" s="35"/>
      <c r="N207" s="35"/>
      <c r="O207" s="35"/>
      <c r="P207" s="35"/>
      <c r="Q207" s="38">
        <f t="shared" si="60"/>
        <v>0</v>
      </c>
      <c r="R207" s="35"/>
      <c r="S207" s="35"/>
      <c r="T207" s="35"/>
      <c r="U207" s="35"/>
      <c r="V207" s="35"/>
      <c r="W207" s="35"/>
      <c r="X207" s="38">
        <f t="shared" si="61"/>
        <v>0</v>
      </c>
      <c r="Y207" s="40">
        <f t="shared" si="54"/>
        <v>0</v>
      </c>
    </row>
    <row r="208" spans="1:25" x14ac:dyDescent="0.25">
      <c r="A208" s="30"/>
      <c r="B208" s="62"/>
      <c r="C208" s="58"/>
      <c r="D208" s="59"/>
      <c r="E208" s="60"/>
      <c r="F208" s="61"/>
      <c r="G208" s="60"/>
      <c r="H208" s="61"/>
      <c r="I208" s="37">
        <f t="shared" si="59"/>
        <v>0</v>
      </c>
      <c r="J208" s="38">
        <f t="shared" si="59"/>
        <v>0</v>
      </c>
      <c r="K208" s="35"/>
      <c r="L208" s="35"/>
      <c r="M208" s="35"/>
      <c r="N208" s="35"/>
      <c r="O208" s="35"/>
      <c r="P208" s="35"/>
      <c r="Q208" s="38">
        <f t="shared" si="60"/>
        <v>0</v>
      </c>
      <c r="R208" s="35"/>
      <c r="S208" s="35"/>
      <c r="T208" s="35"/>
      <c r="U208" s="35"/>
      <c r="V208" s="35"/>
      <c r="W208" s="35"/>
      <c r="X208" s="38">
        <f t="shared" si="61"/>
        <v>0</v>
      </c>
      <c r="Y208" s="40">
        <f t="shared" si="54"/>
        <v>0</v>
      </c>
    </row>
    <row r="209" spans="1:25" x14ac:dyDescent="0.25">
      <c r="A209" s="30"/>
      <c r="B209" s="62"/>
      <c r="C209" s="42"/>
      <c r="D209" s="43"/>
      <c r="E209" s="44"/>
      <c r="F209" s="45"/>
      <c r="G209" s="46"/>
      <c r="H209" s="47"/>
      <c r="I209" s="37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0"/>
    </row>
    <row r="210" spans="1:25" ht="15.75" thickBot="1" x14ac:dyDescent="0.3">
      <c r="A210" s="49"/>
      <c r="B210" s="50"/>
      <c r="C210" s="51" t="s">
        <v>38</v>
      </c>
      <c r="D210" s="52"/>
      <c r="E210" s="53"/>
      <c r="F210" s="54"/>
      <c r="G210" s="55"/>
      <c r="H210" s="56" t="s">
        <v>39</v>
      </c>
      <c r="I210" s="37">
        <f>SUM(I196:I209)</f>
        <v>0.27847222222222223</v>
      </c>
      <c r="J210" s="38">
        <f>SUM(J196:J209)</f>
        <v>189</v>
      </c>
      <c r="K210" s="38">
        <f t="shared" ref="K210:X210" si="62">SUM(K196:K209)</f>
        <v>3</v>
      </c>
      <c r="L210" s="38">
        <f t="shared" si="62"/>
        <v>10</v>
      </c>
      <c r="M210" s="38">
        <f t="shared" si="62"/>
        <v>2</v>
      </c>
      <c r="N210" s="38">
        <f t="shared" si="62"/>
        <v>0</v>
      </c>
      <c r="O210" s="38">
        <f t="shared" si="62"/>
        <v>0</v>
      </c>
      <c r="P210" s="38">
        <f t="shared" si="62"/>
        <v>0</v>
      </c>
      <c r="Q210" s="38">
        <f t="shared" si="62"/>
        <v>15</v>
      </c>
      <c r="R210" s="38">
        <f t="shared" si="62"/>
        <v>1</v>
      </c>
      <c r="S210" s="38">
        <f t="shared" si="62"/>
        <v>6</v>
      </c>
      <c r="T210" s="38">
        <f t="shared" si="62"/>
        <v>6</v>
      </c>
      <c r="U210" s="38">
        <f t="shared" si="62"/>
        <v>0</v>
      </c>
      <c r="V210" s="38">
        <f t="shared" si="62"/>
        <v>2</v>
      </c>
      <c r="W210" s="38">
        <f t="shared" si="62"/>
        <v>0</v>
      </c>
      <c r="X210" s="38">
        <f t="shared" si="62"/>
        <v>15</v>
      </c>
      <c r="Y210" s="40">
        <f t="shared" si="54"/>
        <v>0</v>
      </c>
    </row>
    <row r="211" spans="1:25" ht="16.5" thickTop="1" thickBot="1" x14ac:dyDescent="0.3">
      <c r="A211" s="214" t="s">
        <v>45</v>
      </c>
      <c r="B211" s="221">
        <v>43692</v>
      </c>
      <c r="C211" s="215" t="s">
        <v>30</v>
      </c>
      <c r="D211" s="216">
        <v>16</v>
      </c>
      <c r="E211" s="209">
        <v>0.27083333333333331</v>
      </c>
      <c r="F211" s="210">
        <v>139582</v>
      </c>
      <c r="G211" s="209">
        <v>0.31597222222222221</v>
      </c>
      <c r="H211" s="210">
        <v>139616</v>
      </c>
      <c r="I211" s="37">
        <f t="shared" si="59"/>
        <v>4.5138888888888895E-2</v>
      </c>
      <c r="J211" s="38">
        <f t="shared" si="59"/>
        <v>34</v>
      </c>
      <c r="K211" s="203"/>
      <c r="L211" s="213">
        <v>3</v>
      </c>
      <c r="M211" s="204"/>
      <c r="N211" s="204"/>
      <c r="O211" s="204"/>
      <c r="P211" s="204"/>
      <c r="Q211" s="38">
        <f>SUM(K211:P211)</f>
        <v>3</v>
      </c>
      <c r="R211" s="203"/>
      <c r="S211" s="213">
        <v>3</v>
      </c>
      <c r="T211" s="204"/>
      <c r="U211" s="204"/>
      <c r="V211" s="204"/>
      <c r="W211" s="204"/>
      <c r="X211" s="39">
        <f>SUM(R211:W211)</f>
        <v>3</v>
      </c>
      <c r="Y211" s="40">
        <f t="shared" si="54"/>
        <v>0</v>
      </c>
    </row>
    <row r="212" spans="1:25" ht="15.75" thickBot="1" x14ac:dyDescent="0.3">
      <c r="A212" s="217" t="s">
        <v>136</v>
      </c>
      <c r="B212" s="218"/>
      <c r="C212" s="219" t="s">
        <v>31</v>
      </c>
      <c r="D212" s="220"/>
      <c r="E212" s="212">
        <v>0.33333333333333331</v>
      </c>
      <c r="F212" s="207">
        <v>139616</v>
      </c>
      <c r="G212" s="212">
        <v>0.36180555555555555</v>
      </c>
      <c r="H212" s="207">
        <v>139641</v>
      </c>
      <c r="I212" s="37">
        <f t="shared" si="59"/>
        <v>2.8472222222222232E-2</v>
      </c>
      <c r="J212" s="38">
        <f t="shared" si="59"/>
        <v>25</v>
      </c>
      <c r="K212" s="208"/>
      <c r="L212" s="207">
        <v>2</v>
      </c>
      <c r="M212" s="206"/>
      <c r="N212" s="206"/>
      <c r="O212" s="206"/>
      <c r="P212" s="206"/>
      <c r="Q212" s="38">
        <f t="shared" ref="Q212:Q223" si="63">SUM(K212:P212)</f>
        <v>2</v>
      </c>
      <c r="R212" s="208"/>
      <c r="S212" s="207">
        <v>1</v>
      </c>
      <c r="T212" s="206"/>
      <c r="U212" s="206"/>
      <c r="V212" s="207">
        <v>1</v>
      </c>
      <c r="W212" s="206"/>
      <c r="X212" s="39">
        <f t="shared" ref="X212:X223" si="64">SUM(R212:W212)</f>
        <v>2</v>
      </c>
      <c r="Y212" s="40">
        <f t="shared" si="54"/>
        <v>0</v>
      </c>
    </row>
    <row r="213" spans="1:25" ht="15.75" thickBot="1" x14ac:dyDescent="0.3">
      <c r="A213" s="217" t="s">
        <v>136</v>
      </c>
      <c r="B213" s="218"/>
      <c r="C213" s="219" t="s">
        <v>32</v>
      </c>
      <c r="D213" s="220">
        <v>16</v>
      </c>
      <c r="E213" s="212">
        <v>0.36805555555555558</v>
      </c>
      <c r="F213" s="207">
        <v>139641</v>
      </c>
      <c r="G213" s="212">
        <v>0.40208333333333335</v>
      </c>
      <c r="H213" s="207">
        <v>139664</v>
      </c>
      <c r="I213" s="37">
        <f t="shared" si="59"/>
        <v>3.4027777777777768E-2</v>
      </c>
      <c r="J213" s="38">
        <f t="shared" si="59"/>
        <v>23</v>
      </c>
      <c r="K213" s="205">
        <v>1</v>
      </c>
      <c r="L213" s="207">
        <v>2</v>
      </c>
      <c r="M213" s="207">
        <v>1</v>
      </c>
      <c r="N213" s="206"/>
      <c r="O213" s="206"/>
      <c r="P213" s="206"/>
      <c r="Q213" s="38">
        <f t="shared" si="63"/>
        <v>4</v>
      </c>
      <c r="R213" s="208"/>
      <c r="S213" s="207">
        <v>2</v>
      </c>
      <c r="T213" s="206"/>
      <c r="U213" s="206"/>
      <c r="V213" s="207">
        <v>2</v>
      </c>
      <c r="W213" s="206"/>
      <c r="X213" s="39">
        <f t="shared" si="64"/>
        <v>4</v>
      </c>
      <c r="Y213" s="40">
        <f t="shared" si="54"/>
        <v>0</v>
      </c>
    </row>
    <row r="214" spans="1:25" ht="15.75" thickBot="1" x14ac:dyDescent="0.3">
      <c r="A214" s="217"/>
      <c r="B214" s="218"/>
      <c r="C214" s="219" t="s">
        <v>33</v>
      </c>
      <c r="D214" s="220"/>
      <c r="E214" s="212">
        <v>0.41319444444444442</v>
      </c>
      <c r="F214" s="207">
        <v>139664</v>
      </c>
      <c r="G214" s="212">
        <v>0.45833333333333331</v>
      </c>
      <c r="H214" s="207">
        <v>139698</v>
      </c>
      <c r="I214" s="37">
        <f t="shared" si="59"/>
        <v>4.5138888888888895E-2</v>
      </c>
      <c r="J214" s="38">
        <f t="shared" si="59"/>
        <v>34</v>
      </c>
      <c r="K214" s="208"/>
      <c r="L214" s="207">
        <v>1</v>
      </c>
      <c r="M214" s="206"/>
      <c r="N214" s="206"/>
      <c r="O214" s="206"/>
      <c r="P214" s="206"/>
      <c r="Q214" s="38">
        <f t="shared" si="63"/>
        <v>1</v>
      </c>
      <c r="R214" s="208"/>
      <c r="S214" s="206"/>
      <c r="T214" s="206"/>
      <c r="U214" s="206"/>
      <c r="V214" s="207">
        <v>1</v>
      </c>
      <c r="W214" s="206"/>
      <c r="X214" s="39">
        <f t="shared" si="64"/>
        <v>1</v>
      </c>
      <c r="Y214" s="40">
        <f t="shared" si="54"/>
        <v>0</v>
      </c>
    </row>
    <row r="215" spans="1:25" ht="15.75" thickBot="1" x14ac:dyDescent="0.3">
      <c r="A215" s="217" t="s">
        <v>136</v>
      </c>
      <c r="B215" s="218"/>
      <c r="C215" s="219" t="s">
        <v>34</v>
      </c>
      <c r="D215" s="220">
        <v>16</v>
      </c>
      <c r="E215" s="212">
        <v>0.64583333333333337</v>
      </c>
      <c r="F215" s="207">
        <v>139698</v>
      </c>
      <c r="G215" s="212">
        <v>0.68819444444444444</v>
      </c>
      <c r="H215" s="207">
        <v>139732</v>
      </c>
      <c r="I215" s="37">
        <f t="shared" si="59"/>
        <v>4.2361111111111072E-2</v>
      </c>
      <c r="J215" s="38">
        <f t="shared" si="59"/>
        <v>34</v>
      </c>
      <c r="K215" s="205">
        <v>1</v>
      </c>
      <c r="L215" s="207">
        <v>3</v>
      </c>
      <c r="M215" s="206"/>
      <c r="N215" s="206"/>
      <c r="O215" s="206"/>
      <c r="P215" s="206"/>
      <c r="Q215" s="38">
        <f t="shared" si="63"/>
        <v>4</v>
      </c>
      <c r="R215" s="208"/>
      <c r="S215" s="207">
        <v>1</v>
      </c>
      <c r="T215" s="206"/>
      <c r="U215" s="206"/>
      <c r="V215" s="207">
        <v>3</v>
      </c>
      <c r="W215" s="206"/>
      <c r="X215" s="39">
        <f t="shared" si="64"/>
        <v>4</v>
      </c>
      <c r="Y215" s="40">
        <f t="shared" si="54"/>
        <v>0</v>
      </c>
    </row>
    <row r="216" spans="1:25" ht="15.75" thickBot="1" x14ac:dyDescent="0.3">
      <c r="A216" s="217"/>
      <c r="B216" s="218"/>
      <c r="C216" s="219" t="s">
        <v>35</v>
      </c>
      <c r="D216" s="220"/>
      <c r="E216" s="212">
        <v>0.72777777777777775</v>
      </c>
      <c r="F216" s="207">
        <v>139732</v>
      </c>
      <c r="G216" s="212">
        <v>0.78680555555555554</v>
      </c>
      <c r="H216" s="207">
        <v>139768</v>
      </c>
      <c r="I216" s="37">
        <f t="shared" si="59"/>
        <v>5.902777777777779E-2</v>
      </c>
      <c r="J216" s="38">
        <f t="shared" si="59"/>
        <v>36</v>
      </c>
      <c r="K216" s="205">
        <v>1</v>
      </c>
      <c r="L216" s="207">
        <v>5</v>
      </c>
      <c r="M216" s="207">
        <v>1</v>
      </c>
      <c r="N216" s="206"/>
      <c r="O216" s="206"/>
      <c r="P216" s="206"/>
      <c r="Q216" s="38">
        <f t="shared" si="63"/>
        <v>7</v>
      </c>
      <c r="R216" s="208"/>
      <c r="S216" s="207">
        <v>5</v>
      </c>
      <c r="T216" s="206"/>
      <c r="U216" s="206"/>
      <c r="V216" s="207">
        <v>2</v>
      </c>
      <c r="W216" s="206"/>
      <c r="X216" s="39">
        <f t="shared" si="64"/>
        <v>7</v>
      </c>
      <c r="Y216" s="40">
        <f t="shared" si="54"/>
        <v>0</v>
      </c>
    </row>
    <row r="217" spans="1:25" x14ac:dyDescent="0.25">
      <c r="A217" s="30"/>
      <c r="B217" s="41"/>
      <c r="C217" s="42"/>
      <c r="D217" s="33"/>
      <c r="E217" s="34"/>
      <c r="F217" s="35"/>
      <c r="G217" s="34"/>
      <c r="H217" s="35"/>
      <c r="I217" s="37">
        <f t="shared" si="59"/>
        <v>0</v>
      </c>
      <c r="J217" s="38">
        <f t="shared" si="59"/>
        <v>0</v>
      </c>
      <c r="K217" s="35"/>
      <c r="L217" s="35"/>
      <c r="M217" s="35"/>
      <c r="N217" s="35"/>
      <c r="O217" s="35"/>
      <c r="P217" s="35"/>
      <c r="Q217" s="38">
        <f t="shared" si="63"/>
        <v>0</v>
      </c>
      <c r="R217" s="35"/>
      <c r="S217" s="35"/>
      <c r="T217" s="35"/>
      <c r="U217" s="35"/>
      <c r="V217" s="35"/>
      <c r="W217" s="35"/>
      <c r="X217" s="39">
        <f t="shared" si="64"/>
        <v>0</v>
      </c>
      <c r="Y217" s="40">
        <f t="shared" si="54"/>
        <v>0</v>
      </c>
    </row>
    <row r="218" spans="1:25" x14ac:dyDescent="0.25">
      <c r="A218" s="30"/>
      <c r="B218" s="41"/>
      <c r="C218" s="42"/>
      <c r="D218" s="33"/>
      <c r="E218" s="34"/>
      <c r="F218" s="35"/>
      <c r="G218" s="34"/>
      <c r="H218" s="35"/>
      <c r="I218" s="37">
        <f t="shared" si="59"/>
        <v>0</v>
      </c>
      <c r="J218" s="38">
        <f t="shared" si="59"/>
        <v>0</v>
      </c>
      <c r="K218" s="35"/>
      <c r="L218" s="35"/>
      <c r="M218" s="35"/>
      <c r="N218" s="35"/>
      <c r="O218" s="35"/>
      <c r="P218" s="35"/>
      <c r="Q218" s="38">
        <f t="shared" si="63"/>
        <v>0</v>
      </c>
      <c r="R218" s="35"/>
      <c r="S218" s="35"/>
      <c r="T218" s="35"/>
      <c r="U218" s="35"/>
      <c r="V218" s="35"/>
      <c r="W218" s="35"/>
      <c r="X218" s="39">
        <f t="shared" si="64"/>
        <v>0</v>
      </c>
      <c r="Y218" s="40">
        <f t="shared" si="54"/>
        <v>0</v>
      </c>
    </row>
    <row r="219" spans="1:25" x14ac:dyDescent="0.25">
      <c r="A219" s="30"/>
      <c r="B219" s="41"/>
      <c r="C219" s="42"/>
      <c r="D219" s="33"/>
      <c r="E219" s="34"/>
      <c r="F219" s="35"/>
      <c r="G219" s="34"/>
      <c r="H219" s="35"/>
      <c r="I219" s="37">
        <f t="shared" si="59"/>
        <v>0</v>
      </c>
      <c r="J219" s="38">
        <f t="shared" si="59"/>
        <v>0</v>
      </c>
      <c r="K219" s="35"/>
      <c r="L219" s="35"/>
      <c r="M219" s="35"/>
      <c r="N219" s="35"/>
      <c r="O219" s="35"/>
      <c r="P219" s="35"/>
      <c r="Q219" s="38">
        <f t="shared" si="63"/>
        <v>0</v>
      </c>
      <c r="R219" s="35"/>
      <c r="S219" s="35"/>
      <c r="T219" s="35"/>
      <c r="U219" s="35"/>
      <c r="V219" s="35"/>
      <c r="W219" s="35"/>
      <c r="X219" s="39">
        <f t="shared" si="64"/>
        <v>0</v>
      </c>
      <c r="Y219" s="40">
        <f t="shared" si="54"/>
        <v>0</v>
      </c>
    </row>
    <row r="220" spans="1:25" x14ac:dyDescent="0.25">
      <c r="A220" s="30"/>
      <c r="B220" s="41"/>
      <c r="C220" s="42"/>
      <c r="D220" s="33"/>
      <c r="E220" s="34"/>
      <c r="F220" s="35"/>
      <c r="G220" s="34"/>
      <c r="H220" s="35"/>
      <c r="I220" s="37">
        <f t="shared" si="59"/>
        <v>0</v>
      </c>
      <c r="J220" s="38">
        <f t="shared" si="59"/>
        <v>0</v>
      </c>
      <c r="K220" s="35"/>
      <c r="L220" s="35"/>
      <c r="M220" s="35"/>
      <c r="N220" s="35"/>
      <c r="O220" s="35"/>
      <c r="P220" s="35"/>
      <c r="Q220" s="38">
        <f t="shared" si="63"/>
        <v>0</v>
      </c>
      <c r="R220" s="35"/>
      <c r="S220" s="35"/>
      <c r="T220" s="35"/>
      <c r="U220" s="35"/>
      <c r="V220" s="35"/>
      <c r="W220" s="35"/>
      <c r="X220" s="39">
        <f t="shared" si="64"/>
        <v>0</v>
      </c>
      <c r="Y220" s="40">
        <f t="shared" si="54"/>
        <v>0</v>
      </c>
    </row>
    <row r="221" spans="1:25" x14ac:dyDescent="0.25">
      <c r="A221" s="30"/>
      <c r="B221" s="41"/>
      <c r="C221" s="58"/>
      <c r="D221" s="59"/>
      <c r="E221" s="60"/>
      <c r="F221" s="61"/>
      <c r="G221" s="60"/>
      <c r="H221" s="61"/>
      <c r="I221" s="37">
        <f t="shared" si="59"/>
        <v>0</v>
      </c>
      <c r="J221" s="38">
        <f t="shared" si="59"/>
        <v>0</v>
      </c>
      <c r="K221" s="35"/>
      <c r="L221" s="35"/>
      <c r="M221" s="35"/>
      <c r="N221" s="35"/>
      <c r="O221" s="35"/>
      <c r="P221" s="35"/>
      <c r="Q221" s="38">
        <f t="shared" si="63"/>
        <v>0</v>
      </c>
      <c r="R221" s="35"/>
      <c r="S221" s="35"/>
      <c r="T221" s="35"/>
      <c r="U221" s="35"/>
      <c r="V221" s="35"/>
      <c r="W221" s="35"/>
      <c r="X221" s="39">
        <f t="shared" si="64"/>
        <v>0</v>
      </c>
      <c r="Y221" s="40">
        <f t="shared" si="54"/>
        <v>0</v>
      </c>
    </row>
    <row r="222" spans="1:25" x14ac:dyDescent="0.25">
      <c r="A222" s="30"/>
      <c r="B222" s="41"/>
      <c r="C222" s="58"/>
      <c r="D222" s="59"/>
      <c r="E222" s="60"/>
      <c r="F222" s="61"/>
      <c r="G222" s="60"/>
      <c r="H222" s="61"/>
      <c r="I222" s="37">
        <f t="shared" si="59"/>
        <v>0</v>
      </c>
      <c r="J222" s="38">
        <f t="shared" si="59"/>
        <v>0</v>
      </c>
      <c r="K222" s="35"/>
      <c r="L222" s="35"/>
      <c r="M222" s="35"/>
      <c r="N222" s="35"/>
      <c r="O222" s="35"/>
      <c r="P222" s="35"/>
      <c r="Q222" s="38">
        <f t="shared" si="63"/>
        <v>0</v>
      </c>
      <c r="R222" s="35"/>
      <c r="S222" s="35"/>
      <c r="T222" s="35"/>
      <c r="U222" s="35"/>
      <c r="V222" s="35"/>
      <c r="W222" s="35"/>
      <c r="X222" s="39">
        <f t="shared" si="64"/>
        <v>0</v>
      </c>
      <c r="Y222" s="40">
        <f t="shared" si="54"/>
        <v>0</v>
      </c>
    </row>
    <row r="223" spans="1:25" x14ac:dyDescent="0.25">
      <c r="A223" s="30"/>
      <c r="B223" s="41"/>
      <c r="C223" s="58"/>
      <c r="D223" s="59"/>
      <c r="E223" s="60"/>
      <c r="F223" s="61"/>
      <c r="G223" s="60"/>
      <c r="H223" s="61"/>
      <c r="I223" s="37">
        <f t="shared" si="59"/>
        <v>0</v>
      </c>
      <c r="J223" s="38">
        <f t="shared" si="59"/>
        <v>0</v>
      </c>
      <c r="K223" s="35"/>
      <c r="L223" s="35"/>
      <c r="M223" s="35"/>
      <c r="N223" s="35"/>
      <c r="O223" s="35"/>
      <c r="P223" s="35"/>
      <c r="Q223" s="38">
        <f t="shared" si="63"/>
        <v>0</v>
      </c>
      <c r="R223" s="35"/>
      <c r="S223" s="35"/>
      <c r="T223" s="35"/>
      <c r="U223" s="35"/>
      <c r="V223" s="35"/>
      <c r="W223" s="35"/>
      <c r="X223" s="39">
        <f t="shared" si="64"/>
        <v>0</v>
      </c>
      <c r="Y223" s="40">
        <f t="shared" si="54"/>
        <v>0</v>
      </c>
    </row>
    <row r="224" spans="1:25" x14ac:dyDescent="0.25">
      <c r="A224" s="30"/>
      <c r="B224" s="41"/>
      <c r="C224" s="42"/>
      <c r="D224" s="43"/>
      <c r="E224" s="44"/>
      <c r="F224" s="45"/>
      <c r="G224" s="46"/>
      <c r="H224" s="47"/>
      <c r="I224" s="37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0"/>
    </row>
    <row r="225" spans="1:25" ht="15.75" thickBot="1" x14ac:dyDescent="0.3">
      <c r="A225" s="49"/>
      <c r="B225" s="50"/>
      <c r="C225" s="51" t="s">
        <v>38</v>
      </c>
      <c r="D225" s="52"/>
      <c r="E225" s="53"/>
      <c r="F225" s="54"/>
      <c r="G225" s="55"/>
      <c r="H225" s="56" t="s">
        <v>39</v>
      </c>
      <c r="I225" s="37">
        <f>SUM(I211:I224)</f>
        <v>0.25416666666666665</v>
      </c>
      <c r="J225" s="38">
        <f>SUM(J211:J224)</f>
        <v>186</v>
      </c>
      <c r="K225" s="38">
        <f t="shared" ref="K225:X225" si="65">SUM(K211:K224)</f>
        <v>3</v>
      </c>
      <c r="L225" s="38">
        <f t="shared" si="65"/>
        <v>16</v>
      </c>
      <c r="M225" s="38">
        <f t="shared" si="65"/>
        <v>2</v>
      </c>
      <c r="N225" s="38">
        <f t="shared" si="65"/>
        <v>0</v>
      </c>
      <c r="O225" s="38">
        <f t="shared" si="65"/>
        <v>0</v>
      </c>
      <c r="P225" s="38">
        <f t="shared" si="65"/>
        <v>0</v>
      </c>
      <c r="Q225" s="38">
        <f t="shared" si="65"/>
        <v>21</v>
      </c>
      <c r="R225" s="38">
        <f t="shared" si="65"/>
        <v>0</v>
      </c>
      <c r="S225" s="38">
        <f t="shared" si="65"/>
        <v>12</v>
      </c>
      <c r="T225" s="38">
        <f t="shared" si="65"/>
        <v>0</v>
      </c>
      <c r="U225" s="38">
        <f t="shared" si="65"/>
        <v>0</v>
      </c>
      <c r="V225" s="38">
        <f t="shared" si="65"/>
        <v>9</v>
      </c>
      <c r="W225" s="38">
        <f t="shared" si="65"/>
        <v>0</v>
      </c>
      <c r="X225" s="38">
        <f t="shared" si="65"/>
        <v>21</v>
      </c>
      <c r="Y225" s="40">
        <f t="shared" si="54"/>
        <v>0</v>
      </c>
    </row>
    <row r="226" spans="1:25" ht="15.75" thickTop="1" x14ac:dyDescent="0.25">
      <c r="A226" s="30" t="s">
        <v>46</v>
      </c>
      <c r="B226" s="31">
        <v>43693</v>
      </c>
      <c r="C226" s="32" t="s">
        <v>30</v>
      </c>
      <c r="D226" s="33">
        <v>16</v>
      </c>
      <c r="E226" s="34">
        <v>0.27083333333333331</v>
      </c>
      <c r="F226" s="35">
        <v>139768</v>
      </c>
      <c r="G226" s="34">
        <v>0.31597222222222221</v>
      </c>
      <c r="H226" s="35">
        <v>139803</v>
      </c>
      <c r="I226" s="37">
        <f t="shared" si="59"/>
        <v>4.5138888888888895E-2</v>
      </c>
      <c r="J226" s="38">
        <f t="shared" si="59"/>
        <v>35</v>
      </c>
      <c r="K226" s="35">
        <v>1</v>
      </c>
      <c r="L226" s="35"/>
      <c r="M226" s="35"/>
      <c r="N226" s="35"/>
      <c r="O226" s="35"/>
      <c r="P226" s="35"/>
      <c r="Q226" s="39">
        <f>SUM(K226:P226)</f>
        <v>1</v>
      </c>
      <c r="R226" s="35"/>
      <c r="S226" s="35">
        <v>1</v>
      </c>
      <c r="T226" s="35"/>
      <c r="U226" s="35"/>
      <c r="V226" s="35"/>
      <c r="W226" s="35"/>
      <c r="X226" s="39">
        <f>SUM(R226:W226)</f>
        <v>1</v>
      </c>
      <c r="Y226" s="40">
        <f t="shared" si="54"/>
        <v>0</v>
      </c>
    </row>
    <row r="227" spans="1:25" x14ac:dyDescent="0.25">
      <c r="A227" s="30"/>
      <c r="B227" s="41"/>
      <c r="C227" s="42" t="s">
        <v>31</v>
      </c>
      <c r="D227" s="33"/>
      <c r="E227" s="34">
        <v>0.33333333333333331</v>
      </c>
      <c r="F227" s="35">
        <v>139803</v>
      </c>
      <c r="G227" s="34">
        <v>0.36041666666666666</v>
      </c>
      <c r="H227" s="35">
        <v>139827</v>
      </c>
      <c r="I227" s="37">
        <f t="shared" si="59"/>
        <v>2.7083333333333348E-2</v>
      </c>
      <c r="J227" s="38">
        <f t="shared" si="59"/>
        <v>24</v>
      </c>
      <c r="K227" s="35">
        <v>1</v>
      </c>
      <c r="L227" s="35"/>
      <c r="M227" s="35"/>
      <c r="N227" s="35"/>
      <c r="O227" s="35"/>
      <c r="P227" s="35"/>
      <c r="Q227" s="39">
        <f t="shared" ref="Q227:Q238" si="66">SUM(K227:P227)</f>
        <v>1</v>
      </c>
      <c r="R227" s="35"/>
      <c r="S227" s="35">
        <v>1</v>
      </c>
      <c r="T227" s="35"/>
      <c r="U227" s="35"/>
      <c r="V227" s="35"/>
      <c r="W227" s="35"/>
      <c r="X227" s="39">
        <f t="shared" ref="X227:X238" si="67">SUM(R227:W227)</f>
        <v>1</v>
      </c>
      <c r="Y227" s="40">
        <f t="shared" si="54"/>
        <v>0</v>
      </c>
    </row>
    <row r="228" spans="1:25" x14ac:dyDescent="0.25">
      <c r="A228" s="30"/>
      <c r="B228" s="41"/>
      <c r="C228" s="42" t="s">
        <v>32</v>
      </c>
      <c r="D228" s="33">
        <v>16</v>
      </c>
      <c r="E228" s="34">
        <v>0.36944444444444446</v>
      </c>
      <c r="F228" s="35">
        <v>139827</v>
      </c>
      <c r="G228" s="34">
        <v>0.39930555555555558</v>
      </c>
      <c r="H228" s="35">
        <v>139851</v>
      </c>
      <c r="I228" s="37">
        <f t="shared" si="59"/>
        <v>2.9861111111111116E-2</v>
      </c>
      <c r="J228" s="38">
        <f t="shared" si="59"/>
        <v>24</v>
      </c>
      <c r="K228" s="35"/>
      <c r="L228" s="35">
        <v>1</v>
      </c>
      <c r="M228" s="35">
        <v>1</v>
      </c>
      <c r="N228" s="35"/>
      <c r="O228" s="35"/>
      <c r="P228" s="35"/>
      <c r="Q228" s="39">
        <f t="shared" si="66"/>
        <v>2</v>
      </c>
      <c r="R228" s="35"/>
      <c r="S228" s="35">
        <v>1</v>
      </c>
      <c r="T228" s="35"/>
      <c r="U228" s="35"/>
      <c r="V228" s="35">
        <v>1</v>
      </c>
      <c r="W228" s="35"/>
      <c r="X228" s="39">
        <f t="shared" si="67"/>
        <v>2</v>
      </c>
      <c r="Y228" s="40">
        <f t="shared" si="54"/>
        <v>0</v>
      </c>
    </row>
    <row r="229" spans="1:25" x14ac:dyDescent="0.25">
      <c r="A229" s="30"/>
      <c r="B229" s="41"/>
      <c r="C229" s="42" t="s">
        <v>33</v>
      </c>
      <c r="D229" s="33"/>
      <c r="E229" s="34">
        <v>0.4152777777777778</v>
      </c>
      <c r="F229" s="35">
        <v>139851</v>
      </c>
      <c r="G229" s="34">
        <v>0.45833333333333331</v>
      </c>
      <c r="H229" s="35">
        <v>139883</v>
      </c>
      <c r="I229" s="37">
        <f t="shared" si="59"/>
        <v>4.3055555555555514E-2</v>
      </c>
      <c r="J229" s="38">
        <f t="shared" si="59"/>
        <v>32</v>
      </c>
      <c r="K229" s="35">
        <v>1</v>
      </c>
      <c r="L229" s="35">
        <v>2</v>
      </c>
      <c r="M229" s="35"/>
      <c r="N229" s="35"/>
      <c r="O229" s="35"/>
      <c r="P229" s="35"/>
      <c r="Q229" s="39">
        <f t="shared" si="66"/>
        <v>3</v>
      </c>
      <c r="R229" s="35"/>
      <c r="S229" s="35">
        <v>2</v>
      </c>
      <c r="T229" s="35"/>
      <c r="U229" s="35"/>
      <c r="V229" s="35">
        <v>1</v>
      </c>
      <c r="W229" s="35"/>
      <c r="X229" s="39">
        <f t="shared" si="67"/>
        <v>3</v>
      </c>
      <c r="Y229" s="40">
        <f t="shared" si="54"/>
        <v>0</v>
      </c>
    </row>
    <row r="230" spans="1:25" x14ac:dyDescent="0.25">
      <c r="A230" s="30"/>
      <c r="B230" s="41"/>
      <c r="C230" s="42" t="s">
        <v>34</v>
      </c>
      <c r="D230" s="33">
        <v>16</v>
      </c>
      <c r="E230" s="34">
        <v>0.64583333333333337</v>
      </c>
      <c r="F230" s="35">
        <v>139883</v>
      </c>
      <c r="G230" s="34">
        <v>0.69236111111111109</v>
      </c>
      <c r="H230" s="35">
        <v>139917</v>
      </c>
      <c r="I230" s="37">
        <f t="shared" si="59"/>
        <v>4.6527777777777724E-2</v>
      </c>
      <c r="J230" s="38">
        <f t="shared" si="59"/>
        <v>34</v>
      </c>
      <c r="K230" s="35">
        <v>1</v>
      </c>
      <c r="L230" s="35">
        <v>1</v>
      </c>
      <c r="M230" s="35"/>
      <c r="N230" s="35"/>
      <c r="O230" s="35"/>
      <c r="P230" s="35"/>
      <c r="Q230" s="39">
        <f t="shared" si="66"/>
        <v>2</v>
      </c>
      <c r="R230" s="35"/>
      <c r="S230" s="35">
        <v>1</v>
      </c>
      <c r="T230" s="35"/>
      <c r="U230" s="35"/>
      <c r="V230" s="35">
        <v>1</v>
      </c>
      <c r="W230" s="35"/>
      <c r="X230" s="39">
        <f t="shared" si="67"/>
        <v>2</v>
      </c>
      <c r="Y230" s="40">
        <f t="shared" si="54"/>
        <v>0</v>
      </c>
    </row>
    <row r="231" spans="1:25" x14ac:dyDescent="0.25">
      <c r="A231" s="30"/>
      <c r="B231" s="41"/>
      <c r="C231" s="42" t="s">
        <v>35</v>
      </c>
      <c r="D231" s="33"/>
      <c r="E231" s="34">
        <v>0.72777777777777775</v>
      </c>
      <c r="F231" s="35">
        <v>139917</v>
      </c>
      <c r="G231" s="34">
        <v>0.78263888888888899</v>
      </c>
      <c r="H231" s="35">
        <v>139953</v>
      </c>
      <c r="I231" s="37">
        <f t="shared" si="59"/>
        <v>5.4861111111111249E-2</v>
      </c>
      <c r="J231" s="38">
        <f t="shared" si="59"/>
        <v>36</v>
      </c>
      <c r="K231" s="35">
        <v>3</v>
      </c>
      <c r="L231" s="35">
        <v>2</v>
      </c>
      <c r="M231" s="35">
        <v>1</v>
      </c>
      <c r="N231" s="35"/>
      <c r="O231" s="35"/>
      <c r="P231" s="35"/>
      <c r="Q231" s="39">
        <f t="shared" si="66"/>
        <v>6</v>
      </c>
      <c r="R231" s="35"/>
      <c r="S231" s="35">
        <v>3</v>
      </c>
      <c r="T231" s="35"/>
      <c r="U231" s="35"/>
      <c r="V231" s="35">
        <v>3</v>
      </c>
      <c r="W231" s="35"/>
      <c r="X231" s="39">
        <f t="shared" si="67"/>
        <v>6</v>
      </c>
      <c r="Y231" s="40">
        <f t="shared" si="54"/>
        <v>0</v>
      </c>
    </row>
    <row r="232" spans="1:25" x14ac:dyDescent="0.25">
      <c r="A232" s="30"/>
      <c r="B232" s="41"/>
      <c r="C232" s="42"/>
      <c r="D232" s="33"/>
      <c r="E232" s="34"/>
      <c r="F232" s="35"/>
      <c r="G232" s="34"/>
      <c r="H232" s="35"/>
      <c r="I232" s="37">
        <f t="shared" si="59"/>
        <v>0</v>
      </c>
      <c r="J232" s="38">
        <f t="shared" si="59"/>
        <v>0</v>
      </c>
      <c r="K232" s="35"/>
      <c r="L232" s="35"/>
      <c r="M232" s="35"/>
      <c r="N232" s="35"/>
      <c r="O232" s="35"/>
      <c r="P232" s="35"/>
      <c r="Q232" s="39">
        <f t="shared" si="66"/>
        <v>0</v>
      </c>
      <c r="R232" s="35"/>
      <c r="S232" s="35"/>
      <c r="T232" s="35"/>
      <c r="U232" s="35"/>
      <c r="V232" s="35"/>
      <c r="W232" s="35"/>
      <c r="X232" s="39">
        <f t="shared" si="67"/>
        <v>0</v>
      </c>
      <c r="Y232" s="40">
        <f t="shared" si="54"/>
        <v>0</v>
      </c>
    </row>
    <row r="233" spans="1:25" x14ac:dyDescent="0.25">
      <c r="A233" s="30"/>
      <c r="B233" s="41"/>
      <c r="C233" s="42"/>
      <c r="D233" s="33"/>
      <c r="E233" s="34"/>
      <c r="F233" s="35"/>
      <c r="G233" s="34"/>
      <c r="H233" s="35"/>
      <c r="I233" s="37">
        <f t="shared" si="59"/>
        <v>0</v>
      </c>
      <c r="J233" s="38">
        <f t="shared" si="59"/>
        <v>0</v>
      </c>
      <c r="K233" s="35"/>
      <c r="L233" s="35"/>
      <c r="M233" s="35"/>
      <c r="N233" s="35"/>
      <c r="O233" s="35"/>
      <c r="P233" s="35"/>
      <c r="Q233" s="39">
        <f t="shared" si="66"/>
        <v>0</v>
      </c>
      <c r="R233" s="35"/>
      <c r="S233" s="35"/>
      <c r="T233" s="35"/>
      <c r="U233" s="35"/>
      <c r="V233" s="35"/>
      <c r="W233" s="35"/>
      <c r="X233" s="39">
        <f t="shared" si="67"/>
        <v>0</v>
      </c>
      <c r="Y233" s="40">
        <f t="shared" si="54"/>
        <v>0</v>
      </c>
    </row>
    <row r="234" spans="1:25" x14ac:dyDescent="0.25">
      <c r="A234" s="30"/>
      <c r="B234" s="41"/>
      <c r="C234" s="42"/>
      <c r="D234" s="33"/>
      <c r="E234" s="34"/>
      <c r="F234" s="35"/>
      <c r="G234" s="34"/>
      <c r="H234" s="35"/>
      <c r="I234" s="37">
        <f t="shared" si="59"/>
        <v>0</v>
      </c>
      <c r="J234" s="38">
        <f t="shared" si="59"/>
        <v>0</v>
      </c>
      <c r="K234" s="35"/>
      <c r="L234" s="35"/>
      <c r="M234" s="35"/>
      <c r="N234" s="35"/>
      <c r="O234" s="35"/>
      <c r="P234" s="35"/>
      <c r="Q234" s="39">
        <f t="shared" si="66"/>
        <v>0</v>
      </c>
      <c r="R234" s="35"/>
      <c r="S234" s="35"/>
      <c r="T234" s="35"/>
      <c r="U234" s="35"/>
      <c r="V234" s="35"/>
      <c r="W234" s="35"/>
      <c r="X234" s="39">
        <f t="shared" si="67"/>
        <v>0</v>
      </c>
      <c r="Y234" s="40">
        <f t="shared" si="54"/>
        <v>0</v>
      </c>
    </row>
    <row r="235" spans="1:25" x14ac:dyDescent="0.25">
      <c r="A235" s="30"/>
      <c r="B235" s="41"/>
      <c r="C235" s="42"/>
      <c r="D235" s="33"/>
      <c r="E235" s="34"/>
      <c r="F235" s="35"/>
      <c r="G235" s="34"/>
      <c r="H235" s="35"/>
      <c r="I235" s="37">
        <f t="shared" si="59"/>
        <v>0</v>
      </c>
      <c r="J235" s="38">
        <f t="shared" si="59"/>
        <v>0</v>
      </c>
      <c r="K235" s="35"/>
      <c r="L235" s="35"/>
      <c r="M235" s="35"/>
      <c r="N235" s="35"/>
      <c r="O235" s="35"/>
      <c r="P235" s="35"/>
      <c r="Q235" s="39">
        <f t="shared" si="66"/>
        <v>0</v>
      </c>
      <c r="R235" s="35"/>
      <c r="S235" s="35"/>
      <c r="T235" s="35"/>
      <c r="U235" s="35"/>
      <c r="V235" s="35"/>
      <c r="W235" s="35"/>
      <c r="X235" s="39">
        <f t="shared" si="67"/>
        <v>0</v>
      </c>
      <c r="Y235" s="40">
        <f t="shared" si="54"/>
        <v>0</v>
      </c>
    </row>
    <row r="236" spans="1:25" x14ac:dyDescent="0.25">
      <c r="A236" s="30"/>
      <c r="B236" s="41"/>
      <c r="C236" s="58"/>
      <c r="D236" s="59"/>
      <c r="E236" s="60"/>
      <c r="F236" s="61"/>
      <c r="G236" s="60"/>
      <c r="H236" s="61"/>
      <c r="I236" s="37">
        <f t="shared" si="59"/>
        <v>0</v>
      </c>
      <c r="J236" s="38">
        <f t="shared" si="59"/>
        <v>0</v>
      </c>
      <c r="K236" s="35"/>
      <c r="L236" s="35"/>
      <c r="M236" s="35"/>
      <c r="N236" s="35"/>
      <c r="O236" s="35"/>
      <c r="P236" s="35"/>
      <c r="Q236" s="39">
        <f t="shared" si="66"/>
        <v>0</v>
      </c>
      <c r="R236" s="35"/>
      <c r="S236" s="35"/>
      <c r="T236" s="35"/>
      <c r="U236" s="35"/>
      <c r="V236" s="35"/>
      <c r="W236" s="35"/>
      <c r="X236" s="39">
        <f t="shared" si="67"/>
        <v>0</v>
      </c>
      <c r="Y236" s="40">
        <f t="shared" si="54"/>
        <v>0</v>
      </c>
    </row>
    <row r="237" spans="1:25" x14ac:dyDescent="0.25">
      <c r="A237" s="30"/>
      <c r="B237" s="41"/>
      <c r="C237" s="58"/>
      <c r="D237" s="59"/>
      <c r="E237" s="60"/>
      <c r="F237" s="61"/>
      <c r="G237" s="60"/>
      <c r="H237" s="61"/>
      <c r="I237" s="37">
        <f t="shared" si="59"/>
        <v>0</v>
      </c>
      <c r="J237" s="38">
        <f t="shared" si="59"/>
        <v>0</v>
      </c>
      <c r="K237" s="35"/>
      <c r="L237" s="35"/>
      <c r="M237" s="35"/>
      <c r="N237" s="35"/>
      <c r="O237" s="35"/>
      <c r="P237" s="35"/>
      <c r="Q237" s="39">
        <f t="shared" si="66"/>
        <v>0</v>
      </c>
      <c r="R237" s="35"/>
      <c r="S237" s="35"/>
      <c r="T237" s="35"/>
      <c r="U237" s="35"/>
      <c r="V237" s="35"/>
      <c r="W237" s="35"/>
      <c r="X237" s="39">
        <f t="shared" si="67"/>
        <v>0</v>
      </c>
      <c r="Y237" s="40">
        <f t="shared" si="54"/>
        <v>0</v>
      </c>
    </row>
    <row r="238" spans="1:25" x14ac:dyDescent="0.25">
      <c r="A238" s="30"/>
      <c r="B238" s="41"/>
      <c r="C238" s="58"/>
      <c r="D238" s="59"/>
      <c r="E238" s="60"/>
      <c r="F238" s="61"/>
      <c r="G238" s="60"/>
      <c r="H238" s="61"/>
      <c r="I238" s="37">
        <f t="shared" si="59"/>
        <v>0</v>
      </c>
      <c r="J238" s="38">
        <f t="shared" si="59"/>
        <v>0</v>
      </c>
      <c r="K238" s="35"/>
      <c r="L238" s="35"/>
      <c r="M238" s="35"/>
      <c r="N238" s="35"/>
      <c r="O238" s="35"/>
      <c r="P238" s="35"/>
      <c r="Q238" s="39">
        <f t="shared" si="66"/>
        <v>0</v>
      </c>
      <c r="R238" s="35"/>
      <c r="S238" s="35"/>
      <c r="T238" s="35"/>
      <c r="U238" s="35"/>
      <c r="V238" s="35"/>
      <c r="W238" s="35"/>
      <c r="X238" s="39">
        <f t="shared" si="67"/>
        <v>0</v>
      </c>
      <c r="Y238" s="40">
        <f t="shared" si="54"/>
        <v>0</v>
      </c>
    </row>
    <row r="239" spans="1:25" x14ac:dyDescent="0.25">
      <c r="A239" s="30"/>
      <c r="B239" s="41"/>
      <c r="C239" s="42"/>
      <c r="D239" s="43"/>
      <c r="E239" s="44"/>
      <c r="F239" s="45"/>
      <c r="G239" s="46"/>
      <c r="H239" s="47"/>
      <c r="I239" s="37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0"/>
    </row>
    <row r="240" spans="1:25" ht="15.75" thickBot="1" x14ac:dyDescent="0.3">
      <c r="A240" s="49"/>
      <c r="B240" s="50"/>
      <c r="C240" s="51" t="s">
        <v>38</v>
      </c>
      <c r="D240" s="52"/>
      <c r="E240" s="53"/>
      <c r="F240" s="54"/>
      <c r="G240" s="55"/>
      <c r="H240" s="56" t="s">
        <v>39</v>
      </c>
      <c r="I240" s="37">
        <f>SUM(I226:I239)</f>
        <v>0.24652777777777785</v>
      </c>
      <c r="J240" s="38">
        <f>SUM(J226:J239)</f>
        <v>185</v>
      </c>
      <c r="K240" s="38">
        <f t="shared" ref="K240:X240" si="68">SUM(K226:K239)</f>
        <v>7</v>
      </c>
      <c r="L240" s="38">
        <f t="shared" si="68"/>
        <v>6</v>
      </c>
      <c r="M240" s="38">
        <f t="shared" si="68"/>
        <v>2</v>
      </c>
      <c r="N240" s="38">
        <f t="shared" si="68"/>
        <v>0</v>
      </c>
      <c r="O240" s="38">
        <f t="shared" si="68"/>
        <v>0</v>
      </c>
      <c r="P240" s="38">
        <f t="shared" si="68"/>
        <v>0</v>
      </c>
      <c r="Q240" s="38">
        <f t="shared" si="68"/>
        <v>15</v>
      </c>
      <c r="R240" s="38">
        <f t="shared" si="68"/>
        <v>0</v>
      </c>
      <c r="S240" s="38">
        <f t="shared" si="68"/>
        <v>9</v>
      </c>
      <c r="T240" s="38">
        <f t="shared" si="68"/>
        <v>0</v>
      </c>
      <c r="U240" s="38">
        <f t="shared" si="68"/>
        <v>0</v>
      </c>
      <c r="V240" s="38">
        <f t="shared" si="68"/>
        <v>6</v>
      </c>
      <c r="W240" s="38">
        <f t="shared" si="68"/>
        <v>0</v>
      </c>
      <c r="X240" s="38">
        <f t="shared" si="68"/>
        <v>15</v>
      </c>
      <c r="Y240" s="40">
        <f t="shared" si="54"/>
        <v>0</v>
      </c>
    </row>
    <row r="241" spans="1:25" ht="15.75" thickTop="1" x14ac:dyDescent="0.25">
      <c r="A241" s="30" t="s">
        <v>47</v>
      </c>
      <c r="B241" s="31">
        <v>43694</v>
      </c>
      <c r="C241" s="32" t="s">
        <v>30</v>
      </c>
      <c r="D241" s="33"/>
      <c r="E241" s="34"/>
      <c r="F241" s="35"/>
      <c r="G241" s="34"/>
      <c r="H241" s="35"/>
      <c r="I241" s="37">
        <f t="shared" si="59"/>
        <v>0</v>
      </c>
      <c r="J241" s="38">
        <f t="shared" si="59"/>
        <v>0</v>
      </c>
      <c r="K241" s="35"/>
      <c r="L241" s="35"/>
      <c r="M241" s="35"/>
      <c r="N241" s="35"/>
      <c r="O241" s="35"/>
      <c r="P241" s="35"/>
      <c r="Q241" s="57">
        <f>SUM(K241:P241)</f>
        <v>0</v>
      </c>
      <c r="R241" s="35"/>
      <c r="S241" s="35"/>
      <c r="T241" s="35"/>
      <c r="U241" s="35"/>
      <c r="V241" s="35"/>
      <c r="W241" s="35"/>
      <c r="X241" s="39">
        <f>SUM(R241:W241)</f>
        <v>0</v>
      </c>
      <c r="Y241" s="40">
        <f t="shared" si="54"/>
        <v>0</v>
      </c>
    </row>
    <row r="242" spans="1:25" ht="15.75" thickBot="1" x14ac:dyDescent="0.3">
      <c r="A242" s="49"/>
      <c r="B242" s="50"/>
      <c r="C242" s="51" t="s">
        <v>38</v>
      </c>
      <c r="D242" s="52"/>
      <c r="E242" s="53"/>
      <c r="F242" s="54"/>
      <c r="G242" s="55"/>
      <c r="H242" s="56" t="s">
        <v>39</v>
      </c>
      <c r="I242" s="37">
        <f t="shared" ref="I242:X242" si="69">SUM(I241:I241)</f>
        <v>0</v>
      </c>
      <c r="J242" s="38">
        <f t="shared" si="69"/>
        <v>0</v>
      </c>
      <c r="K242" s="38">
        <f t="shared" si="69"/>
        <v>0</v>
      </c>
      <c r="L242" s="38">
        <f t="shared" si="69"/>
        <v>0</v>
      </c>
      <c r="M242" s="38">
        <f t="shared" si="69"/>
        <v>0</v>
      </c>
      <c r="N242" s="38">
        <f t="shared" si="69"/>
        <v>0</v>
      </c>
      <c r="O242" s="38">
        <f t="shared" si="69"/>
        <v>0</v>
      </c>
      <c r="P242" s="38">
        <f t="shared" si="69"/>
        <v>0</v>
      </c>
      <c r="Q242" s="38">
        <f t="shared" si="69"/>
        <v>0</v>
      </c>
      <c r="R242" s="38">
        <f t="shared" si="69"/>
        <v>0</v>
      </c>
      <c r="S242" s="38">
        <f t="shared" si="69"/>
        <v>0</v>
      </c>
      <c r="T242" s="38">
        <f t="shared" si="69"/>
        <v>0</v>
      </c>
      <c r="U242" s="38">
        <f t="shared" si="69"/>
        <v>0</v>
      </c>
      <c r="V242" s="38">
        <f t="shared" si="69"/>
        <v>0</v>
      </c>
      <c r="W242" s="38">
        <f t="shared" si="69"/>
        <v>0</v>
      </c>
      <c r="X242" s="38">
        <f t="shared" si="69"/>
        <v>0</v>
      </c>
      <c r="Y242" s="40">
        <f t="shared" si="54"/>
        <v>0</v>
      </c>
    </row>
    <row r="243" spans="1:25" ht="15.75" thickTop="1" x14ac:dyDescent="0.25">
      <c r="A243" s="30" t="s">
        <v>29</v>
      </c>
      <c r="B243" s="31">
        <v>43695</v>
      </c>
      <c r="C243" s="32"/>
      <c r="D243" s="33"/>
      <c r="E243" s="34"/>
      <c r="F243" s="35"/>
      <c r="G243" s="36"/>
      <c r="H243" s="35"/>
      <c r="I243" s="37">
        <f>SUM(G243-E243)</f>
        <v>0</v>
      </c>
      <c r="J243" s="38">
        <f>SUM(H243-F243)</f>
        <v>0</v>
      </c>
      <c r="K243" s="35"/>
      <c r="L243" s="35"/>
      <c r="M243" s="35"/>
      <c r="N243" s="35"/>
      <c r="O243" s="35"/>
      <c r="P243" s="35"/>
      <c r="Q243" s="39">
        <f>SUM(K243:P243)</f>
        <v>0</v>
      </c>
      <c r="R243" s="35"/>
      <c r="S243" s="35"/>
      <c r="T243" s="35"/>
      <c r="U243" s="35"/>
      <c r="V243" s="35"/>
      <c r="W243" s="35"/>
      <c r="X243" s="39">
        <f>SUM(R243:W243)</f>
        <v>0</v>
      </c>
      <c r="Y243" s="40">
        <f t="shared" si="54"/>
        <v>0</v>
      </c>
    </row>
    <row r="244" spans="1:25" ht="15.75" thickBot="1" x14ac:dyDescent="0.3">
      <c r="A244" s="49"/>
      <c r="B244" s="50"/>
      <c r="C244" s="51" t="s">
        <v>38</v>
      </c>
      <c r="D244" s="52"/>
      <c r="E244" s="53"/>
      <c r="F244" s="54"/>
      <c r="G244" s="55"/>
      <c r="H244" s="56" t="s">
        <v>39</v>
      </c>
      <c r="I244" s="37">
        <f t="shared" ref="I244:X244" si="70">SUM(I243:I243)</f>
        <v>0</v>
      </c>
      <c r="J244" s="38">
        <f t="shared" si="70"/>
        <v>0</v>
      </c>
      <c r="K244" s="38">
        <f t="shared" si="70"/>
        <v>0</v>
      </c>
      <c r="L244" s="38">
        <f t="shared" si="70"/>
        <v>0</v>
      </c>
      <c r="M244" s="38">
        <f t="shared" si="70"/>
        <v>0</v>
      </c>
      <c r="N244" s="38">
        <f t="shared" si="70"/>
        <v>0</v>
      </c>
      <c r="O244" s="38">
        <f t="shared" si="70"/>
        <v>0</v>
      </c>
      <c r="P244" s="38">
        <f t="shared" si="70"/>
        <v>0</v>
      </c>
      <c r="Q244" s="38">
        <f t="shared" si="70"/>
        <v>0</v>
      </c>
      <c r="R244" s="38">
        <f t="shared" si="70"/>
        <v>0</v>
      </c>
      <c r="S244" s="38">
        <f t="shared" si="70"/>
        <v>0</v>
      </c>
      <c r="T244" s="38">
        <f t="shared" si="70"/>
        <v>0</v>
      </c>
      <c r="U244" s="38">
        <f t="shared" si="70"/>
        <v>0</v>
      </c>
      <c r="V244" s="38">
        <f t="shared" si="70"/>
        <v>0</v>
      </c>
      <c r="W244" s="38">
        <f t="shared" si="70"/>
        <v>0</v>
      </c>
      <c r="X244" s="38">
        <f t="shared" si="70"/>
        <v>0</v>
      </c>
      <c r="Y244" s="40">
        <f>SUM(Q244-X244)</f>
        <v>0</v>
      </c>
    </row>
    <row r="245" spans="1:25" ht="15.75" thickTop="1" x14ac:dyDescent="0.25">
      <c r="A245" s="30" t="s">
        <v>40</v>
      </c>
      <c r="B245" s="31">
        <v>43696</v>
      </c>
      <c r="C245" s="32" t="s">
        <v>30</v>
      </c>
      <c r="D245" s="33">
        <v>16</v>
      </c>
      <c r="E245" s="34">
        <v>0.27083333333333331</v>
      </c>
      <c r="F245" s="35">
        <v>139953</v>
      </c>
      <c r="G245" s="34">
        <v>0.31736111111111115</v>
      </c>
      <c r="H245" s="35">
        <v>139996</v>
      </c>
      <c r="I245" s="37">
        <f t="shared" ref="I245:J287" si="71">SUM(G245-E245)</f>
        <v>4.6527777777777835E-2</v>
      </c>
      <c r="J245" s="38">
        <f t="shared" si="71"/>
        <v>43</v>
      </c>
      <c r="K245" s="35">
        <v>2</v>
      </c>
      <c r="L245" s="35">
        <v>2</v>
      </c>
      <c r="M245" s="35"/>
      <c r="N245" s="35"/>
      <c r="O245" s="35"/>
      <c r="P245" s="35"/>
      <c r="Q245" s="39">
        <f>SUM(K245:P245)</f>
        <v>4</v>
      </c>
      <c r="R245" s="35"/>
      <c r="S245" s="35">
        <v>4</v>
      </c>
      <c r="T245" s="35"/>
      <c r="U245" s="35"/>
      <c r="V245" s="35"/>
      <c r="W245" s="35"/>
      <c r="X245" s="39">
        <f>SUM(R245:W245)</f>
        <v>4</v>
      </c>
      <c r="Y245" s="40">
        <f t="shared" ref="Y245:Y322" si="72">SUM(Q245-X245)</f>
        <v>0</v>
      </c>
    </row>
    <row r="246" spans="1:25" x14ac:dyDescent="0.25">
      <c r="A246" s="30" t="s">
        <v>97</v>
      </c>
      <c r="B246" s="41"/>
      <c r="C246" s="42" t="s">
        <v>31</v>
      </c>
      <c r="D246" s="33"/>
      <c r="E246" s="34">
        <v>0.33333333333333331</v>
      </c>
      <c r="F246" s="35">
        <v>139986</v>
      </c>
      <c r="G246" s="34">
        <v>0.36180555555555555</v>
      </c>
      <c r="H246" s="35">
        <v>140010</v>
      </c>
      <c r="I246" s="37">
        <f t="shared" si="71"/>
        <v>2.8472222222222232E-2</v>
      </c>
      <c r="J246" s="38">
        <f t="shared" si="71"/>
        <v>24</v>
      </c>
      <c r="K246" s="35">
        <v>1</v>
      </c>
      <c r="L246" s="35">
        <v>2</v>
      </c>
      <c r="M246" s="35"/>
      <c r="N246" s="35"/>
      <c r="O246" s="35"/>
      <c r="P246" s="35"/>
      <c r="Q246" s="39">
        <f t="shared" ref="Q246:Q257" si="73">SUM(K246:P246)</f>
        <v>3</v>
      </c>
      <c r="R246" s="35"/>
      <c r="S246" s="35">
        <v>2</v>
      </c>
      <c r="T246" s="35">
        <v>1</v>
      </c>
      <c r="U246" s="35"/>
      <c r="V246" s="35"/>
      <c r="W246" s="35"/>
      <c r="X246" s="39">
        <f t="shared" ref="X246:X257" si="74">SUM(R246:W246)</f>
        <v>3</v>
      </c>
      <c r="Y246" s="40">
        <f t="shared" si="72"/>
        <v>0</v>
      </c>
    </row>
    <row r="247" spans="1:25" x14ac:dyDescent="0.25">
      <c r="A247" s="30"/>
      <c r="B247" s="41"/>
      <c r="C247" s="42" t="s">
        <v>32</v>
      </c>
      <c r="D247" s="33">
        <v>16</v>
      </c>
      <c r="E247" s="34">
        <v>0.36944444444444446</v>
      </c>
      <c r="F247" s="35">
        <v>140010</v>
      </c>
      <c r="G247" s="34">
        <v>0.40208333333333335</v>
      </c>
      <c r="H247" s="35">
        <v>140034</v>
      </c>
      <c r="I247" s="37">
        <f t="shared" si="71"/>
        <v>3.2638888888888884E-2</v>
      </c>
      <c r="J247" s="38">
        <f t="shared" si="71"/>
        <v>24</v>
      </c>
      <c r="K247" s="35">
        <v>2</v>
      </c>
      <c r="L247" s="35">
        <v>2</v>
      </c>
      <c r="M247" s="35">
        <v>1</v>
      </c>
      <c r="N247" s="35"/>
      <c r="O247" s="35"/>
      <c r="P247" s="35"/>
      <c r="Q247" s="39">
        <f t="shared" si="73"/>
        <v>5</v>
      </c>
      <c r="R247" s="35">
        <v>1</v>
      </c>
      <c r="S247" s="35">
        <v>3</v>
      </c>
      <c r="T247" s="35"/>
      <c r="U247" s="35">
        <v>1</v>
      </c>
      <c r="V247" s="35"/>
      <c r="W247" s="35"/>
      <c r="X247" s="39">
        <f t="shared" si="74"/>
        <v>5</v>
      </c>
      <c r="Y247" s="40">
        <f t="shared" si="72"/>
        <v>0</v>
      </c>
    </row>
    <row r="248" spans="1:25" x14ac:dyDescent="0.25">
      <c r="A248" s="30"/>
      <c r="B248" s="41"/>
      <c r="C248" s="42" t="s">
        <v>33</v>
      </c>
      <c r="D248" s="33"/>
      <c r="E248" s="34">
        <v>0.41319444444444442</v>
      </c>
      <c r="F248" s="35">
        <v>140034</v>
      </c>
      <c r="G248" s="34">
        <v>0.45763888888888887</v>
      </c>
      <c r="H248" s="35">
        <v>140066</v>
      </c>
      <c r="I248" s="37">
        <f t="shared" si="71"/>
        <v>4.4444444444444453E-2</v>
      </c>
      <c r="J248" s="38">
        <f t="shared" si="71"/>
        <v>32</v>
      </c>
      <c r="K248" s="35">
        <v>2</v>
      </c>
      <c r="L248" s="35">
        <v>3</v>
      </c>
      <c r="M248" s="35"/>
      <c r="N248" s="35"/>
      <c r="O248" s="35"/>
      <c r="P248" s="35"/>
      <c r="Q248" s="39">
        <f t="shared" si="73"/>
        <v>5</v>
      </c>
      <c r="R248" s="35"/>
      <c r="S248" s="35">
        <v>3</v>
      </c>
      <c r="T248" s="35">
        <v>2</v>
      </c>
      <c r="U248" s="35"/>
      <c r="V248" s="35"/>
      <c r="W248" s="35"/>
      <c r="X248" s="39">
        <f t="shared" si="74"/>
        <v>5</v>
      </c>
      <c r="Y248" s="40">
        <f t="shared" si="72"/>
        <v>0</v>
      </c>
    </row>
    <row r="249" spans="1:25" x14ac:dyDescent="0.25">
      <c r="A249" s="30" t="s">
        <v>82</v>
      </c>
      <c r="B249" s="41"/>
      <c r="C249" s="42" t="s">
        <v>34</v>
      </c>
      <c r="D249" s="33">
        <v>16</v>
      </c>
      <c r="E249" s="34">
        <v>0.64583333333333337</v>
      </c>
      <c r="F249" s="35">
        <v>140066</v>
      </c>
      <c r="G249" s="34">
        <v>0.71180555555555547</v>
      </c>
      <c r="H249" s="35">
        <v>140102</v>
      </c>
      <c r="I249" s="37">
        <f t="shared" si="71"/>
        <v>6.5972222222222099E-2</v>
      </c>
      <c r="J249" s="38">
        <f t="shared" si="71"/>
        <v>36</v>
      </c>
      <c r="K249" s="35">
        <v>1</v>
      </c>
      <c r="L249" s="35"/>
      <c r="M249" s="35"/>
      <c r="N249" s="35"/>
      <c r="O249" s="35"/>
      <c r="P249" s="35"/>
      <c r="Q249" s="39">
        <f t="shared" si="73"/>
        <v>1</v>
      </c>
      <c r="R249" s="35"/>
      <c r="S249" s="35">
        <v>1</v>
      </c>
      <c r="T249" s="35"/>
      <c r="U249" s="35"/>
      <c r="V249" s="35"/>
      <c r="W249" s="35"/>
      <c r="X249" s="39">
        <f t="shared" si="74"/>
        <v>1</v>
      </c>
      <c r="Y249" s="40">
        <f t="shared" si="72"/>
        <v>0</v>
      </c>
    </row>
    <row r="250" spans="1:25" x14ac:dyDescent="0.25">
      <c r="A250" s="30"/>
      <c r="B250" s="41"/>
      <c r="C250" s="42" t="s">
        <v>35</v>
      </c>
      <c r="D250" s="33"/>
      <c r="E250" s="34">
        <v>0.72777777777777775</v>
      </c>
      <c r="F250" s="35">
        <v>140102</v>
      </c>
      <c r="G250" s="34">
        <v>0.77777777777777779</v>
      </c>
      <c r="H250" s="35">
        <v>140134</v>
      </c>
      <c r="I250" s="37">
        <f t="shared" si="71"/>
        <v>5.0000000000000044E-2</v>
      </c>
      <c r="J250" s="38">
        <f t="shared" si="71"/>
        <v>32</v>
      </c>
      <c r="K250" s="35">
        <v>5</v>
      </c>
      <c r="L250" s="35">
        <v>1</v>
      </c>
      <c r="M250" s="35"/>
      <c r="N250" s="35"/>
      <c r="O250" s="35"/>
      <c r="P250" s="35"/>
      <c r="Q250" s="39">
        <f t="shared" si="73"/>
        <v>6</v>
      </c>
      <c r="R250" s="35"/>
      <c r="S250" s="35">
        <v>3</v>
      </c>
      <c r="T250" s="35">
        <v>3</v>
      </c>
      <c r="U250" s="35"/>
      <c r="V250" s="35"/>
      <c r="W250" s="35"/>
      <c r="X250" s="39">
        <f t="shared" si="74"/>
        <v>6</v>
      </c>
      <c r="Y250" s="40">
        <f t="shared" si="72"/>
        <v>0</v>
      </c>
    </row>
    <row r="251" spans="1:25" x14ac:dyDescent="0.25">
      <c r="A251" s="30"/>
      <c r="B251" s="41"/>
      <c r="C251" s="42"/>
      <c r="D251" s="33"/>
      <c r="E251" s="34"/>
      <c r="F251" s="35"/>
      <c r="G251" s="34"/>
      <c r="H251" s="35"/>
      <c r="I251" s="37">
        <f t="shared" si="71"/>
        <v>0</v>
      </c>
      <c r="J251" s="38">
        <f t="shared" si="71"/>
        <v>0</v>
      </c>
      <c r="K251" s="35"/>
      <c r="L251" s="35"/>
      <c r="M251" s="35"/>
      <c r="N251" s="35"/>
      <c r="O251" s="35"/>
      <c r="P251" s="35"/>
      <c r="Q251" s="39">
        <f t="shared" si="73"/>
        <v>0</v>
      </c>
      <c r="R251" s="35"/>
      <c r="S251" s="35"/>
      <c r="T251" s="35"/>
      <c r="U251" s="35"/>
      <c r="V251" s="35"/>
      <c r="W251" s="35"/>
      <c r="X251" s="39">
        <f t="shared" si="74"/>
        <v>0</v>
      </c>
      <c r="Y251" s="40">
        <f t="shared" si="72"/>
        <v>0</v>
      </c>
    </row>
    <row r="252" spans="1:25" x14ac:dyDescent="0.25">
      <c r="A252" s="30"/>
      <c r="B252" s="41"/>
      <c r="C252" s="42"/>
      <c r="D252" s="33"/>
      <c r="E252" s="34"/>
      <c r="F252" s="35"/>
      <c r="G252" s="34"/>
      <c r="H252" s="35"/>
      <c r="I252" s="37">
        <f t="shared" si="71"/>
        <v>0</v>
      </c>
      <c r="J252" s="38">
        <f t="shared" si="71"/>
        <v>0</v>
      </c>
      <c r="K252" s="35"/>
      <c r="L252" s="35"/>
      <c r="M252" s="35"/>
      <c r="N252" s="35"/>
      <c r="O252" s="35"/>
      <c r="P252" s="35"/>
      <c r="Q252" s="39">
        <f t="shared" si="73"/>
        <v>0</v>
      </c>
      <c r="R252" s="35"/>
      <c r="S252" s="35"/>
      <c r="T252" s="35"/>
      <c r="U252" s="35"/>
      <c r="V252" s="35"/>
      <c r="W252" s="35"/>
      <c r="X252" s="39">
        <f t="shared" si="74"/>
        <v>0</v>
      </c>
      <c r="Y252" s="40">
        <f t="shared" si="72"/>
        <v>0</v>
      </c>
    </row>
    <row r="253" spans="1:25" x14ac:dyDescent="0.25">
      <c r="A253" s="30"/>
      <c r="B253" s="41"/>
      <c r="C253" s="42"/>
      <c r="D253" s="33"/>
      <c r="E253" s="34"/>
      <c r="F253" s="35"/>
      <c r="G253" s="34"/>
      <c r="H253" s="35"/>
      <c r="I253" s="37">
        <f t="shared" si="71"/>
        <v>0</v>
      </c>
      <c r="J253" s="38">
        <f t="shared" si="71"/>
        <v>0</v>
      </c>
      <c r="K253" s="35"/>
      <c r="L253" s="35"/>
      <c r="M253" s="35"/>
      <c r="N253" s="35"/>
      <c r="O253" s="35"/>
      <c r="P253" s="35"/>
      <c r="Q253" s="39">
        <f t="shared" si="73"/>
        <v>0</v>
      </c>
      <c r="R253" s="35"/>
      <c r="S253" s="35"/>
      <c r="T253" s="35"/>
      <c r="U253" s="35"/>
      <c r="V253" s="35"/>
      <c r="W253" s="35"/>
      <c r="X253" s="39">
        <f t="shared" si="74"/>
        <v>0</v>
      </c>
      <c r="Y253" s="40">
        <f t="shared" si="72"/>
        <v>0</v>
      </c>
    </row>
    <row r="254" spans="1:25" x14ac:dyDescent="0.25">
      <c r="A254" s="30"/>
      <c r="B254" s="41"/>
      <c r="C254" s="42"/>
      <c r="D254" s="33"/>
      <c r="E254" s="34"/>
      <c r="F254" s="35"/>
      <c r="G254" s="34"/>
      <c r="H254" s="35"/>
      <c r="I254" s="37">
        <f t="shared" si="71"/>
        <v>0</v>
      </c>
      <c r="J254" s="38">
        <f t="shared" si="71"/>
        <v>0</v>
      </c>
      <c r="K254" s="35"/>
      <c r="L254" s="35"/>
      <c r="M254" s="35"/>
      <c r="N254" s="35"/>
      <c r="O254" s="35"/>
      <c r="P254" s="35"/>
      <c r="Q254" s="39">
        <f t="shared" si="73"/>
        <v>0</v>
      </c>
      <c r="R254" s="35"/>
      <c r="S254" s="35"/>
      <c r="T254" s="35"/>
      <c r="U254" s="35"/>
      <c r="V254" s="35"/>
      <c r="W254" s="35"/>
      <c r="X254" s="39">
        <f t="shared" si="74"/>
        <v>0</v>
      </c>
      <c r="Y254" s="40">
        <f t="shared" si="72"/>
        <v>0</v>
      </c>
    </row>
    <row r="255" spans="1:25" x14ac:dyDescent="0.25">
      <c r="A255" s="30"/>
      <c r="B255" s="41"/>
      <c r="C255" s="58"/>
      <c r="D255" s="59"/>
      <c r="E255" s="60"/>
      <c r="F255" s="61"/>
      <c r="G255" s="60"/>
      <c r="H255" s="61"/>
      <c r="I255" s="37">
        <f t="shared" si="71"/>
        <v>0</v>
      </c>
      <c r="J255" s="38">
        <f t="shared" si="71"/>
        <v>0</v>
      </c>
      <c r="K255" s="35"/>
      <c r="L255" s="35"/>
      <c r="M255" s="35"/>
      <c r="N255" s="35"/>
      <c r="O255" s="35"/>
      <c r="P255" s="35"/>
      <c r="Q255" s="39">
        <f t="shared" si="73"/>
        <v>0</v>
      </c>
      <c r="R255" s="35"/>
      <c r="S255" s="35"/>
      <c r="T255" s="35"/>
      <c r="U255" s="35"/>
      <c r="V255" s="35"/>
      <c r="W255" s="35"/>
      <c r="X255" s="39">
        <f t="shared" si="74"/>
        <v>0</v>
      </c>
      <c r="Y255" s="40">
        <f t="shared" si="72"/>
        <v>0</v>
      </c>
    </row>
    <row r="256" spans="1:25" x14ac:dyDescent="0.25">
      <c r="A256" s="30"/>
      <c r="B256" s="41"/>
      <c r="C256" s="58"/>
      <c r="D256" s="59"/>
      <c r="E256" s="60"/>
      <c r="F256" s="61"/>
      <c r="G256" s="60"/>
      <c r="H256" s="61"/>
      <c r="I256" s="37">
        <f t="shared" si="71"/>
        <v>0</v>
      </c>
      <c r="J256" s="38">
        <f t="shared" si="71"/>
        <v>0</v>
      </c>
      <c r="K256" s="35"/>
      <c r="L256" s="35"/>
      <c r="M256" s="35"/>
      <c r="N256" s="35"/>
      <c r="O256" s="35"/>
      <c r="P256" s="35"/>
      <c r="Q256" s="39">
        <f t="shared" si="73"/>
        <v>0</v>
      </c>
      <c r="R256" s="35"/>
      <c r="S256" s="35"/>
      <c r="T256" s="35"/>
      <c r="U256" s="35"/>
      <c r="V256" s="35"/>
      <c r="W256" s="35"/>
      <c r="X256" s="39">
        <f t="shared" si="74"/>
        <v>0</v>
      </c>
      <c r="Y256" s="40">
        <f t="shared" si="72"/>
        <v>0</v>
      </c>
    </row>
    <row r="257" spans="1:25" x14ac:dyDescent="0.25">
      <c r="A257" s="30"/>
      <c r="B257" s="41"/>
      <c r="C257" s="58"/>
      <c r="D257" s="59"/>
      <c r="E257" s="60"/>
      <c r="F257" s="61"/>
      <c r="G257" s="60"/>
      <c r="H257" s="61"/>
      <c r="I257" s="37">
        <f t="shared" si="71"/>
        <v>0</v>
      </c>
      <c r="J257" s="38">
        <f t="shared" si="71"/>
        <v>0</v>
      </c>
      <c r="K257" s="35"/>
      <c r="L257" s="35"/>
      <c r="M257" s="35"/>
      <c r="N257" s="35"/>
      <c r="O257" s="35"/>
      <c r="P257" s="35"/>
      <c r="Q257" s="39">
        <f t="shared" si="73"/>
        <v>0</v>
      </c>
      <c r="R257" s="35"/>
      <c r="S257" s="35"/>
      <c r="T257" s="35"/>
      <c r="U257" s="35"/>
      <c r="V257" s="35"/>
      <c r="W257" s="35"/>
      <c r="X257" s="39">
        <f t="shared" si="74"/>
        <v>0</v>
      </c>
      <c r="Y257" s="40">
        <f t="shared" si="72"/>
        <v>0</v>
      </c>
    </row>
    <row r="258" spans="1:25" x14ac:dyDescent="0.25">
      <c r="A258" s="30"/>
      <c r="B258" s="41"/>
      <c r="C258" s="42"/>
      <c r="D258" s="43"/>
      <c r="E258" s="44"/>
      <c r="F258" s="45"/>
      <c r="G258" s="46"/>
      <c r="H258" s="47"/>
      <c r="I258" s="37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0"/>
    </row>
    <row r="259" spans="1:25" ht="15.75" thickBot="1" x14ac:dyDescent="0.3">
      <c r="A259" s="49"/>
      <c r="B259" s="50"/>
      <c r="C259" s="51" t="s">
        <v>38</v>
      </c>
      <c r="D259" s="52"/>
      <c r="E259" s="53"/>
      <c r="F259" s="54"/>
      <c r="G259" s="55"/>
      <c r="H259" s="56" t="s">
        <v>39</v>
      </c>
      <c r="I259" s="37">
        <f>SUM(I245:I258)</f>
        <v>0.26805555555555555</v>
      </c>
      <c r="J259" s="38">
        <f>SUM(J245:J258)</f>
        <v>191</v>
      </c>
      <c r="K259" s="38">
        <f t="shared" ref="K259:X259" si="75">SUM(K245:K258)</f>
        <v>13</v>
      </c>
      <c r="L259" s="38">
        <f t="shared" si="75"/>
        <v>10</v>
      </c>
      <c r="M259" s="38">
        <f t="shared" si="75"/>
        <v>1</v>
      </c>
      <c r="N259" s="38">
        <f t="shared" si="75"/>
        <v>0</v>
      </c>
      <c r="O259" s="38">
        <f t="shared" si="75"/>
        <v>0</v>
      </c>
      <c r="P259" s="38">
        <f t="shared" si="75"/>
        <v>0</v>
      </c>
      <c r="Q259" s="38">
        <f t="shared" si="75"/>
        <v>24</v>
      </c>
      <c r="R259" s="38">
        <f t="shared" si="75"/>
        <v>1</v>
      </c>
      <c r="S259" s="38">
        <f t="shared" si="75"/>
        <v>16</v>
      </c>
      <c r="T259" s="38">
        <f t="shared" si="75"/>
        <v>6</v>
      </c>
      <c r="U259" s="38">
        <f t="shared" si="75"/>
        <v>1</v>
      </c>
      <c r="V259" s="38">
        <f t="shared" si="75"/>
        <v>0</v>
      </c>
      <c r="W259" s="38">
        <f t="shared" si="75"/>
        <v>0</v>
      </c>
      <c r="X259" s="38">
        <f t="shared" si="75"/>
        <v>24</v>
      </c>
      <c r="Y259" s="40">
        <f t="shared" si="72"/>
        <v>0</v>
      </c>
    </row>
    <row r="260" spans="1:25" ht="15.75" thickTop="1" x14ac:dyDescent="0.25">
      <c r="A260" s="30" t="s">
        <v>143</v>
      </c>
      <c r="B260" s="31">
        <v>43697</v>
      </c>
      <c r="C260" s="32" t="s">
        <v>30</v>
      </c>
      <c r="D260" s="144">
        <v>16</v>
      </c>
      <c r="E260" s="34">
        <v>0.27083333333333331</v>
      </c>
      <c r="F260" s="187">
        <v>140134</v>
      </c>
      <c r="G260" s="34">
        <v>0.31805555555555554</v>
      </c>
      <c r="H260" s="35">
        <v>140168</v>
      </c>
      <c r="I260" s="37">
        <f t="shared" si="71"/>
        <v>4.7222222222222221E-2</v>
      </c>
      <c r="J260" s="38">
        <f t="shared" si="71"/>
        <v>34</v>
      </c>
      <c r="K260" s="35"/>
      <c r="L260" s="35">
        <v>2</v>
      </c>
      <c r="M260" s="35"/>
      <c r="N260" s="35"/>
      <c r="O260" s="35"/>
      <c r="P260" s="35"/>
      <c r="Q260" s="39">
        <f>SUM(K260:P260)</f>
        <v>2</v>
      </c>
      <c r="R260" s="35"/>
      <c r="S260" s="35">
        <v>1</v>
      </c>
      <c r="T260" s="35">
        <v>1</v>
      </c>
      <c r="U260" s="35"/>
      <c r="V260" s="35"/>
      <c r="W260" s="35"/>
      <c r="X260" s="39">
        <f>SUM(R260:W260)</f>
        <v>2</v>
      </c>
      <c r="Y260" s="40">
        <f t="shared" si="72"/>
        <v>0</v>
      </c>
    </row>
    <row r="261" spans="1:25" x14ac:dyDescent="0.25">
      <c r="A261" s="30" t="s">
        <v>97</v>
      </c>
      <c r="B261" s="62"/>
      <c r="C261" s="42" t="s">
        <v>31</v>
      </c>
      <c r="D261" s="33"/>
      <c r="E261" s="34">
        <v>0.32291666666666669</v>
      </c>
      <c r="F261" s="35">
        <v>140168</v>
      </c>
      <c r="G261" s="34">
        <v>0.36180555555555555</v>
      </c>
      <c r="H261" s="35">
        <v>140191</v>
      </c>
      <c r="I261" s="37">
        <f t="shared" si="71"/>
        <v>3.8888888888888862E-2</v>
      </c>
      <c r="J261" s="38">
        <f t="shared" si="71"/>
        <v>23</v>
      </c>
      <c r="K261" s="35"/>
      <c r="L261" s="35">
        <v>1</v>
      </c>
      <c r="M261" s="35"/>
      <c r="N261" s="35"/>
      <c r="O261" s="35"/>
      <c r="P261" s="35"/>
      <c r="Q261" s="39">
        <f t="shared" ref="Q261:Q272" si="76">SUM(K261:P261)</f>
        <v>1</v>
      </c>
      <c r="R261" s="35"/>
      <c r="S261" s="35"/>
      <c r="T261" s="35">
        <v>1</v>
      </c>
      <c r="U261" s="35"/>
      <c r="V261" s="35"/>
      <c r="W261" s="35"/>
      <c r="X261" s="39">
        <f t="shared" ref="X261:X272" si="77">SUM(R261:W261)</f>
        <v>1</v>
      </c>
      <c r="Y261" s="40">
        <f t="shared" si="72"/>
        <v>0</v>
      </c>
    </row>
    <row r="262" spans="1:25" x14ac:dyDescent="0.25">
      <c r="A262" s="30"/>
      <c r="B262" s="63"/>
      <c r="C262" s="42" t="s">
        <v>32</v>
      </c>
      <c r="D262" s="33">
        <v>16</v>
      </c>
      <c r="E262" s="34">
        <v>0.36944444444444446</v>
      </c>
      <c r="F262" s="35">
        <v>140191</v>
      </c>
      <c r="G262" s="34">
        <v>0.40069444444444446</v>
      </c>
      <c r="H262" s="35">
        <v>140214</v>
      </c>
      <c r="I262" s="37">
        <f t="shared" si="71"/>
        <v>3.125E-2</v>
      </c>
      <c r="J262" s="38">
        <f t="shared" si="71"/>
        <v>23</v>
      </c>
      <c r="K262" s="35">
        <v>1</v>
      </c>
      <c r="L262" s="35"/>
      <c r="M262" s="35">
        <v>1</v>
      </c>
      <c r="N262" s="35"/>
      <c r="O262" s="35"/>
      <c r="P262" s="35"/>
      <c r="Q262" s="39">
        <f t="shared" si="76"/>
        <v>2</v>
      </c>
      <c r="R262" s="35">
        <v>2</v>
      </c>
      <c r="S262" s="35"/>
      <c r="T262" s="35"/>
      <c r="U262" s="35"/>
      <c r="V262" s="35"/>
      <c r="W262" s="35"/>
      <c r="X262" s="39">
        <f t="shared" si="77"/>
        <v>2</v>
      </c>
      <c r="Y262" s="40">
        <f t="shared" si="72"/>
        <v>0</v>
      </c>
    </row>
    <row r="263" spans="1:25" x14ac:dyDescent="0.25">
      <c r="A263" s="30"/>
      <c r="B263" s="63"/>
      <c r="C263" s="42" t="s">
        <v>33</v>
      </c>
      <c r="D263" s="33"/>
      <c r="E263" s="34">
        <v>0.41319444444444442</v>
      </c>
      <c r="F263" s="187">
        <v>140214</v>
      </c>
      <c r="G263" s="34">
        <v>0.46319444444444446</v>
      </c>
      <c r="H263" s="35">
        <v>140246</v>
      </c>
      <c r="I263" s="37">
        <f t="shared" si="71"/>
        <v>5.0000000000000044E-2</v>
      </c>
      <c r="J263" s="38">
        <f t="shared" si="71"/>
        <v>32</v>
      </c>
      <c r="K263" s="35"/>
      <c r="L263" s="35">
        <v>1</v>
      </c>
      <c r="M263" s="35"/>
      <c r="N263" s="35"/>
      <c r="O263" s="35"/>
      <c r="P263" s="35"/>
      <c r="Q263" s="39">
        <f t="shared" si="76"/>
        <v>1</v>
      </c>
      <c r="R263" s="35"/>
      <c r="S263" s="35">
        <v>1</v>
      </c>
      <c r="T263" s="35"/>
      <c r="U263" s="35"/>
      <c r="V263" s="35"/>
      <c r="W263" s="35"/>
      <c r="X263" s="39">
        <f t="shared" si="77"/>
        <v>1</v>
      </c>
      <c r="Y263" s="40">
        <f t="shared" si="72"/>
        <v>0</v>
      </c>
    </row>
    <row r="264" spans="1:25" x14ac:dyDescent="0.25">
      <c r="A264" s="30" t="s">
        <v>82</v>
      </c>
      <c r="B264" s="62"/>
      <c r="C264" s="42" t="s">
        <v>34</v>
      </c>
      <c r="D264" s="33">
        <v>16</v>
      </c>
      <c r="E264" s="34">
        <v>0.64583333333333337</v>
      </c>
      <c r="F264" s="35">
        <v>140246</v>
      </c>
      <c r="G264" s="34">
        <v>0.71180555555555547</v>
      </c>
      <c r="H264" s="35">
        <v>140282</v>
      </c>
      <c r="I264" s="37">
        <f t="shared" si="71"/>
        <v>6.5972222222222099E-2</v>
      </c>
      <c r="J264" s="38">
        <f t="shared" si="71"/>
        <v>36</v>
      </c>
      <c r="K264" s="35">
        <v>2</v>
      </c>
      <c r="L264" s="35"/>
      <c r="M264" s="35"/>
      <c r="N264" s="35"/>
      <c r="O264" s="35"/>
      <c r="P264" s="35"/>
      <c r="Q264" s="39">
        <f t="shared" si="76"/>
        <v>2</v>
      </c>
      <c r="R264" s="35"/>
      <c r="S264" s="35">
        <v>2</v>
      </c>
      <c r="T264" s="35"/>
      <c r="U264" s="35"/>
      <c r="V264" s="35"/>
      <c r="W264" s="35"/>
      <c r="X264" s="39">
        <f t="shared" si="77"/>
        <v>2</v>
      </c>
      <c r="Y264" s="40">
        <f t="shared" si="72"/>
        <v>0</v>
      </c>
    </row>
    <row r="265" spans="1:25" x14ac:dyDescent="0.25">
      <c r="A265" s="30"/>
      <c r="B265" s="62"/>
      <c r="C265" s="42" t="s">
        <v>35</v>
      </c>
      <c r="D265" s="33"/>
      <c r="E265" s="34">
        <v>0.72777777777777775</v>
      </c>
      <c r="F265" s="35">
        <v>140282</v>
      </c>
      <c r="G265" s="34">
        <v>0.77500000000000002</v>
      </c>
      <c r="H265" s="35">
        <v>140313</v>
      </c>
      <c r="I265" s="37">
        <f t="shared" si="71"/>
        <v>4.7222222222222276E-2</v>
      </c>
      <c r="J265" s="38">
        <f t="shared" si="71"/>
        <v>31</v>
      </c>
      <c r="K265" s="35"/>
      <c r="L265" s="35"/>
      <c r="M265" s="35"/>
      <c r="N265" s="35"/>
      <c r="O265" s="35"/>
      <c r="P265" s="35"/>
      <c r="Q265" s="39">
        <f t="shared" si="76"/>
        <v>0</v>
      </c>
      <c r="R265" s="35"/>
      <c r="S265" s="35"/>
      <c r="T265" s="35"/>
      <c r="U265" s="35"/>
      <c r="V265" s="35"/>
      <c r="W265" s="35"/>
      <c r="X265" s="39">
        <f t="shared" si="77"/>
        <v>0</v>
      </c>
      <c r="Y265" s="40">
        <f t="shared" si="72"/>
        <v>0</v>
      </c>
    </row>
    <row r="266" spans="1:25" x14ac:dyDescent="0.25">
      <c r="A266" s="30"/>
      <c r="B266" s="62"/>
      <c r="C266" s="42"/>
      <c r="D266" s="33"/>
      <c r="E266" s="34"/>
      <c r="F266" s="35"/>
      <c r="G266" s="34"/>
      <c r="H266" s="35"/>
      <c r="I266" s="37">
        <f t="shared" si="71"/>
        <v>0</v>
      </c>
      <c r="J266" s="38">
        <f t="shared" si="71"/>
        <v>0</v>
      </c>
      <c r="K266" s="35"/>
      <c r="L266" s="35"/>
      <c r="M266" s="35"/>
      <c r="N266" s="35"/>
      <c r="O266" s="35"/>
      <c r="P266" s="35"/>
      <c r="Q266" s="39">
        <f t="shared" si="76"/>
        <v>0</v>
      </c>
      <c r="R266" s="35"/>
      <c r="S266" s="35"/>
      <c r="T266" s="35"/>
      <c r="U266" s="35"/>
      <c r="V266" s="35"/>
      <c r="W266" s="35"/>
      <c r="X266" s="39">
        <f t="shared" si="77"/>
        <v>0</v>
      </c>
      <c r="Y266" s="40">
        <f t="shared" si="72"/>
        <v>0</v>
      </c>
    </row>
    <row r="267" spans="1:25" x14ac:dyDescent="0.25">
      <c r="A267" s="30"/>
      <c r="B267" s="62"/>
      <c r="C267" s="42"/>
      <c r="D267" s="33"/>
      <c r="E267" s="34"/>
      <c r="F267" s="35"/>
      <c r="G267" s="34"/>
      <c r="H267" s="35"/>
      <c r="I267" s="37">
        <f t="shared" si="71"/>
        <v>0</v>
      </c>
      <c r="J267" s="38">
        <f t="shared" si="71"/>
        <v>0</v>
      </c>
      <c r="K267" s="35"/>
      <c r="L267" s="35"/>
      <c r="M267" s="35"/>
      <c r="N267" s="35"/>
      <c r="O267" s="35"/>
      <c r="P267" s="35"/>
      <c r="Q267" s="39">
        <f t="shared" si="76"/>
        <v>0</v>
      </c>
      <c r="R267" s="35"/>
      <c r="S267" s="35"/>
      <c r="T267" s="35"/>
      <c r="U267" s="35"/>
      <c r="V267" s="35"/>
      <c r="W267" s="35"/>
      <c r="X267" s="39">
        <f t="shared" si="77"/>
        <v>0</v>
      </c>
      <c r="Y267" s="40">
        <f t="shared" si="72"/>
        <v>0</v>
      </c>
    </row>
    <row r="268" spans="1:25" x14ac:dyDescent="0.25">
      <c r="A268" s="30"/>
      <c r="B268" s="62"/>
      <c r="C268" s="42"/>
      <c r="D268" s="33"/>
      <c r="E268" s="34"/>
      <c r="F268" s="35"/>
      <c r="G268" s="34"/>
      <c r="H268" s="35"/>
      <c r="I268" s="37">
        <f t="shared" si="71"/>
        <v>0</v>
      </c>
      <c r="J268" s="38">
        <f t="shared" si="71"/>
        <v>0</v>
      </c>
      <c r="K268" s="35"/>
      <c r="L268" s="35"/>
      <c r="M268" s="35"/>
      <c r="N268" s="35"/>
      <c r="O268" s="35"/>
      <c r="P268" s="35"/>
      <c r="Q268" s="39">
        <f t="shared" si="76"/>
        <v>0</v>
      </c>
      <c r="R268" s="35"/>
      <c r="S268" s="35"/>
      <c r="T268" s="35"/>
      <c r="U268" s="35"/>
      <c r="V268" s="35"/>
      <c r="W268" s="35"/>
      <c r="X268" s="39">
        <f t="shared" si="77"/>
        <v>0</v>
      </c>
      <c r="Y268" s="40">
        <f t="shared" si="72"/>
        <v>0</v>
      </c>
    </row>
    <row r="269" spans="1:25" x14ac:dyDescent="0.25">
      <c r="A269" s="30"/>
      <c r="B269" s="62"/>
      <c r="C269" s="42"/>
      <c r="D269" s="33"/>
      <c r="E269" s="34"/>
      <c r="F269" s="35"/>
      <c r="G269" s="34"/>
      <c r="H269" s="35"/>
      <c r="I269" s="37">
        <f t="shared" si="71"/>
        <v>0</v>
      </c>
      <c r="J269" s="38">
        <f t="shared" si="71"/>
        <v>0</v>
      </c>
      <c r="K269" s="35"/>
      <c r="L269" s="35"/>
      <c r="M269" s="35"/>
      <c r="N269" s="35"/>
      <c r="O269" s="35"/>
      <c r="P269" s="35"/>
      <c r="Q269" s="39">
        <f t="shared" si="76"/>
        <v>0</v>
      </c>
      <c r="R269" s="35"/>
      <c r="S269" s="35"/>
      <c r="T269" s="35"/>
      <c r="U269" s="35"/>
      <c r="V269" s="35"/>
      <c r="W269" s="35"/>
      <c r="X269" s="39">
        <f t="shared" si="77"/>
        <v>0</v>
      </c>
      <c r="Y269" s="40">
        <f t="shared" si="72"/>
        <v>0</v>
      </c>
    </row>
    <row r="270" spans="1:25" x14ac:dyDescent="0.25">
      <c r="A270" s="30"/>
      <c r="B270" s="62"/>
      <c r="C270" s="58"/>
      <c r="D270" s="59"/>
      <c r="E270" s="60"/>
      <c r="F270" s="61"/>
      <c r="G270" s="60"/>
      <c r="H270" s="61"/>
      <c r="I270" s="37">
        <f t="shared" si="71"/>
        <v>0</v>
      </c>
      <c r="J270" s="38">
        <f t="shared" si="71"/>
        <v>0</v>
      </c>
      <c r="K270" s="35"/>
      <c r="L270" s="35"/>
      <c r="M270" s="35"/>
      <c r="N270" s="35"/>
      <c r="O270" s="35"/>
      <c r="P270" s="35"/>
      <c r="Q270" s="39">
        <f t="shared" si="76"/>
        <v>0</v>
      </c>
      <c r="R270" s="35"/>
      <c r="S270" s="35"/>
      <c r="T270" s="35"/>
      <c r="U270" s="35"/>
      <c r="V270" s="35"/>
      <c r="W270" s="35"/>
      <c r="X270" s="39">
        <f t="shared" si="77"/>
        <v>0</v>
      </c>
      <c r="Y270" s="40">
        <f t="shared" si="72"/>
        <v>0</v>
      </c>
    </row>
    <row r="271" spans="1:25" x14ac:dyDescent="0.25">
      <c r="A271" s="30"/>
      <c r="B271" s="62"/>
      <c r="C271" s="58"/>
      <c r="D271" s="59"/>
      <c r="E271" s="60"/>
      <c r="F271" s="61"/>
      <c r="G271" s="60"/>
      <c r="H271" s="61"/>
      <c r="I271" s="37">
        <f t="shared" si="71"/>
        <v>0</v>
      </c>
      <c r="J271" s="38">
        <f t="shared" si="71"/>
        <v>0</v>
      </c>
      <c r="K271" s="35"/>
      <c r="L271" s="35"/>
      <c r="M271" s="35"/>
      <c r="N271" s="35"/>
      <c r="O271" s="35"/>
      <c r="P271" s="35"/>
      <c r="Q271" s="39">
        <f t="shared" si="76"/>
        <v>0</v>
      </c>
      <c r="R271" s="35"/>
      <c r="S271" s="35"/>
      <c r="T271" s="35"/>
      <c r="U271" s="35"/>
      <c r="V271" s="35"/>
      <c r="W271" s="35"/>
      <c r="X271" s="39">
        <f t="shared" si="77"/>
        <v>0</v>
      </c>
      <c r="Y271" s="40">
        <f t="shared" si="72"/>
        <v>0</v>
      </c>
    </row>
    <row r="272" spans="1:25" x14ac:dyDescent="0.25">
      <c r="A272" s="30"/>
      <c r="B272" s="62"/>
      <c r="C272" s="58"/>
      <c r="D272" s="59"/>
      <c r="E272" s="60"/>
      <c r="F272" s="61"/>
      <c r="G272" s="60"/>
      <c r="H272" s="61"/>
      <c r="I272" s="37">
        <f t="shared" si="71"/>
        <v>0</v>
      </c>
      <c r="J272" s="38">
        <f t="shared" si="71"/>
        <v>0</v>
      </c>
      <c r="K272" s="35"/>
      <c r="L272" s="35"/>
      <c r="M272" s="35"/>
      <c r="N272" s="35"/>
      <c r="O272" s="35"/>
      <c r="P272" s="35"/>
      <c r="Q272" s="39">
        <f t="shared" si="76"/>
        <v>0</v>
      </c>
      <c r="R272" s="35"/>
      <c r="S272" s="35"/>
      <c r="T272" s="35"/>
      <c r="U272" s="35"/>
      <c r="V272" s="35"/>
      <c r="W272" s="35"/>
      <c r="X272" s="39">
        <f t="shared" si="77"/>
        <v>0</v>
      </c>
      <c r="Y272" s="40">
        <f t="shared" si="72"/>
        <v>0</v>
      </c>
    </row>
    <row r="273" spans="1:25" x14ac:dyDescent="0.25">
      <c r="A273" s="30"/>
      <c r="B273" s="62"/>
      <c r="C273" s="42"/>
      <c r="D273" s="43"/>
      <c r="E273" s="44"/>
      <c r="F273" s="45"/>
      <c r="G273" s="46"/>
      <c r="H273" s="47"/>
      <c r="I273" s="37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0"/>
    </row>
    <row r="274" spans="1:25" ht="15.75" thickBot="1" x14ac:dyDescent="0.3">
      <c r="A274" s="49"/>
      <c r="B274" s="50"/>
      <c r="C274" s="51" t="s">
        <v>38</v>
      </c>
      <c r="D274" s="52"/>
      <c r="E274" s="53"/>
      <c r="F274" s="54"/>
      <c r="G274" s="55"/>
      <c r="H274" s="56" t="s">
        <v>39</v>
      </c>
      <c r="I274" s="37">
        <f>SUM(I260:I273)</f>
        <v>0.2805555555555555</v>
      </c>
      <c r="J274" s="38">
        <f>SUM(J260:J273)</f>
        <v>179</v>
      </c>
      <c r="K274" s="38">
        <f t="shared" ref="K274:X274" si="78">SUM(K260:K273)</f>
        <v>3</v>
      </c>
      <c r="L274" s="38">
        <f t="shared" si="78"/>
        <v>4</v>
      </c>
      <c r="M274" s="38">
        <f t="shared" si="78"/>
        <v>1</v>
      </c>
      <c r="N274" s="38">
        <f t="shared" si="78"/>
        <v>0</v>
      </c>
      <c r="O274" s="38">
        <f t="shared" si="78"/>
        <v>0</v>
      </c>
      <c r="P274" s="38">
        <f t="shared" si="78"/>
        <v>0</v>
      </c>
      <c r="Q274" s="38">
        <f t="shared" si="78"/>
        <v>8</v>
      </c>
      <c r="R274" s="38">
        <f t="shared" si="78"/>
        <v>2</v>
      </c>
      <c r="S274" s="38">
        <f t="shared" si="78"/>
        <v>4</v>
      </c>
      <c r="T274" s="38">
        <f t="shared" si="78"/>
        <v>2</v>
      </c>
      <c r="U274" s="38">
        <f t="shared" si="78"/>
        <v>0</v>
      </c>
      <c r="V274" s="38">
        <f t="shared" si="78"/>
        <v>0</v>
      </c>
      <c r="W274" s="38">
        <f t="shared" si="78"/>
        <v>0</v>
      </c>
      <c r="X274" s="38">
        <f t="shared" si="78"/>
        <v>8</v>
      </c>
      <c r="Y274" s="40">
        <f t="shared" si="72"/>
        <v>0</v>
      </c>
    </row>
    <row r="275" spans="1:25" ht="15.75" thickTop="1" x14ac:dyDescent="0.25">
      <c r="A275" s="30" t="s">
        <v>44</v>
      </c>
      <c r="B275" s="31">
        <v>43698</v>
      </c>
      <c r="C275" s="32" t="s">
        <v>30</v>
      </c>
      <c r="D275" s="33">
        <v>16</v>
      </c>
      <c r="E275" s="64">
        <v>0.27083333333333331</v>
      </c>
      <c r="F275" s="65">
        <v>140313</v>
      </c>
      <c r="G275" s="64">
        <v>0.31458333333333333</v>
      </c>
      <c r="H275" s="65">
        <v>140346</v>
      </c>
      <c r="I275" s="37">
        <f t="shared" si="71"/>
        <v>4.3750000000000011E-2</v>
      </c>
      <c r="J275" s="38">
        <f t="shared" si="71"/>
        <v>33</v>
      </c>
      <c r="K275" s="35">
        <v>1</v>
      </c>
      <c r="L275" s="35">
        <v>1</v>
      </c>
      <c r="M275" s="35"/>
      <c r="N275" s="35"/>
      <c r="O275" s="35"/>
      <c r="P275" s="35"/>
      <c r="Q275" s="39">
        <f>SUM(K275:P275)</f>
        <v>2</v>
      </c>
      <c r="R275" s="35"/>
      <c r="S275" s="35">
        <v>2</v>
      </c>
      <c r="T275" s="35"/>
      <c r="U275" s="35"/>
      <c r="V275" s="35"/>
      <c r="W275" s="35"/>
      <c r="X275" s="39">
        <f>SUM(R275:W275)</f>
        <v>2</v>
      </c>
      <c r="Y275" s="40">
        <f t="shared" si="72"/>
        <v>0</v>
      </c>
    </row>
    <row r="276" spans="1:25" x14ac:dyDescent="0.25">
      <c r="A276" s="30" t="s">
        <v>97</v>
      </c>
      <c r="B276" s="41"/>
      <c r="C276" s="42" t="s">
        <v>31</v>
      </c>
      <c r="D276" s="33"/>
      <c r="E276" s="64">
        <v>0.32291666666666669</v>
      </c>
      <c r="F276" s="65">
        <v>140346</v>
      </c>
      <c r="G276" s="64">
        <v>0.36458333333333331</v>
      </c>
      <c r="H276" s="65">
        <v>140370</v>
      </c>
      <c r="I276" s="37">
        <f t="shared" si="71"/>
        <v>4.166666666666663E-2</v>
      </c>
      <c r="J276" s="38">
        <f t="shared" si="71"/>
        <v>24</v>
      </c>
      <c r="K276" s="35">
        <v>1</v>
      </c>
      <c r="L276" s="35"/>
      <c r="M276" s="35"/>
      <c r="N276" s="35"/>
      <c r="O276" s="35"/>
      <c r="P276" s="35"/>
      <c r="Q276" s="39">
        <f t="shared" ref="Q276:Q287" si="79">SUM(K276:P276)</f>
        <v>1</v>
      </c>
      <c r="R276" s="35"/>
      <c r="S276" s="35">
        <v>1</v>
      </c>
      <c r="T276" s="35"/>
      <c r="U276" s="35"/>
      <c r="V276" s="35"/>
      <c r="W276" s="35"/>
      <c r="X276" s="39">
        <f t="shared" ref="X276:X287" si="80">SUM(R276:W276)</f>
        <v>1</v>
      </c>
      <c r="Y276" s="40">
        <f t="shared" si="72"/>
        <v>0</v>
      </c>
    </row>
    <row r="277" spans="1:25" x14ac:dyDescent="0.25">
      <c r="A277" s="30"/>
      <c r="B277" s="41"/>
      <c r="C277" s="42" t="s">
        <v>32</v>
      </c>
      <c r="D277" s="33">
        <v>16</v>
      </c>
      <c r="E277" s="64">
        <v>0.36944444444444446</v>
      </c>
      <c r="F277" s="65">
        <v>140370</v>
      </c>
      <c r="G277" s="64">
        <v>0.40208333333333335</v>
      </c>
      <c r="H277" s="65">
        <v>140394</v>
      </c>
      <c r="I277" s="37">
        <f t="shared" si="71"/>
        <v>3.2638888888888884E-2</v>
      </c>
      <c r="J277" s="38">
        <f t="shared" si="71"/>
        <v>24</v>
      </c>
      <c r="K277" s="35">
        <v>1</v>
      </c>
      <c r="L277" s="35">
        <v>1</v>
      </c>
      <c r="M277" s="35">
        <v>1</v>
      </c>
      <c r="N277" s="35"/>
      <c r="O277" s="35"/>
      <c r="P277" s="35"/>
      <c r="Q277" s="39">
        <f t="shared" si="79"/>
        <v>3</v>
      </c>
      <c r="R277" s="35"/>
      <c r="S277" s="35">
        <v>3</v>
      </c>
      <c r="T277" s="35"/>
      <c r="U277" s="35"/>
      <c r="V277" s="35"/>
      <c r="W277" s="35"/>
      <c r="X277" s="39">
        <f t="shared" si="80"/>
        <v>3</v>
      </c>
      <c r="Y277" s="40">
        <f t="shared" si="72"/>
        <v>0</v>
      </c>
    </row>
    <row r="278" spans="1:25" x14ac:dyDescent="0.25">
      <c r="A278" s="30"/>
      <c r="B278" s="41"/>
      <c r="C278" s="42" t="s">
        <v>33</v>
      </c>
      <c r="D278" s="33"/>
      <c r="E278" s="64">
        <v>0.41319444444444442</v>
      </c>
      <c r="F278" s="65">
        <v>140394</v>
      </c>
      <c r="G278" s="64">
        <v>0.4694444444444445</v>
      </c>
      <c r="H278" s="65">
        <v>140430</v>
      </c>
      <c r="I278" s="37">
        <f t="shared" si="71"/>
        <v>5.6250000000000078E-2</v>
      </c>
      <c r="J278" s="38">
        <f t="shared" si="71"/>
        <v>36</v>
      </c>
      <c r="K278" s="35"/>
      <c r="L278" s="35">
        <v>1</v>
      </c>
      <c r="M278" s="35"/>
      <c r="N278" s="35"/>
      <c r="O278" s="35"/>
      <c r="P278" s="35"/>
      <c r="Q278" s="39">
        <f t="shared" si="79"/>
        <v>1</v>
      </c>
      <c r="R278" s="35"/>
      <c r="S278" s="35">
        <v>1</v>
      </c>
      <c r="T278" s="35"/>
      <c r="U278" s="35"/>
      <c r="V278" s="35"/>
      <c r="W278" s="35"/>
      <c r="X278" s="39">
        <f t="shared" si="80"/>
        <v>1</v>
      </c>
      <c r="Y278" s="40">
        <f t="shared" si="72"/>
        <v>0</v>
      </c>
    </row>
    <row r="279" spans="1:25" x14ac:dyDescent="0.25">
      <c r="A279" s="30" t="s">
        <v>84</v>
      </c>
      <c r="B279" s="41"/>
      <c r="C279" s="42" t="s">
        <v>34</v>
      </c>
      <c r="D279" s="33">
        <v>16</v>
      </c>
      <c r="E279" s="64">
        <v>0.66111111111111109</v>
      </c>
      <c r="F279" s="65">
        <v>140430</v>
      </c>
      <c r="G279" s="64">
        <v>0.68680555555555556</v>
      </c>
      <c r="H279" s="65">
        <v>140464</v>
      </c>
      <c r="I279" s="37">
        <f t="shared" si="71"/>
        <v>2.5694444444444464E-2</v>
      </c>
      <c r="J279" s="38">
        <f t="shared" si="71"/>
        <v>34</v>
      </c>
      <c r="K279" s="35"/>
      <c r="L279" s="35">
        <v>1</v>
      </c>
      <c r="M279" s="35"/>
      <c r="N279" s="35"/>
      <c r="O279" s="35"/>
      <c r="P279" s="35"/>
      <c r="Q279" s="39">
        <f t="shared" si="79"/>
        <v>1</v>
      </c>
      <c r="R279" s="35"/>
      <c r="S279" s="35"/>
      <c r="T279" s="35"/>
      <c r="U279" s="35"/>
      <c r="V279" s="35">
        <v>1</v>
      </c>
      <c r="W279" s="35"/>
      <c r="X279" s="39">
        <f t="shared" si="80"/>
        <v>1</v>
      </c>
      <c r="Y279" s="40">
        <f t="shared" si="72"/>
        <v>0</v>
      </c>
    </row>
    <row r="280" spans="1:25" x14ac:dyDescent="0.25">
      <c r="A280" s="30"/>
      <c r="B280" s="41"/>
      <c r="C280" s="42" t="s">
        <v>35</v>
      </c>
      <c r="D280" s="33"/>
      <c r="E280" s="64">
        <v>0.72777777777777775</v>
      </c>
      <c r="F280" s="65">
        <v>140464</v>
      </c>
      <c r="G280" s="64">
        <v>0.78055555555555556</v>
      </c>
      <c r="H280" s="65">
        <v>140501</v>
      </c>
      <c r="I280" s="37">
        <f t="shared" si="71"/>
        <v>5.2777777777777812E-2</v>
      </c>
      <c r="J280" s="38">
        <f t="shared" si="71"/>
        <v>37</v>
      </c>
      <c r="K280" s="35">
        <v>2</v>
      </c>
      <c r="L280" s="35">
        <v>2</v>
      </c>
      <c r="M280" s="35"/>
      <c r="N280" s="35"/>
      <c r="O280" s="35"/>
      <c r="P280" s="35"/>
      <c r="Q280" s="39">
        <f t="shared" si="79"/>
        <v>4</v>
      </c>
      <c r="R280" s="35"/>
      <c r="S280" s="35">
        <v>3</v>
      </c>
      <c r="T280" s="35"/>
      <c r="U280" s="35"/>
      <c r="V280" s="35">
        <v>1</v>
      </c>
      <c r="W280" s="35"/>
      <c r="X280" s="39">
        <f t="shared" si="80"/>
        <v>4</v>
      </c>
      <c r="Y280" s="40">
        <f t="shared" si="72"/>
        <v>0</v>
      </c>
    </row>
    <row r="281" spans="1:25" x14ac:dyDescent="0.25">
      <c r="A281" s="30"/>
      <c r="B281" s="41"/>
      <c r="C281" s="42"/>
      <c r="D281" s="33"/>
      <c r="E281" s="64"/>
      <c r="F281" s="65"/>
      <c r="G281" s="64"/>
      <c r="H281" s="65"/>
      <c r="I281" s="37">
        <f t="shared" si="71"/>
        <v>0</v>
      </c>
      <c r="J281" s="38">
        <f t="shared" si="71"/>
        <v>0</v>
      </c>
      <c r="K281" s="35"/>
      <c r="L281" s="35"/>
      <c r="M281" s="35"/>
      <c r="N281" s="35"/>
      <c r="O281" s="35"/>
      <c r="P281" s="35"/>
      <c r="Q281" s="39">
        <f t="shared" si="79"/>
        <v>0</v>
      </c>
      <c r="R281" s="35"/>
      <c r="S281" s="35"/>
      <c r="T281" s="35"/>
      <c r="U281" s="35"/>
      <c r="V281" s="35"/>
      <c r="W281" s="35"/>
      <c r="X281" s="39">
        <f t="shared" si="80"/>
        <v>0</v>
      </c>
      <c r="Y281" s="40">
        <f t="shared" si="72"/>
        <v>0</v>
      </c>
    </row>
    <row r="282" spans="1:25" x14ac:dyDescent="0.25">
      <c r="A282" s="30"/>
      <c r="B282" s="41"/>
      <c r="C282" s="42"/>
      <c r="D282" s="33"/>
      <c r="E282" s="64"/>
      <c r="F282" s="65"/>
      <c r="G282" s="64"/>
      <c r="H282" s="65"/>
      <c r="I282" s="37">
        <f t="shared" si="71"/>
        <v>0</v>
      </c>
      <c r="J282" s="38">
        <f t="shared" si="71"/>
        <v>0</v>
      </c>
      <c r="K282" s="35"/>
      <c r="L282" s="35"/>
      <c r="M282" s="35"/>
      <c r="N282" s="35"/>
      <c r="O282" s="35"/>
      <c r="P282" s="35"/>
      <c r="Q282" s="39">
        <f t="shared" si="79"/>
        <v>0</v>
      </c>
      <c r="R282" s="35"/>
      <c r="S282" s="35"/>
      <c r="T282" s="35"/>
      <c r="U282" s="35"/>
      <c r="V282" s="35"/>
      <c r="W282" s="35"/>
      <c r="X282" s="39">
        <f t="shared" si="80"/>
        <v>0</v>
      </c>
      <c r="Y282" s="40">
        <f t="shared" si="72"/>
        <v>0</v>
      </c>
    </row>
    <row r="283" spans="1:25" x14ac:dyDescent="0.25">
      <c r="A283" s="30"/>
      <c r="B283" s="41"/>
      <c r="C283" s="42"/>
      <c r="D283" s="33"/>
      <c r="E283" s="64"/>
      <c r="F283" s="65"/>
      <c r="G283" s="64"/>
      <c r="H283" s="65"/>
      <c r="I283" s="37">
        <f t="shared" si="71"/>
        <v>0</v>
      </c>
      <c r="J283" s="38">
        <f t="shared" si="71"/>
        <v>0</v>
      </c>
      <c r="K283" s="35"/>
      <c r="L283" s="35"/>
      <c r="M283" s="35"/>
      <c r="N283" s="35"/>
      <c r="O283" s="35"/>
      <c r="P283" s="35"/>
      <c r="Q283" s="39">
        <f t="shared" si="79"/>
        <v>0</v>
      </c>
      <c r="R283" s="35"/>
      <c r="S283" s="35"/>
      <c r="T283" s="35"/>
      <c r="U283" s="35"/>
      <c r="V283" s="35"/>
      <c r="W283" s="35"/>
      <c r="X283" s="39">
        <f t="shared" si="80"/>
        <v>0</v>
      </c>
      <c r="Y283" s="40">
        <f t="shared" si="72"/>
        <v>0</v>
      </c>
    </row>
    <row r="284" spans="1:25" x14ac:dyDescent="0.25">
      <c r="A284" s="30"/>
      <c r="B284" s="41"/>
      <c r="C284" s="42"/>
      <c r="D284" s="33"/>
      <c r="E284" s="64"/>
      <c r="F284" s="65"/>
      <c r="G284" s="64"/>
      <c r="H284" s="65"/>
      <c r="I284" s="37">
        <f t="shared" si="71"/>
        <v>0</v>
      </c>
      <c r="J284" s="38">
        <f t="shared" si="71"/>
        <v>0</v>
      </c>
      <c r="K284" s="35"/>
      <c r="L284" s="35"/>
      <c r="M284" s="35"/>
      <c r="N284" s="35"/>
      <c r="O284" s="35"/>
      <c r="P284" s="35"/>
      <c r="Q284" s="39">
        <f t="shared" si="79"/>
        <v>0</v>
      </c>
      <c r="R284" s="35"/>
      <c r="S284" s="35"/>
      <c r="T284" s="35"/>
      <c r="U284" s="35"/>
      <c r="V284" s="35"/>
      <c r="W284" s="35"/>
      <c r="X284" s="39">
        <f t="shared" si="80"/>
        <v>0</v>
      </c>
      <c r="Y284" s="40">
        <f t="shared" si="72"/>
        <v>0</v>
      </c>
    </row>
    <row r="285" spans="1:25" x14ac:dyDescent="0.25">
      <c r="A285" s="30"/>
      <c r="B285" s="41"/>
      <c r="C285" s="58"/>
      <c r="D285" s="59"/>
      <c r="E285" s="60"/>
      <c r="F285" s="61"/>
      <c r="G285" s="60"/>
      <c r="H285" s="61"/>
      <c r="I285" s="37">
        <f t="shared" si="71"/>
        <v>0</v>
      </c>
      <c r="J285" s="38">
        <f t="shared" si="71"/>
        <v>0</v>
      </c>
      <c r="K285" s="35"/>
      <c r="L285" s="35"/>
      <c r="M285" s="35"/>
      <c r="N285" s="35"/>
      <c r="O285" s="35"/>
      <c r="P285" s="35"/>
      <c r="Q285" s="39">
        <f t="shared" si="79"/>
        <v>0</v>
      </c>
      <c r="R285" s="35"/>
      <c r="S285" s="35"/>
      <c r="T285" s="35"/>
      <c r="U285" s="35"/>
      <c r="V285" s="35"/>
      <c r="W285" s="35"/>
      <c r="X285" s="39">
        <f t="shared" si="80"/>
        <v>0</v>
      </c>
      <c r="Y285" s="40">
        <f t="shared" si="72"/>
        <v>0</v>
      </c>
    </row>
    <row r="286" spans="1:25" x14ac:dyDescent="0.25">
      <c r="A286" s="30"/>
      <c r="B286" s="41"/>
      <c r="C286" s="58"/>
      <c r="D286" s="59"/>
      <c r="E286" s="60"/>
      <c r="F286" s="61"/>
      <c r="G286" s="60"/>
      <c r="H286" s="61"/>
      <c r="I286" s="37">
        <f t="shared" si="71"/>
        <v>0</v>
      </c>
      <c r="J286" s="38">
        <f t="shared" si="71"/>
        <v>0</v>
      </c>
      <c r="K286" s="35"/>
      <c r="L286" s="35"/>
      <c r="M286" s="35"/>
      <c r="N286" s="35"/>
      <c r="O286" s="35"/>
      <c r="P286" s="35"/>
      <c r="Q286" s="39">
        <f t="shared" si="79"/>
        <v>0</v>
      </c>
      <c r="R286" s="35"/>
      <c r="S286" s="35"/>
      <c r="T286" s="35"/>
      <c r="U286" s="35"/>
      <c r="V286" s="35"/>
      <c r="W286" s="35"/>
      <c r="X286" s="39">
        <f t="shared" si="80"/>
        <v>0</v>
      </c>
      <c r="Y286" s="40">
        <f t="shared" si="72"/>
        <v>0</v>
      </c>
    </row>
    <row r="287" spans="1:25" x14ac:dyDescent="0.25">
      <c r="A287" s="30"/>
      <c r="B287" s="41"/>
      <c r="C287" s="58"/>
      <c r="D287" s="59"/>
      <c r="E287" s="60"/>
      <c r="F287" s="61"/>
      <c r="G287" s="60"/>
      <c r="H287" s="61"/>
      <c r="I287" s="37">
        <f t="shared" si="71"/>
        <v>0</v>
      </c>
      <c r="J287" s="38">
        <f t="shared" si="71"/>
        <v>0</v>
      </c>
      <c r="K287" s="35"/>
      <c r="L287" s="35"/>
      <c r="M287" s="35"/>
      <c r="N287" s="35"/>
      <c r="O287" s="35"/>
      <c r="P287" s="35"/>
      <c r="Q287" s="39">
        <f t="shared" si="79"/>
        <v>0</v>
      </c>
      <c r="R287" s="35"/>
      <c r="S287" s="35"/>
      <c r="T287" s="35"/>
      <c r="U287" s="35"/>
      <c r="V287" s="35"/>
      <c r="W287" s="35"/>
      <c r="X287" s="39">
        <f t="shared" si="80"/>
        <v>0</v>
      </c>
      <c r="Y287" s="40">
        <f t="shared" si="72"/>
        <v>0</v>
      </c>
    </row>
    <row r="288" spans="1:25" x14ac:dyDescent="0.25">
      <c r="A288" s="30"/>
      <c r="B288" s="41"/>
      <c r="C288" s="42"/>
      <c r="D288" s="43"/>
      <c r="E288" s="44"/>
      <c r="F288" s="45"/>
      <c r="G288" s="46"/>
      <c r="H288" s="47"/>
      <c r="I288" s="37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0"/>
    </row>
    <row r="289" spans="1:25" ht="15.75" thickBot="1" x14ac:dyDescent="0.3">
      <c r="A289" s="49"/>
      <c r="B289" s="50"/>
      <c r="C289" s="51" t="s">
        <v>38</v>
      </c>
      <c r="D289" s="52"/>
      <c r="E289" s="53"/>
      <c r="F289" s="54"/>
      <c r="G289" s="55"/>
      <c r="H289" s="56" t="s">
        <v>39</v>
      </c>
      <c r="I289" s="37">
        <f>SUM(I275:I288)</f>
        <v>0.25277777777777788</v>
      </c>
      <c r="J289" s="38">
        <f>SUM(J275:J288)</f>
        <v>188</v>
      </c>
      <c r="K289" s="38">
        <f t="shared" ref="K289:X289" si="81">SUM(K275:K288)</f>
        <v>5</v>
      </c>
      <c r="L289" s="38">
        <f t="shared" si="81"/>
        <v>6</v>
      </c>
      <c r="M289" s="38">
        <f t="shared" si="81"/>
        <v>1</v>
      </c>
      <c r="N289" s="38">
        <f t="shared" si="81"/>
        <v>0</v>
      </c>
      <c r="O289" s="38">
        <f t="shared" si="81"/>
        <v>0</v>
      </c>
      <c r="P289" s="38">
        <f t="shared" si="81"/>
        <v>0</v>
      </c>
      <c r="Q289" s="38">
        <f t="shared" si="81"/>
        <v>12</v>
      </c>
      <c r="R289" s="38">
        <f t="shared" si="81"/>
        <v>0</v>
      </c>
      <c r="S289" s="38">
        <f t="shared" si="81"/>
        <v>10</v>
      </c>
      <c r="T289" s="38">
        <f t="shared" si="81"/>
        <v>0</v>
      </c>
      <c r="U289" s="38">
        <f t="shared" si="81"/>
        <v>0</v>
      </c>
      <c r="V289" s="38">
        <f t="shared" si="81"/>
        <v>2</v>
      </c>
      <c r="W289" s="38">
        <f t="shared" si="81"/>
        <v>0</v>
      </c>
      <c r="X289" s="38">
        <f t="shared" si="81"/>
        <v>12</v>
      </c>
      <c r="Y289" s="40">
        <f t="shared" si="72"/>
        <v>0</v>
      </c>
    </row>
    <row r="290" spans="1:25" ht="15.75" thickTop="1" x14ac:dyDescent="0.25">
      <c r="A290" s="30" t="s">
        <v>144</v>
      </c>
      <c r="B290" s="31">
        <v>43699</v>
      </c>
      <c r="C290" s="32" t="s">
        <v>30</v>
      </c>
      <c r="D290" s="33">
        <v>16</v>
      </c>
      <c r="E290" s="64">
        <v>0.27083333333333331</v>
      </c>
      <c r="F290" s="65">
        <v>140501</v>
      </c>
      <c r="G290" s="64">
        <v>0.31458333333333333</v>
      </c>
      <c r="H290" s="65">
        <v>140534</v>
      </c>
      <c r="I290" s="37">
        <f t="shared" ref="I290:J302" si="82">SUM(G290-E290)</f>
        <v>4.3750000000000011E-2</v>
      </c>
      <c r="J290" s="38">
        <f t="shared" si="82"/>
        <v>33</v>
      </c>
      <c r="K290" s="35">
        <v>1</v>
      </c>
      <c r="L290" s="35"/>
      <c r="M290" s="35"/>
      <c r="N290" s="35"/>
      <c r="O290" s="35"/>
      <c r="P290" s="35"/>
      <c r="Q290" s="39">
        <f>SUM(K290:P290)</f>
        <v>1</v>
      </c>
      <c r="R290" s="35">
        <v>1</v>
      </c>
      <c r="S290" s="35"/>
      <c r="T290" s="35"/>
      <c r="U290" s="35"/>
      <c r="V290" s="35"/>
      <c r="W290" s="35"/>
      <c r="X290" s="39">
        <f>SUM(R290:W290)</f>
        <v>1</v>
      </c>
      <c r="Y290" s="40">
        <f t="shared" si="72"/>
        <v>0</v>
      </c>
    </row>
    <row r="291" spans="1:25" x14ac:dyDescent="0.25">
      <c r="A291" s="30" t="s">
        <v>84</v>
      </c>
      <c r="B291" s="41"/>
      <c r="C291" s="42" t="s">
        <v>31</v>
      </c>
      <c r="D291" s="33"/>
      <c r="E291" s="64">
        <v>0.33333333333333331</v>
      </c>
      <c r="F291" s="65">
        <v>140534</v>
      </c>
      <c r="G291" s="64">
        <v>0.3576388888888889</v>
      </c>
      <c r="H291" s="65">
        <v>140558</v>
      </c>
      <c r="I291" s="37">
        <f t="shared" si="82"/>
        <v>2.430555555555558E-2</v>
      </c>
      <c r="J291" s="38">
        <f t="shared" si="82"/>
        <v>24</v>
      </c>
      <c r="K291" s="35">
        <v>1</v>
      </c>
      <c r="L291" s="35"/>
      <c r="M291" s="35"/>
      <c r="N291" s="35"/>
      <c r="O291" s="35"/>
      <c r="P291" s="35"/>
      <c r="Q291" s="39">
        <f t="shared" ref="Q291:Q302" si="83">SUM(K291:P291)</f>
        <v>1</v>
      </c>
      <c r="R291" s="35"/>
      <c r="S291" s="35">
        <v>1</v>
      </c>
      <c r="T291" s="35"/>
      <c r="U291" s="35"/>
      <c r="V291" s="35"/>
      <c r="W291" s="35"/>
      <c r="X291" s="39">
        <f t="shared" ref="X291:X302" si="84">SUM(R291:W291)</f>
        <v>1</v>
      </c>
      <c r="Y291" s="40">
        <f t="shared" si="72"/>
        <v>0</v>
      </c>
    </row>
    <row r="292" spans="1:25" x14ac:dyDescent="0.25">
      <c r="A292" s="30"/>
      <c r="B292" s="41"/>
      <c r="C292" s="42" t="s">
        <v>32</v>
      </c>
      <c r="D292" s="33">
        <v>16</v>
      </c>
      <c r="E292" s="64">
        <v>0.36944444444444446</v>
      </c>
      <c r="F292" s="65">
        <v>140558</v>
      </c>
      <c r="G292" s="64">
        <v>0.40416666666666662</v>
      </c>
      <c r="H292" s="65">
        <v>140581</v>
      </c>
      <c r="I292" s="37">
        <f t="shared" si="82"/>
        <v>3.4722222222222154E-2</v>
      </c>
      <c r="J292" s="38">
        <f t="shared" si="82"/>
        <v>23</v>
      </c>
      <c r="K292" s="35">
        <v>3</v>
      </c>
      <c r="L292" s="35">
        <v>3</v>
      </c>
      <c r="M292" s="35">
        <v>1</v>
      </c>
      <c r="N292" s="35"/>
      <c r="O292" s="35"/>
      <c r="P292" s="35"/>
      <c r="Q292" s="39">
        <f t="shared" si="83"/>
        <v>7</v>
      </c>
      <c r="R292" s="35">
        <v>1</v>
      </c>
      <c r="S292" s="35">
        <v>1</v>
      </c>
      <c r="T292" s="35"/>
      <c r="U292" s="35"/>
      <c r="V292" s="35">
        <v>5</v>
      </c>
      <c r="W292" s="35"/>
      <c r="X292" s="39">
        <f t="shared" si="84"/>
        <v>7</v>
      </c>
      <c r="Y292" s="40">
        <f t="shared" si="72"/>
        <v>0</v>
      </c>
    </row>
    <row r="293" spans="1:25" x14ac:dyDescent="0.25">
      <c r="A293" s="30"/>
      <c r="B293" s="41"/>
      <c r="C293" s="42" t="s">
        <v>33</v>
      </c>
      <c r="D293" s="33"/>
      <c r="E293" s="64">
        <v>0.41319444444444442</v>
      </c>
      <c r="F293" s="65">
        <v>140581</v>
      </c>
      <c r="G293" s="64">
        <v>0.46180555555555558</v>
      </c>
      <c r="H293" s="65">
        <v>140614</v>
      </c>
      <c r="I293" s="37">
        <f t="shared" si="82"/>
        <v>4.861111111111116E-2</v>
      </c>
      <c r="J293" s="38">
        <f t="shared" si="82"/>
        <v>33</v>
      </c>
      <c r="K293" s="35"/>
      <c r="L293" s="35"/>
      <c r="M293" s="35"/>
      <c r="N293" s="35"/>
      <c r="O293" s="35"/>
      <c r="P293" s="35"/>
      <c r="Q293" s="39">
        <f t="shared" si="83"/>
        <v>0</v>
      </c>
      <c r="R293" s="35"/>
      <c r="S293" s="35"/>
      <c r="T293" s="35"/>
      <c r="U293" s="35"/>
      <c r="V293" s="35"/>
      <c r="W293" s="35"/>
      <c r="X293" s="39">
        <f t="shared" si="84"/>
        <v>0</v>
      </c>
      <c r="Y293" s="40">
        <f t="shared" si="72"/>
        <v>0</v>
      </c>
    </row>
    <row r="294" spans="1:25" x14ac:dyDescent="0.25">
      <c r="A294" s="30"/>
      <c r="B294" s="41"/>
      <c r="C294" s="42" t="s">
        <v>34</v>
      </c>
      <c r="D294" s="33">
        <v>16</v>
      </c>
      <c r="E294" s="64">
        <v>0.64583333333333337</v>
      </c>
      <c r="F294" s="65">
        <v>140614</v>
      </c>
      <c r="G294" s="64">
        <v>0.69027777777777777</v>
      </c>
      <c r="H294" s="65">
        <v>140647</v>
      </c>
      <c r="I294" s="37">
        <f t="shared" si="82"/>
        <v>4.4444444444444398E-2</v>
      </c>
      <c r="J294" s="38">
        <f t="shared" si="82"/>
        <v>33</v>
      </c>
      <c r="K294" s="35">
        <v>2</v>
      </c>
      <c r="L294" s="35"/>
      <c r="M294" s="35"/>
      <c r="N294" s="35"/>
      <c r="O294" s="35"/>
      <c r="P294" s="35"/>
      <c r="Q294" s="39">
        <f t="shared" si="83"/>
        <v>2</v>
      </c>
      <c r="R294" s="35"/>
      <c r="S294" s="35"/>
      <c r="T294" s="35"/>
      <c r="U294" s="35"/>
      <c r="V294" s="35">
        <v>2</v>
      </c>
      <c r="W294" s="35"/>
      <c r="X294" s="39">
        <f t="shared" si="84"/>
        <v>2</v>
      </c>
      <c r="Y294" s="40">
        <f t="shared" si="72"/>
        <v>0</v>
      </c>
    </row>
    <row r="295" spans="1:25" x14ac:dyDescent="0.25">
      <c r="A295" s="30" t="s">
        <v>84</v>
      </c>
      <c r="B295" s="41"/>
      <c r="C295" s="42" t="s">
        <v>35</v>
      </c>
      <c r="D295" s="33"/>
      <c r="E295" s="64">
        <v>0.72777777777777775</v>
      </c>
      <c r="F295" s="65">
        <v>140647</v>
      </c>
      <c r="G295" s="64">
        <v>0.78472222222222221</v>
      </c>
      <c r="H295" s="65">
        <v>140685</v>
      </c>
      <c r="I295" s="37">
        <f t="shared" si="82"/>
        <v>5.6944444444444464E-2</v>
      </c>
      <c r="J295" s="38">
        <f t="shared" si="82"/>
        <v>38</v>
      </c>
      <c r="K295" s="35">
        <v>2</v>
      </c>
      <c r="L295" s="35">
        <v>3</v>
      </c>
      <c r="M295" s="35">
        <v>1</v>
      </c>
      <c r="N295" s="35"/>
      <c r="O295" s="35"/>
      <c r="P295" s="35"/>
      <c r="Q295" s="39">
        <f t="shared" si="83"/>
        <v>6</v>
      </c>
      <c r="R295" s="35"/>
      <c r="S295" s="35">
        <v>6</v>
      </c>
      <c r="T295" s="35"/>
      <c r="U295" s="35"/>
      <c r="V295" s="35"/>
      <c r="W295" s="35"/>
      <c r="X295" s="39">
        <f t="shared" si="84"/>
        <v>6</v>
      </c>
      <c r="Y295" s="40">
        <f t="shared" si="72"/>
        <v>0</v>
      </c>
    </row>
    <row r="296" spans="1:25" x14ac:dyDescent="0.25">
      <c r="A296" s="30"/>
      <c r="B296" s="41"/>
      <c r="C296" s="42"/>
      <c r="D296" s="33"/>
      <c r="E296" s="64"/>
      <c r="F296" s="65"/>
      <c r="G296" s="64"/>
      <c r="H296" s="65"/>
      <c r="I296" s="37">
        <f t="shared" si="82"/>
        <v>0</v>
      </c>
      <c r="J296" s="38">
        <f t="shared" si="82"/>
        <v>0</v>
      </c>
      <c r="K296" s="35"/>
      <c r="L296" s="35"/>
      <c r="M296" s="35"/>
      <c r="N296" s="35"/>
      <c r="O296" s="35"/>
      <c r="P296" s="35"/>
      <c r="Q296" s="39">
        <f t="shared" si="83"/>
        <v>0</v>
      </c>
      <c r="R296" s="35"/>
      <c r="S296" s="35"/>
      <c r="T296" s="35"/>
      <c r="U296" s="35"/>
      <c r="V296" s="35"/>
      <c r="W296" s="35"/>
      <c r="X296" s="39">
        <f t="shared" si="84"/>
        <v>0</v>
      </c>
      <c r="Y296" s="40">
        <f t="shared" si="72"/>
        <v>0</v>
      </c>
    </row>
    <row r="297" spans="1:25" x14ac:dyDescent="0.25">
      <c r="A297" s="30"/>
      <c r="B297" s="41"/>
      <c r="C297" s="42"/>
      <c r="D297" s="33"/>
      <c r="E297" s="64"/>
      <c r="F297" s="65"/>
      <c r="G297" s="64"/>
      <c r="H297" s="65"/>
      <c r="I297" s="37">
        <f t="shared" si="82"/>
        <v>0</v>
      </c>
      <c r="J297" s="38">
        <f t="shared" si="82"/>
        <v>0</v>
      </c>
      <c r="K297" s="35"/>
      <c r="L297" s="35"/>
      <c r="M297" s="35"/>
      <c r="N297" s="35"/>
      <c r="O297" s="35"/>
      <c r="P297" s="35"/>
      <c r="Q297" s="39">
        <f t="shared" si="83"/>
        <v>0</v>
      </c>
      <c r="R297" s="35"/>
      <c r="S297" s="35"/>
      <c r="T297" s="35"/>
      <c r="U297" s="35"/>
      <c r="V297" s="35"/>
      <c r="W297" s="35"/>
      <c r="X297" s="39">
        <f t="shared" si="84"/>
        <v>0</v>
      </c>
      <c r="Y297" s="40">
        <f t="shared" si="72"/>
        <v>0</v>
      </c>
    </row>
    <row r="298" spans="1:25" x14ac:dyDescent="0.25">
      <c r="A298" s="30"/>
      <c r="B298" s="41"/>
      <c r="C298" s="42"/>
      <c r="D298" s="33"/>
      <c r="E298" s="64"/>
      <c r="F298" s="65"/>
      <c r="G298" s="64"/>
      <c r="H298" s="65"/>
      <c r="I298" s="37">
        <f t="shared" si="82"/>
        <v>0</v>
      </c>
      <c r="J298" s="38">
        <f t="shared" si="82"/>
        <v>0</v>
      </c>
      <c r="K298" s="35"/>
      <c r="L298" s="35"/>
      <c r="M298" s="35"/>
      <c r="N298" s="35"/>
      <c r="O298" s="35"/>
      <c r="P298" s="35"/>
      <c r="Q298" s="39">
        <f t="shared" si="83"/>
        <v>0</v>
      </c>
      <c r="R298" s="35"/>
      <c r="S298" s="35"/>
      <c r="T298" s="35"/>
      <c r="U298" s="35"/>
      <c r="V298" s="35"/>
      <c r="W298" s="35"/>
      <c r="X298" s="39">
        <f t="shared" si="84"/>
        <v>0</v>
      </c>
      <c r="Y298" s="40">
        <f t="shared" si="72"/>
        <v>0</v>
      </c>
    </row>
    <row r="299" spans="1:25" x14ac:dyDescent="0.25">
      <c r="A299" s="30"/>
      <c r="B299" s="41"/>
      <c r="C299" s="42"/>
      <c r="D299" s="33"/>
      <c r="E299" s="64"/>
      <c r="F299" s="65"/>
      <c r="G299" s="64"/>
      <c r="H299" s="65"/>
      <c r="I299" s="37">
        <f t="shared" si="82"/>
        <v>0</v>
      </c>
      <c r="J299" s="38">
        <f t="shared" si="82"/>
        <v>0</v>
      </c>
      <c r="K299" s="35"/>
      <c r="L299" s="35"/>
      <c r="M299" s="35"/>
      <c r="N299" s="35"/>
      <c r="O299" s="35"/>
      <c r="P299" s="35"/>
      <c r="Q299" s="39">
        <f t="shared" si="83"/>
        <v>0</v>
      </c>
      <c r="R299" s="35"/>
      <c r="S299" s="35"/>
      <c r="T299" s="35"/>
      <c r="U299" s="35"/>
      <c r="V299" s="35"/>
      <c r="W299" s="35"/>
      <c r="X299" s="39">
        <f t="shared" si="84"/>
        <v>0</v>
      </c>
      <c r="Y299" s="40">
        <f t="shared" si="72"/>
        <v>0</v>
      </c>
    </row>
    <row r="300" spans="1:25" x14ac:dyDescent="0.25">
      <c r="A300" s="30"/>
      <c r="B300" s="41"/>
      <c r="C300" s="58"/>
      <c r="D300" s="59"/>
      <c r="E300" s="60"/>
      <c r="F300" s="61"/>
      <c r="G300" s="60"/>
      <c r="H300" s="61"/>
      <c r="I300" s="37">
        <f t="shared" si="82"/>
        <v>0</v>
      </c>
      <c r="J300" s="38">
        <f t="shared" si="82"/>
        <v>0</v>
      </c>
      <c r="K300" s="35"/>
      <c r="L300" s="35"/>
      <c r="M300" s="35"/>
      <c r="N300" s="35"/>
      <c r="O300" s="35"/>
      <c r="P300" s="35"/>
      <c r="Q300" s="39">
        <f t="shared" si="83"/>
        <v>0</v>
      </c>
      <c r="R300" s="35"/>
      <c r="S300" s="35"/>
      <c r="T300" s="35"/>
      <c r="U300" s="35"/>
      <c r="V300" s="35"/>
      <c r="W300" s="35"/>
      <c r="X300" s="39">
        <f t="shared" si="84"/>
        <v>0</v>
      </c>
      <c r="Y300" s="40">
        <f t="shared" si="72"/>
        <v>0</v>
      </c>
    </row>
    <row r="301" spans="1:25" x14ac:dyDescent="0.25">
      <c r="A301" s="30"/>
      <c r="B301" s="41"/>
      <c r="C301" s="58"/>
      <c r="D301" s="59"/>
      <c r="E301" s="60"/>
      <c r="F301" s="61"/>
      <c r="G301" s="60"/>
      <c r="H301" s="61"/>
      <c r="I301" s="37">
        <f t="shared" si="82"/>
        <v>0</v>
      </c>
      <c r="J301" s="38">
        <f t="shared" si="82"/>
        <v>0</v>
      </c>
      <c r="K301" s="35"/>
      <c r="L301" s="35"/>
      <c r="M301" s="35"/>
      <c r="N301" s="35"/>
      <c r="O301" s="35"/>
      <c r="P301" s="35"/>
      <c r="Q301" s="39">
        <f t="shared" si="83"/>
        <v>0</v>
      </c>
      <c r="R301" s="35"/>
      <c r="S301" s="35"/>
      <c r="T301" s="35"/>
      <c r="U301" s="35"/>
      <c r="V301" s="35"/>
      <c r="W301" s="35"/>
      <c r="X301" s="39">
        <f t="shared" si="84"/>
        <v>0</v>
      </c>
      <c r="Y301" s="40">
        <f t="shared" si="72"/>
        <v>0</v>
      </c>
    </row>
    <row r="302" spans="1:25" x14ac:dyDescent="0.25">
      <c r="A302" s="30"/>
      <c r="B302" s="41"/>
      <c r="C302" s="58"/>
      <c r="D302" s="59"/>
      <c r="E302" s="60"/>
      <c r="F302" s="61"/>
      <c r="G302" s="60"/>
      <c r="H302" s="61"/>
      <c r="I302" s="37">
        <f t="shared" si="82"/>
        <v>0</v>
      </c>
      <c r="J302" s="38">
        <f t="shared" si="82"/>
        <v>0</v>
      </c>
      <c r="K302" s="35"/>
      <c r="L302" s="35"/>
      <c r="M302" s="35"/>
      <c r="N302" s="35"/>
      <c r="O302" s="35"/>
      <c r="P302" s="35"/>
      <c r="Q302" s="39">
        <f t="shared" si="83"/>
        <v>0</v>
      </c>
      <c r="R302" s="35"/>
      <c r="S302" s="35"/>
      <c r="T302" s="35"/>
      <c r="U302" s="35"/>
      <c r="V302" s="35"/>
      <c r="W302" s="35"/>
      <c r="X302" s="39">
        <f t="shared" si="84"/>
        <v>0</v>
      </c>
      <c r="Y302" s="40">
        <f t="shared" si="72"/>
        <v>0</v>
      </c>
    </row>
    <row r="303" spans="1:25" x14ac:dyDescent="0.25">
      <c r="A303" s="30"/>
      <c r="B303" s="41"/>
      <c r="C303" s="42"/>
      <c r="D303" s="43"/>
      <c r="E303" s="44"/>
      <c r="F303" s="45"/>
      <c r="G303" s="46"/>
      <c r="H303" s="47"/>
      <c r="I303" s="37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0"/>
    </row>
    <row r="304" spans="1:25" ht="15.75" thickBot="1" x14ac:dyDescent="0.3">
      <c r="A304" s="49"/>
      <c r="B304" s="50"/>
      <c r="C304" s="51" t="s">
        <v>38</v>
      </c>
      <c r="D304" s="52"/>
      <c r="E304" s="53"/>
      <c r="F304" s="54"/>
      <c r="G304" s="55"/>
      <c r="H304" s="56" t="s">
        <v>39</v>
      </c>
      <c r="I304" s="37">
        <f>SUM(I290:I303)</f>
        <v>0.25277777777777777</v>
      </c>
      <c r="J304" s="38">
        <f>SUM(J290:J303)</f>
        <v>184</v>
      </c>
      <c r="K304" s="38">
        <f t="shared" ref="K304:X304" si="85">SUM(K290:K303)</f>
        <v>9</v>
      </c>
      <c r="L304" s="38">
        <f t="shared" si="85"/>
        <v>6</v>
      </c>
      <c r="M304" s="38">
        <f t="shared" si="85"/>
        <v>2</v>
      </c>
      <c r="N304" s="38">
        <f t="shared" si="85"/>
        <v>0</v>
      </c>
      <c r="O304" s="38">
        <f t="shared" si="85"/>
        <v>0</v>
      </c>
      <c r="P304" s="38">
        <f t="shared" si="85"/>
        <v>0</v>
      </c>
      <c r="Q304" s="38">
        <f t="shared" si="85"/>
        <v>17</v>
      </c>
      <c r="R304" s="38">
        <f t="shared" si="85"/>
        <v>2</v>
      </c>
      <c r="S304" s="38">
        <f t="shared" si="85"/>
        <v>8</v>
      </c>
      <c r="T304" s="38">
        <f t="shared" si="85"/>
        <v>0</v>
      </c>
      <c r="U304" s="38">
        <f t="shared" si="85"/>
        <v>0</v>
      </c>
      <c r="V304" s="38">
        <f t="shared" si="85"/>
        <v>7</v>
      </c>
      <c r="W304" s="38">
        <f t="shared" si="85"/>
        <v>0</v>
      </c>
      <c r="X304" s="38">
        <f t="shared" si="85"/>
        <v>17</v>
      </c>
      <c r="Y304" s="40">
        <f t="shared" si="72"/>
        <v>0</v>
      </c>
    </row>
    <row r="305" spans="1:25" ht="15.75" thickTop="1" x14ac:dyDescent="0.25">
      <c r="A305" s="30" t="s">
        <v>46</v>
      </c>
      <c r="B305" s="31">
        <v>43700</v>
      </c>
      <c r="C305" s="32" t="s">
        <v>30</v>
      </c>
      <c r="D305" s="33">
        <v>16</v>
      </c>
      <c r="E305" s="64">
        <v>0.27083333333333331</v>
      </c>
      <c r="F305" s="65">
        <v>140685</v>
      </c>
      <c r="G305" s="64">
        <v>0.32083333333333336</v>
      </c>
      <c r="H305" s="65">
        <v>140719</v>
      </c>
      <c r="I305" s="37">
        <f t="shared" ref="I305:J317" si="86">SUM(G305-E305)</f>
        <v>5.0000000000000044E-2</v>
      </c>
      <c r="J305" s="38">
        <f t="shared" si="86"/>
        <v>34</v>
      </c>
      <c r="K305" s="35">
        <v>2</v>
      </c>
      <c r="L305" s="35"/>
      <c r="M305" s="35"/>
      <c r="N305" s="35"/>
      <c r="O305" s="35"/>
      <c r="P305" s="35"/>
      <c r="Q305" s="39">
        <f>SUM(K305:P305)</f>
        <v>2</v>
      </c>
      <c r="R305" s="35"/>
      <c r="S305" s="35">
        <v>2</v>
      </c>
      <c r="T305" s="35"/>
      <c r="U305" s="35"/>
      <c r="V305" s="35"/>
      <c r="W305" s="35"/>
      <c r="X305" s="39">
        <f>SUM(R305:W305)</f>
        <v>2</v>
      </c>
      <c r="Y305" s="40">
        <f t="shared" si="72"/>
        <v>0</v>
      </c>
    </row>
    <row r="306" spans="1:25" x14ac:dyDescent="0.25">
      <c r="A306" s="30" t="s">
        <v>84</v>
      </c>
      <c r="B306" s="62"/>
      <c r="C306" s="42" t="s">
        <v>31</v>
      </c>
      <c r="D306" s="33"/>
      <c r="E306" s="64">
        <v>0.33333333333333331</v>
      </c>
      <c r="F306" s="65">
        <v>140719</v>
      </c>
      <c r="G306" s="64">
        <v>0.36180555555555555</v>
      </c>
      <c r="H306" s="65">
        <v>140742</v>
      </c>
      <c r="I306" s="37">
        <f t="shared" si="86"/>
        <v>2.8472222222222232E-2</v>
      </c>
      <c r="J306" s="38">
        <f t="shared" si="86"/>
        <v>23</v>
      </c>
      <c r="K306" s="35"/>
      <c r="L306" s="35"/>
      <c r="M306" s="35"/>
      <c r="N306" s="35"/>
      <c r="O306" s="35"/>
      <c r="P306" s="35"/>
      <c r="Q306" s="39">
        <f t="shared" ref="Q306:Q317" si="87">SUM(K306:P306)</f>
        <v>0</v>
      </c>
      <c r="R306" s="35"/>
      <c r="S306" s="35"/>
      <c r="T306" s="35"/>
      <c r="U306" s="35"/>
      <c r="V306" s="35"/>
      <c r="W306" s="35"/>
      <c r="X306" s="39">
        <f t="shared" ref="X306:X317" si="88">SUM(R306:W306)</f>
        <v>0</v>
      </c>
      <c r="Y306" s="40">
        <f t="shared" si="72"/>
        <v>0</v>
      </c>
    </row>
    <row r="307" spans="1:25" x14ac:dyDescent="0.25">
      <c r="A307" s="30"/>
      <c r="B307" s="63"/>
      <c r="C307" s="42" t="s">
        <v>32</v>
      </c>
      <c r="D307" s="33">
        <v>16</v>
      </c>
      <c r="E307" s="64">
        <v>0.36944444444444446</v>
      </c>
      <c r="F307" s="65">
        <v>140742</v>
      </c>
      <c r="G307" s="64">
        <v>0.40347222222222223</v>
      </c>
      <c r="H307" s="65">
        <v>140766</v>
      </c>
      <c r="I307" s="37">
        <f t="shared" si="86"/>
        <v>3.4027777777777768E-2</v>
      </c>
      <c r="J307" s="38">
        <f t="shared" si="86"/>
        <v>24</v>
      </c>
      <c r="K307" s="35">
        <v>2</v>
      </c>
      <c r="L307" s="35">
        <v>2</v>
      </c>
      <c r="M307" s="35">
        <v>1</v>
      </c>
      <c r="N307" s="35"/>
      <c r="O307" s="35"/>
      <c r="P307" s="35"/>
      <c r="Q307" s="39">
        <f t="shared" si="87"/>
        <v>5</v>
      </c>
      <c r="R307" s="35"/>
      <c r="S307" s="35">
        <v>2</v>
      </c>
      <c r="T307" s="35"/>
      <c r="U307" s="35"/>
      <c r="V307" s="35">
        <v>3</v>
      </c>
      <c r="W307" s="35"/>
      <c r="X307" s="39">
        <f t="shared" si="88"/>
        <v>5</v>
      </c>
      <c r="Y307" s="40">
        <f t="shared" si="72"/>
        <v>0</v>
      </c>
    </row>
    <row r="308" spans="1:25" x14ac:dyDescent="0.25">
      <c r="A308" s="30"/>
      <c r="B308" s="63"/>
      <c r="C308" s="42" t="s">
        <v>33</v>
      </c>
      <c r="D308" s="33"/>
      <c r="E308" s="64">
        <v>0.41319444444444442</v>
      </c>
      <c r="F308" s="65">
        <v>140766</v>
      </c>
      <c r="G308" s="64">
        <v>0.45902777777777781</v>
      </c>
      <c r="H308" s="65">
        <v>140799</v>
      </c>
      <c r="I308" s="37">
        <f t="shared" si="86"/>
        <v>4.5833333333333393E-2</v>
      </c>
      <c r="J308" s="38">
        <f t="shared" si="86"/>
        <v>33</v>
      </c>
      <c r="K308" s="35">
        <v>1</v>
      </c>
      <c r="L308" s="35">
        <v>1</v>
      </c>
      <c r="M308" s="35"/>
      <c r="N308" s="35"/>
      <c r="O308" s="35"/>
      <c r="P308" s="35"/>
      <c r="Q308" s="39">
        <f t="shared" si="87"/>
        <v>2</v>
      </c>
      <c r="R308" s="35"/>
      <c r="S308" s="35">
        <v>2</v>
      </c>
      <c r="T308" s="35"/>
      <c r="U308" s="35"/>
      <c r="V308" s="35"/>
      <c r="W308" s="35"/>
      <c r="X308" s="39">
        <f t="shared" si="88"/>
        <v>2</v>
      </c>
      <c r="Y308" s="40">
        <f t="shared" si="72"/>
        <v>0</v>
      </c>
    </row>
    <row r="309" spans="1:25" x14ac:dyDescent="0.25">
      <c r="A309" s="30"/>
      <c r="B309" s="62"/>
      <c r="C309" s="42" t="s">
        <v>34</v>
      </c>
      <c r="D309" s="33">
        <v>16</v>
      </c>
      <c r="E309" s="64">
        <v>0.625</v>
      </c>
      <c r="F309" s="65">
        <v>140799</v>
      </c>
      <c r="G309" s="64">
        <v>0.69166666666666676</v>
      </c>
      <c r="H309" s="65">
        <v>140832</v>
      </c>
      <c r="I309" s="37">
        <f t="shared" si="86"/>
        <v>6.6666666666666763E-2</v>
      </c>
      <c r="J309" s="38">
        <f t="shared" si="86"/>
        <v>33</v>
      </c>
      <c r="K309" s="35">
        <v>1</v>
      </c>
      <c r="L309" s="35"/>
      <c r="M309" s="35"/>
      <c r="N309" s="35"/>
      <c r="O309" s="35"/>
      <c r="P309" s="35"/>
      <c r="Q309" s="39">
        <f t="shared" si="87"/>
        <v>1</v>
      </c>
      <c r="R309" s="35"/>
      <c r="S309" s="35">
        <v>1</v>
      </c>
      <c r="T309" s="35"/>
      <c r="U309" s="35"/>
      <c r="V309" s="35"/>
      <c r="W309" s="35"/>
      <c r="X309" s="39">
        <f t="shared" si="88"/>
        <v>1</v>
      </c>
      <c r="Y309" s="40">
        <f t="shared" si="72"/>
        <v>0</v>
      </c>
    </row>
    <row r="310" spans="1:25" x14ac:dyDescent="0.25">
      <c r="A310" s="30"/>
      <c r="B310" s="62"/>
      <c r="C310" s="42" t="s">
        <v>35</v>
      </c>
      <c r="D310" s="33"/>
      <c r="E310" s="64">
        <v>0.72777777777777775</v>
      </c>
      <c r="F310" s="65">
        <v>140832</v>
      </c>
      <c r="G310" s="64">
        <v>0.79027777777777775</v>
      </c>
      <c r="H310" s="65">
        <v>140870</v>
      </c>
      <c r="I310" s="37">
        <f t="shared" si="86"/>
        <v>6.25E-2</v>
      </c>
      <c r="J310" s="38">
        <f t="shared" si="86"/>
        <v>38</v>
      </c>
      <c r="K310" s="35">
        <v>3</v>
      </c>
      <c r="L310" s="35">
        <v>1</v>
      </c>
      <c r="M310" s="35">
        <v>1</v>
      </c>
      <c r="N310" s="35"/>
      <c r="O310" s="35"/>
      <c r="P310" s="35"/>
      <c r="Q310" s="39">
        <f t="shared" si="87"/>
        <v>5</v>
      </c>
      <c r="R310" s="35"/>
      <c r="S310" s="35">
        <v>4</v>
      </c>
      <c r="T310" s="35"/>
      <c r="U310" s="35"/>
      <c r="V310" s="35"/>
      <c r="W310" s="35">
        <v>1</v>
      </c>
      <c r="X310" s="39">
        <f t="shared" si="88"/>
        <v>5</v>
      </c>
      <c r="Y310" s="40">
        <f t="shared" si="72"/>
        <v>0</v>
      </c>
    </row>
    <row r="311" spans="1:25" x14ac:dyDescent="0.25">
      <c r="A311" s="30"/>
      <c r="B311" s="62"/>
      <c r="C311" s="42"/>
      <c r="D311" s="33"/>
      <c r="E311" s="64"/>
      <c r="F311" s="65"/>
      <c r="G311" s="64"/>
      <c r="H311" s="65"/>
      <c r="I311" s="37">
        <f t="shared" si="86"/>
        <v>0</v>
      </c>
      <c r="J311" s="38">
        <f t="shared" si="86"/>
        <v>0</v>
      </c>
      <c r="K311" s="35"/>
      <c r="L311" s="35"/>
      <c r="M311" s="35"/>
      <c r="N311" s="35"/>
      <c r="O311" s="35"/>
      <c r="P311" s="35"/>
      <c r="Q311" s="39">
        <f t="shared" si="87"/>
        <v>0</v>
      </c>
      <c r="R311" s="35"/>
      <c r="S311" s="35"/>
      <c r="T311" s="35"/>
      <c r="U311" s="35"/>
      <c r="V311" s="35"/>
      <c r="W311" s="35"/>
      <c r="X311" s="39">
        <f t="shared" si="88"/>
        <v>0</v>
      </c>
      <c r="Y311" s="40">
        <f t="shared" si="72"/>
        <v>0</v>
      </c>
    </row>
    <row r="312" spans="1:25" x14ac:dyDescent="0.25">
      <c r="A312" s="30"/>
      <c r="B312" s="62"/>
      <c r="C312" s="42"/>
      <c r="D312" s="33"/>
      <c r="E312" s="64"/>
      <c r="F312" s="65"/>
      <c r="G312" s="64"/>
      <c r="H312" s="65"/>
      <c r="I312" s="37">
        <f t="shared" si="86"/>
        <v>0</v>
      </c>
      <c r="J312" s="38">
        <f t="shared" si="86"/>
        <v>0</v>
      </c>
      <c r="K312" s="35"/>
      <c r="L312" s="35"/>
      <c r="M312" s="35"/>
      <c r="N312" s="35"/>
      <c r="O312" s="35"/>
      <c r="P312" s="35"/>
      <c r="Q312" s="39">
        <f t="shared" si="87"/>
        <v>0</v>
      </c>
      <c r="R312" s="35"/>
      <c r="S312" s="35"/>
      <c r="T312" s="35"/>
      <c r="U312" s="35"/>
      <c r="V312" s="35"/>
      <c r="W312" s="35"/>
      <c r="X312" s="39">
        <f t="shared" si="88"/>
        <v>0</v>
      </c>
      <c r="Y312" s="40">
        <f t="shared" si="72"/>
        <v>0</v>
      </c>
    </row>
    <row r="313" spans="1:25" x14ac:dyDescent="0.25">
      <c r="A313" s="30"/>
      <c r="B313" s="62"/>
      <c r="C313" s="42"/>
      <c r="D313" s="33"/>
      <c r="E313" s="64"/>
      <c r="F313" s="65"/>
      <c r="G313" s="64"/>
      <c r="H313" s="65"/>
      <c r="I313" s="37">
        <f t="shared" si="86"/>
        <v>0</v>
      </c>
      <c r="J313" s="38">
        <f t="shared" si="86"/>
        <v>0</v>
      </c>
      <c r="K313" s="35"/>
      <c r="L313" s="35"/>
      <c r="M313" s="35"/>
      <c r="N313" s="35"/>
      <c r="O313" s="35"/>
      <c r="P313" s="35"/>
      <c r="Q313" s="39">
        <f t="shared" si="87"/>
        <v>0</v>
      </c>
      <c r="R313" s="35"/>
      <c r="S313" s="35"/>
      <c r="T313" s="35"/>
      <c r="U313" s="35"/>
      <c r="V313" s="35"/>
      <c r="W313" s="35"/>
      <c r="X313" s="39">
        <f t="shared" si="88"/>
        <v>0</v>
      </c>
      <c r="Y313" s="40">
        <f t="shared" si="72"/>
        <v>0</v>
      </c>
    </row>
    <row r="314" spans="1:25" x14ac:dyDescent="0.25">
      <c r="A314" s="30"/>
      <c r="B314" s="62"/>
      <c r="C314" s="42"/>
      <c r="D314" s="33"/>
      <c r="E314" s="64"/>
      <c r="F314" s="65"/>
      <c r="G314" s="64"/>
      <c r="H314" s="65"/>
      <c r="I314" s="37">
        <f t="shared" si="86"/>
        <v>0</v>
      </c>
      <c r="J314" s="38">
        <f t="shared" si="86"/>
        <v>0</v>
      </c>
      <c r="K314" s="35"/>
      <c r="L314" s="35"/>
      <c r="M314" s="35"/>
      <c r="N314" s="35"/>
      <c r="O314" s="35"/>
      <c r="P314" s="35"/>
      <c r="Q314" s="39">
        <f t="shared" si="87"/>
        <v>0</v>
      </c>
      <c r="R314" s="35"/>
      <c r="S314" s="35"/>
      <c r="T314" s="35"/>
      <c r="U314" s="35"/>
      <c r="V314" s="35"/>
      <c r="W314" s="35"/>
      <c r="X314" s="39">
        <f t="shared" si="88"/>
        <v>0</v>
      </c>
      <c r="Y314" s="40">
        <f t="shared" si="72"/>
        <v>0</v>
      </c>
    </row>
    <row r="315" spans="1:25" x14ac:dyDescent="0.25">
      <c r="A315" s="30"/>
      <c r="B315" s="62"/>
      <c r="C315" s="58"/>
      <c r="D315" s="59"/>
      <c r="E315" s="60"/>
      <c r="F315" s="61"/>
      <c r="G315" s="60"/>
      <c r="H315" s="61"/>
      <c r="I315" s="37">
        <f t="shared" si="86"/>
        <v>0</v>
      </c>
      <c r="J315" s="38">
        <f t="shared" si="86"/>
        <v>0</v>
      </c>
      <c r="K315" s="35"/>
      <c r="L315" s="35"/>
      <c r="M315" s="35"/>
      <c r="N315" s="35"/>
      <c r="O315" s="35"/>
      <c r="P315" s="35"/>
      <c r="Q315" s="39">
        <f t="shared" si="87"/>
        <v>0</v>
      </c>
      <c r="R315" s="35"/>
      <c r="S315" s="35"/>
      <c r="T315" s="35"/>
      <c r="U315" s="35"/>
      <c r="V315" s="35"/>
      <c r="W315" s="35"/>
      <c r="X315" s="39">
        <f t="shared" si="88"/>
        <v>0</v>
      </c>
      <c r="Y315" s="40">
        <f t="shared" si="72"/>
        <v>0</v>
      </c>
    </row>
    <row r="316" spans="1:25" x14ac:dyDescent="0.25">
      <c r="A316" s="30"/>
      <c r="B316" s="62"/>
      <c r="C316" s="58"/>
      <c r="D316" s="59"/>
      <c r="E316" s="60"/>
      <c r="F316" s="61"/>
      <c r="G316" s="60"/>
      <c r="H316" s="61"/>
      <c r="I316" s="37">
        <f t="shared" si="86"/>
        <v>0</v>
      </c>
      <c r="J316" s="38">
        <f t="shared" si="86"/>
        <v>0</v>
      </c>
      <c r="K316" s="35"/>
      <c r="L316" s="35"/>
      <c r="M316" s="35"/>
      <c r="N316" s="35"/>
      <c r="O316" s="35"/>
      <c r="P316" s="35"/>
      <c r="Q316" s="39">
        <f t="shared" si="87"/>
        <v>0</v>
      </c>
      <c r="R316" s="35"/>
      <c r="S316" s="35"/>
      <c r="T316" s="35"/>
      <c r="U316" s="35"/>
      <c r="V316" s="35"/>
      <c r="W316" s="35"/>
      <c r="X316" s="39">
        <f t="shared" si="88"/>
        <v>0</v>
      </c>
      <c r="Y316" s="40">
        <f t="shared" si="72"/>
        <v>0</v>
      </c>
    </row>
    <row r="317" spans="1:25" x14ac:dyDescent="0.25">
      <c r="A317" s="30"/>
      <c r="B317" s="62"/>
      <c r="C317" s="58"/>
      <c r="D317" s="59"/>
      <c r="E317" s="60"/>
      <c r="F317" s="61"/>
      <c r="G317" s="60"/>
      <c r="H317" s="61"/>
      <c r="I317" s="37">
        <f t="shared" si="86"/>
        <v>0</v>
      </c>
      <c r="J317" s="38">
        <f t="shared" si="86"/>
        <v>0</v>
      </c>
      <c r="K317" s="35"/>
      <c r="L317" s="35"/>
      <c r="M317" s="35"/>
      <c r="N317" s="35"/>
      <c r="O317" s="35"/>
      <c r="P317" s="35"/>
      <c r="Q317" s="39">
        <f t="shared" si="87"/>
        <v>0</v>
      </c>
      <c r="R317" s="35"/>
      <c r="S317" s="35"/>
      <c r="T317" s="35"/>
      <c r="U317" s="35"/>
      <c r="V317" s="35"/>
      <c r="W317" s="35"/>
      <c r="X317" s="39">
        <f t="shared" si="88"/>
        <v>0</v>
      </c>
      <c r="Y317" s="40">
        <f t="shared" si="72"/>
        <v>0</v>
      </c>
    </row>
    <row r="318" spans="1:25" x14ac:dyDescent="0.25">
      <c r="A318" s="30"/>
      <c r="B318" s="62"/>
      <c r="C318" s="42"/>
      <c r="D318" s="43"/>
      <c r="E318" s="44"/>
      <c r="F318" s="45"/>
      <c r="G318" s="46"/>
      <c r="H318" s="47"/>
      <c r="I318" s="37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0"/>
    </row>
    <row r="319" spans="1:25" ht="15.75" thickBot="1" x14ac:dyDescent="0.3">
      <c r="A319" s="49"/>
      <c r="B319" s="50"/>
      <c r="C319" s="51" t="s">
        <v>38</v>
      </c>
      <c r="D319" s="52"/>
      <c r="E319" s="53"/>
      <c r="F319" s="54"/>
      <c r="G319" s="55"/>
      <c r="H319" s="56" t="s">
        <v>39</v>
      </c>
      <c r="I319" s="37">
        <f>SUM(I305:I318)</f>
        <v>0.2875000000000002</v>
      </c>
      <c r="J319" s="38">
        <f>SUM(J305:J318)</f>
        <v>185</v>
      </c>
      <c r="K319" s="38">
        <f t="shared" ref="K319:X319" si="89">SUM(K305:K318)</f>
        <v>9</v>
      </c>
      <c r="L319" s="38">
        <f t="shared" si="89"/>
        <v>4</v>
      </c>
      <c r="M319" s="38">
        <f t="shared" si="89"/>
        <v>2</v>
      </c>
      <c r="N319" s="38">
        <f t="shared" si="89"/>
        <v>0</v>
      </c>
      <c r="O319" s="38">
        <f t="shared" si="89"/>
        <v>0</v>
      </c>
      <c r="P319" s="38">
        <f t="shared" si="89"/>
        <v>0</v>
      </c>
      <c r="Q319" s="38">
        <f t="shared" si="89"/>
        <v>15</v>
      </c>
      <c r="R319" s="38">
        <f t="shared" si="89"/>
        <v>0</v>
      </c>
      <c r="S319" s="38">
        <f t="shared" si="89"/>
        <v>11</v>
      </c>
      <c r="T319" s="38">
        <f t="shared" si="89"/>
        <v>0</v>
      </c>
      <c r="U319" s="38">
        <f t="shared" si="89"/>
        <v>0</v>
      </c>
      <c r="V319" s="38">
        <f t="shared" si="89"/>
        <v>3</v>
      </c>
      <c r="W319" s="38">
        <f t="shared" si="89"/>
        <v>1</v>
      </c>
      <c r="X319" s="38">
        <f t="shared" si="89"/>
        <v>15</v>
      </c>
      <c r="Y319" s="40">
        <f t="shared" si="72"/>
        <v>0</v>
      </c>
    </row>
    <row r="320" spans="1:25" ht="15.75" thickTop="1" x14ac:dyDescent="0.25">
      <c r="A320" s="30" t="s">
        <v>47</v>
      </c>
      <c r="B320" s="31">
        <v>43701</v>
      </c>
      <c r="C320" s="32" t="s">
        <v>30</v>
      </c>
      <c r="D320" s="33"/>
      <c r="E320" s="64"/>
      <c r="F320" s="65"/>
      <c r="G320" s="64"/>
      <c r="H320" s="65"/>
      <c r="I320" s="37">
        <f t="shared" ref="I320:J320" si="90">SUM(G320-E320)</f>
        <v>0</v>
      </c>
      <c r="J320" s="38">
        <f t="shared" si="90"/>
        <v>0</v>
      </c>
      <c r="K320" s="35"/>
      <c r="L320" s="35"/>
      <c r="M320" s="35"/>
      <c r="N320" s="35"/>
      <c r="O320" s="35"/>
      <c r="P320" s="35"/>
      <c r="Q320" s="39">
        <f>SUM(K320:P320)</f>
        <v>0</v>
      </c>
      <c r="R320" s="35"/>
      <c r="S320" s="35"/>
      <c r="T320" s="35"/>
      <c r="U320" s="35"/>
      <c r="V320" s="35"/>
      <c r="W320" s="35"/>
      <c r="X320" s="39">
        <f>SUM(R320:W320)</f>
        <v>0</v>
      </c>
      <c r="Y320" s="40">
        <f t="shared" si="72"/>
        <v>0</v>
      </c>
    </row>
    <row r="321" spans="1:25" ht="15.75" thickBot="1" x14ac:dyDescent="0.3">
      <c r="A321" s="49"/>
      <c r="B321" s="50"/>
      <c r="C321" s="51" t="s">
        <v>38</v>
      </c>
      <c r="D321" s="52"/>
      <c r="E321" s="53"/>
      <c r="F321" s="54"/>
      <c r="G321" s="55"/>
      <c r="H321" s="56" t="s">
        <v>39</v>
      </c>
      <c r="I321" s="37">
        <f t="shared" ref="I321:X321" si="91">SUM(I320:I320)</f>
        <v>0</v>
      </c>
      <c r="J321" s="38">
        <f t="shared" si="91"/>
        <v>0</v>
      </c>
      <c r="K321" s="38">
        <f t="shared" si="91"/>
        <v>0</v>
      </c>
      <c r="L321" s="38">
        <f t="shared" si="91"/>
        <v>0</v>
      </c>
      <c r="M321" s="38">
        <f t="shared" si="91"/>
        <v>0</v>
      </c>
      <c r="N321" s="38">
        <f t="shared" si="91"/>
        <v>0</v>
      </c>
      <c r="O321" s="38">
        <f t="shared" si="91"/>
        <v>0</v>
      </c>
      <c r="P321" s="38">
        <f t="shared" si="91"/>
        <v>0</v>
      </c>
      <c r="Q321" s="38">
        <f t="shared" si="91"/>
        <v>0</v>
      </c>
      <c r="R321" s="38">
        <f t="shared" si="91"/>
        <v>0</v>
      </c>
      <c r="S321" s="38">
        <f t="shared" si="91"/>
        <v>0</v>
      </c>
      <c r="T321" s="38">
        <f t="shared" si="91"/>
        <v>0</v>
      </c>
      <c r="U321" s="38">
        <f t="shared" si="91"/>
        <v>0</v>
      </c>
      <c r="V321" s="38">
        <f t="shared" si="91"/>
        <v>0</v>
      </c>
      <c r="W321" s="38">
        <f t="shared" si="91"/>
        <v>0</v>
      </c>
      <c r="X321" s="38">
        <f t="shared" si="91"/>
        <v>0</v>
      </c>
      <c r="Y321" s="40">
        <f t="shared" si="72"/>
        <v>0</v>
      </c>
    </row>
    <row r="322" spans="1:25" ht="15.75" thickTop="1" x14ac:dyDescent="0.25">
      <c r="A322" s="30" t="s">
        <v>29</v>
      </c>
      <c r="B322" s="31">
        <v>43702</v>
      </c>
      <c r="C322" s="32"/>
      <c r="D322" s="33"/>
      <c r="E322" s="34"/>
      <c r="F322" s="35"/>
      <c r="G322" s="36"/>
      <c r="H322" s="35"/>
      <c r="I322" s="37">
        <f>SUM(G322-E322)</f>
        <v>0</v>
      </c>
      <c r="J322" s="38">
        <f>SUM(H322-F322)</f>
        <v>0</v>
      </c>
      <c r="K322" s="35"/>
      <c r="L322" s="35"/>
      <c r="M322" s="35"/>
      <c r="N322" s="35"/>
      <c r="O322" s="35"/>
      <c r="P322" s="35"/>
      <c r="Q322" s="39">
        <f>SUM(K322:P322)</f>
        <v>0</v>
      </c>
      <c r="R322" s="35"/>
      <c r="S322" s="35"/>
      <c r="T322" s="35"/>
      <c r="U322" s="35"/>
      <c r="V322" s="35"/>
      <c r="W322" s="35"/>
      <c r="X322" s="39">
        <f>SUM(R322:W322)</f>
        <v>0</v>
      </c>
      <c r="Y322" s="40">
        <f t="shared" si="72"/>
        <v>0</v>
      </c>
    </row>
    <row r="323" spans="1:25" ht="15.75" thickBot="1" x14ac:dyDescent="0.3">
      <c r="A323" s="49"/>
      <c r="B323" s="50"/>
      <c r="C323" s="51" t="s">
        <v>38</v>
      </c>
      <c r="D323" s="52"/>
      <c r="E323" s="53"/>
      <c r="F323" s="54"/>
      <c r="G323" s="55"/>
      <c r="H323" s="56" t="s">
        <v>39</v>
      </c>
      <c r="I323" s="37">
        <f t="shared" ref="I323:X323" si="92">SUM(I322:I322)</f>
        <v>0</v>
      </c>
      <c r="J323" s="38">
        <f t="shared" si="92"/>
        <v>0</v>
      </c>
      <c r="K323" s="38">
        <f t="shared" si="92"/>
        <v>0</v>
      </c>
      <c r="L323" s="38">
        <f t="shared" si="92"/>
        <v>0</v>
      </c>
      <c r="M323" s="38">
        <f t="shared" si="92"/>
        <v>0</v>
      </c>
      <c r="N323" s="38">
        <f t="shared" si="92"/>
        <v>0</v>
      </c>
      <c r="O323" s="38">
        <f t="shared" si="92"/>
        <v>0</v>
      </c>
      <c r="P323" s="38">
        <f t="shared" si="92"/>
        <v>0</v>
      </c>
      <c r="Q323" s="38">
        <f t="shared" si="92"/>
        <v>0</v>
      </c>
      <c r="R323" s="38">
        <f t="shared" si="92"/>
        <v>0</v>
      </c>
      <c r="S323" s="38">
        <f t="shared" si="92"/>
        <v>0</v>
      </c>
      <c r="T323" s="38">
        <f t="shared" si="92"/>
        <v>0</v>
      </c>
      <c r="U323" s="38">
        <f t="shared" si="92"/>
        <v>0</v>
      </c>
      <c r="V323" s="38">
        <f t="shared" si="92"/>
        <v>0</v>
      </c>
      <c r="W323" s="38">
        <f t="shared" si="92"/>
        <v>0</v>
      </c>
      <c r="X323" s="38">
        <f t="shared" si="92"/>
        <v>0</v>
      </c>
      <c r="Y323" s="40">
        <f t="shared" ref="Y323:Y399" si="93">SUM(Q323-X323)</f>
        <v>0</v>
      </c>
    </row>
    <row r="324" spans="1:25" ht="16.5" thickTop="1" thickBot="1" x14ac:dyDescent="0.3">
      <c r="A324" s="214" t="s">
        <v>40</v>
      </c>
      <c r="B324" s="221">
        <v>43703</v>
      </c>
      <c r="C324" s="215" t="s">
        <v>30</v>
      </c>
      <c r="D324" s="216">
        <v>16</v>
      </c>
      <c r="E324" s="198">
        <v>0.27083333333333331</v>
      </c>
      <c r="F324" s="199">
        <v>140870</v>
      </c>
      <c r="G324" s="198">
        <v>0.32847222222222222</v>
      </c>
      <c r="H324" s="199">
        <v>140903</v>
      </c>
      <c r="I324" s="37">
        <f t="shared" ref="I324:J336" si="94">SUM(G324-E324)</f>
        <v>5.7638888888888906E-2</v>
      </c>
      <c r="J324" s="38">
        <f t="shared" si="94"/>
        <v>33</v>
      </c>
      <c r="K324" s="234">
        <v>1</v>
      </c>
      <c r="L324" s="213">
        <v>1</v>
      </c>
      <c r="M324" s="204"/>
      <c r="N324" s="204"/>
      <c r="O324" s="204"/>
      <c r="P324" s="204"/>
      <c r="Q324" s="39">
        <f>SUM(K324:P324)</f>
        <v>2</v>
      </c>
      <c r="R324" s="203"/>
      <c r="S324" s="213">
        <v>2</v>
      </c>
      <c r="T324" s="204"/>
      <c r="U324" s="204"/>
      <c r="V324" s="204"/>
      <c r="W324" s="204"/>
      <c r="X324" s="39">
        <f>SUM(R324:W324)</f>
        <v>2</v>
      </c>
      <c r="Y324" s="40">
        <f t="shared" si="93"/>
        <v>0</v>
      </c>
    </row>
    <row r="325" spans="1:25" ht="15.75" thickBot="1" x14ac:dyDescent="0.3">
      <c r="A325" s="217" t="s">
        <v>120</v>
      </c>
      <c r="B325" s="218"/>
      <c r="C325" s="219" t="s">
        <v>31</v>
      </c>
      <c r="D325" s="220"/>
      <c r="E325" s="201">
        <v>0.32291666666666669</v>
      </c>
      <c r="F325" s="202">
        <v>140903</v>
      </c>
      <c r="G325" s="201">
        <v>0.35972222222222222</v>
      </c>
      <c r="H325" s="202">
        <v>140923</v>
      </c>
      <c r="I325" s="37">
        <f t="shared" si="94"/>
        <v>3.6805555555555536E-2</v>
      </c>
      <c r="J325" s="38">
        <f t="shared" si="94"/>
        <v>20</v>
      </c>
      <c r="K325" s="208"/>
      <c r="L325" s="207">
        <v>1</v>
      </c>
      <c r="M325" s="206"/>
      <c r="N325" s="206"/>
      <c r="O325" s="206"/>
      <c r="P325" s="206"/>
      <c r="Q325" s="39">
        <f t="shared" ref="Q325:Q336" si="95">SUM(K325:P325)</f>
        <v>1</v>
      </c>
      <c r="R325" s="208"/>
      <c r="S325" s="207">
        <v>1</v>
      </c>
      <c r="T325" s="206"/>
      <c r="U325" s="206"/>
      <c r="V325" s="206"/>
      <c r="W325" s="206"/>
      <c r="X325" s="39">
        <f t="shared" ref="X325:X336" si="96">SUM(R325:W325)</f>
        <v>1</v>
      </c>
      <c r="Y325" s="40">
        <f t="shared" si="93"/>
        <v>0</v>
      </c>
    </row>
    <row r="326" spans="1:25" ht="15.75" thickBot="1" x14ac:dyDescent="0.3">
      <c r="A326" s="217" t="s">
        <v>120</v>
      </c>
      <c r="B326" s="218"/>
      <c r="C326" s="219" t="s">
        <v>32</v>
      </c>
      <c r="D326" s="220">
        <v>16</v>
      </c>
      <c r="E326" s="201">
        <v>0.36944444444444446</v>
      </c>
      <c r="F326" s="202">
        <v>140923</v>
      </c>
      <c r="G326" s="201">
        <v>0.4055555555555555</v>
      </c>
      <c r="H326" s="202">
        <v>140950</v>
      </c>
      <c r="I326" s="37">
        <f t="shared" si="94"/>
        <v>3.6111111111111038E-2</v>
      </c>
      <c r="J326" s="38">
        <f t="shared" si="94"/>
        <v>27</v>
      </c>
      <c r="K326" s="208"/>
      <c r="L326" s="207">
        <v>1</v>
      </c>
      <c r="M326" s="206"/>
      <c r="N326" s="206"/>
      <c r="O326" s="206"/>
      <c r="P326" s="206"/>
      <c r="Q326" s="39">
        <f t="shared" si="95"/>
        <v>1</v>
      </c>
      <c r="R326" s="208"/>
      <c r="S326" s="207">
        <v>1</v>
      </c>
      <c r="T326" s="206"/>
      <c r="U326" s="206"/>
      <c r="V326" s="206"/>
      <c r="W326" s="206"/>
      <c r="X326" s="39">
        <f t="shared" si="96"/>
        <v>1</v>
      </c>
      <c r="Y326" s="40">
        <f t="shared" si="93"/>
        <v>0</v>
      </c>
    </row>
    <row r="327" spans="1:25" ht="15.75" thickBot="1" x14ac:dyDescent="0.3">
      <c r="A327" s="217"/>
      <c r="B327" s="218"/>
      <c r="C327" s="219" t="s">
        <v>33</v>
      </c>
      <c r="D327" s="220"/>
      <c r="E327" s="201">
        <v>0.41319444444444442</v>
      </c>
      <c r="F327" s="202">
        <v>140950</v>
      </c>
      <c r="G327" s="201">
        <v>0.46388888888888885</v>
      </c>
      <c r="H327" s="202">
        <v>140984</v>
      </c>
      <c r="I327" s="37">
        <f t="shared" si="94"/>
        <v>5.0694444444444431E-2</v>
      </c>
      <c r="J327" s="38">
        <f t="shared" si="94"/>
        <v>34</v>
      </c>
      <c r="K327" s="205">
        <v>1</v>
      </c>
      <c r="L327" s="207">
        <v>1</v>
      </c>
      <c r="M327" s="206"/>
      <c r="N327" s="206"/>
      <c r="O327" s="206"/>
      <c r="P327" s="206"/>
      <c r="Q327" s="39">
        <f t="shared" si="95"/>
        <v>2</v>
      </c>
      <c r="R327" s="208"/>
      <c r="S327" s="207">
        <v>1</v>
      </c>
      <c r="T327" s="207">
        <v>1</v>
      </c>
      <c r="U327" s="206"/>
      <c r="V327" s="206"/>
      <c r="W327" s="206"/>
      <c r="X327" s="39">
        <f t="shared" si="96"/>
        <v>2</v>
      </c>
      <c r="Y327" s="40">
        <f t="shared" si="93"/>
        <v>0</v>
      </c>
    </row>
    <row r="328" spans="1:25" ht="15.75" thickBot="1" x14ac:dyDescent="0.3">
      <c r="A328" s="217" t="s">
        <v>132</v>
      </c>
      <c r="B328" s="218"/>
      <c r="C328" s="219" t="s">
        <v>34</v>
      </c>
      <c r="D328" s="220">
        <v>16</v>
      </c>
      <c r="E328" s="201">
        <v>0.64583333333333337</v>
      </c>
      <c r="F328" s="202">
        <v>140984</v>
      </c>
      <c r="G328" s="201">
        <v>0.71180555555555547</v>
      </c>
      <c r="H328" s="202">
        <v>141023</v>
      </c>
      <c r="I328" s="37">
        <f t="shared" si="94"/>
        <v>6.5972222222222099E-2</v>
      </c>
      <c r="J328" s="38">
        <f t="shared" si="94"/>
        <v>39</v>
      </c>
      <c r="K328" s="205">
        <v>2</v>
      </c>
      <c r="L328" s="206"/>
      <c r="M328" s="206"/>
      <c r="N328" s="206"/>
      <c r="O328" s="206"/>
      <c r="P328" s="206"/>
      <c r="Q328" s="39">
        <f t="shared" si="95"/>
        <v>2</v>
      </c>
      <c r="R328" s="208"/>
      <c r="S328" s="207">
        <v>2</v>
      </c>
      <c r="T328" s="206"/>
      <c r="U328" s="206"/>
      <c r="V328" s="206"/>
      <c r="W328" s="206"/>
      <c r="X328" s="39">
        <f t="shared" si="96"/>
        <v>2</v>
      </c>
      <c r="Y328" s="40">
        <f t="shared" si="93"/>
        <v>0</v>
      </c>
    </row>
    <row r="329" spans="1:25" ht="15.75" thickBot="1" x14ac:dyDescent="0.3">
      <c r="A329" s="217"/>
      <c r="B329" s="218"/>
      <c r="C329" s="219" t="s">
        <v>35</v>
      </c>
      <c r="D329" s="220"/>
      <c r="E329" s="201">
        <v>0.72777777777777775</v>
      </c>
      <c r="F329" s="202">
        <v>141023</v>
      </c>
      <c r="G329" s="201">
        <v>0.77777777777777779</v>
      </c>
      <c r="H329" s="202">
        <v>141055</v>
      </c>
      <c r="I329" s="37">
        <f t="shared" si="94"/>
        <v>5.0000000000000044E-2</v>
      </c>
      <c r="J329" s="38">
        <f t="shared" si="94"/>
        <v>32</v>
      </c>
      <c r="K329" s="205">
        <v>1</v>
      </c>
      <c r="L329" s="207">
        <v>1</v>
      </c>
      <c r="M329" s="206"/>
      <c r="N329" s="206"/>
      <c r="O329" s="206"/>
      <c r="P329" s="206"/>
      <c r="Q329" s="39">
        <f t="shared" si="95"/>
        <v>2</v>
      </c>
      <c r="R329" s="208"/>
      <c r="S329" s="206"/>
      <c r="T329" s="206"/>
      <c r="U329" s="206"/>
      <c r="V329" s="207">
        <v>2</v>
      </c>
      <c r="W329" s="206"/>
      <c r="X329" s="39">
        <f t="shared" si="96"/>
        <v>2</v>
      </c>
      <c r="Y329" s="40">
        <f t="shared" si="93"/>
        <v>0</v>
      </c>
    </row>
    <row r="330" spans="1:25" x14ac:dyDescent="0.25">
      <c r="A330" s="30"/>
      <c r="B330" s="62"/>
      <c r="C330" s="42"/>
      <c r="D330" s="33"/>
      <c r="E330" s="64"/>
      <c r="F330" s="65"/>
      <c r="G330" s="64"/>
      <c r="H330" s="65"/>
      <c r="I330" s="37">
        <f t="shared" si="94"/>
        <v>0</v>
      </c>
      <c r="J330" s="38">
        <f t="shared" si="94"/>
        <v>0</v>
      </c>
      <c r="K330" s="35"/>
      <c r="L330" s="35"/>
      <c r="M330" s="35"/>
      <c r="N330" s="35"/>
      <c r="O330" s="35"/>
      <c r="P330" s="35"/>
      <c r="Q330" s="39">
        <f t="shared" si="95"/>
        <v>0</v>
      </c>
      <c r="R330" s="35"/>
      <c r="S330" s="35"/>
      <c r="T330" s="35"/>
      <c r="U330" s="35"/>
      <c r="V330" s="35"/>
      <c r="W330" s="35"/>
      <c r="X330" s="39">
        <f t="shared" si="96"/>
        <v>0</v>
      </c>
      <c r="Y330" s="40">
        <f t="shared" si="93"/>
        <v>0</v>
      </c>
    </row>
    <row r="331" spans="1:25" x14ac:dyDescent="0.25">
      <c r="A331" s="30"/>
      <c r="B331" s="62"/>
      <c r="C331" s="42"/>
      <c r="D331" s="33"/>
      <c r="E331" s="64"/>
      <c r="F331" s="65"/>
      <c r="G331" s="64"/>
      <c r="H331" s="65"/>
      <c r="I331" s="37">
        <f t="shared" si="94"/>
        <v>0</v>
      </c>
      <c r="J331" s="38">
        <f t="shared" si="94"/>
        <v>0</v>
      </c>
      <c r="K331" s="35"/>
      <c r="L331" s="35"/>
      <c r="M331" s="35"/>
      <c r="N331" s="35"/>
      <c r="O331" s="35"/>
      <c r="P331" s="35"/>
      <c r="Q331" s="39">
        <f t="shared" si="95"/>
        <v>0</v>
      </c>
      <c r="R331" s="35"/>
      <c r="S331" s="35"/>
      <c r="T331" s="35"/>
      <c r="U331" s="35"/>
      <c r="V331" s="35"/>
      <c r="W331" s="35"/>
      <c r="X331" s="39">
        <f t="shared" si="96"/>
        <v>0</v>
      </c>
      <c r="Y331" s="40">
        <f t="shared" si="93"/>
        <v>0</v>
      </c>
    </row>
    <row r="332" spans="1:25" x14ac:dyDescent="0.25">
      <c r="A332" s="30"/>
      <c r="B332" s="62"/>
      <c r="C332" s="42"/>
      <c r="D332" s="33"/>
      <c r="E332" s="64"/>
      <c r="F332" s="65"/>
      <c r="G332" s="64"/>
      <c r="H332" s="65"/>
      <c r="I332" s="37">
        <f t="shared" si="94"/>
        <v>0</v>
      </c>
      <c r="J332" s="38">
        <f t="shared" si="94"/>
        <v>0</v>
      </c>
      <c r="K332" s="35"/>
      <c r="L332" s="35"/>
      <c r="M332" s="35"/>
      <c r="N332" s="35"/>
      <c r="O332" s="35"/>
      <c r="P332" s="35"/>
      <c r="Q332" s="39">
        <f t="shared" si="95"/>
        <v>0</v>
      </c>
      <c r="R332" s="35"/>
      <c r="S332" s="35"/>
      <c r="T332" s="35"/>
      <c r="U332" s="35"/>
      <c r="V332" s="35"/>
      <c r="W332" s="35"/>
      <c r="X332" s="39">
        <f t="shared" si="96"/>
        <v>0</v>
      </c>
      <c r="Y332" s="40">
        <f t="shared" si="93"/>
        <v>0</v>
      </c>
    </row>
    <row r="333" spans="1:25" x14ac:dyDescent="0.25">
      <c r="A333" s="30"/>
      <c r="B333" s="62"/>
      <c r="C333" s="42"/>
      <c r="D333" s="33"/>
      <c r="E333" s="64"/>
      <c r="F333" s="65"/>
      <c r="G333" s="64"/>
      <c r="H333" s="65"/>
      <c r="I333" s="37">
        <f t="shared" si="94"/>
        <v>0</v>
      </c>
      <c r="J333" s="38">
        <f t="shared" si="94"/>
        <v>0</v>
      </c>
      <c r="K333" s="35"/>
      <c r="L333" s="35"/>
      <c r="M333" s="35"/>
      <c r="N333" s="35"/>
      <c r="O333" s="35"/>
      <c r="P333" s="35"/>
      <c r="Q333" s="39">
        <f t="shared" si="95"/>
        <v>0</v>
      </c>
      <c r="R333" s="35"/>
      <c r="S333" s="35"/>
      <c r="T333" s="35"/>
      <c r="U333" s="35"/>
      <c r="V333" s="35"/>
      <c r="W333" s="35"/>
      <c r="X333" s="39">
        <f t="shared" si="96"/>
        <v>0</v>
      </c>
      <c r="Y333" s="40">
        <f t="shared" si="93"/>
        <v>0</v>
      </c>
    </row>
    <row r="334" spans="1:25" x14ac:dyDescent="0.25">
      <c r="A334" s="30"/>
      <c r="B334" s="62"/>
      <c r="C334" s="58"/>
      <c r="D334" s="59"/>
      <c r="E334" s="60"/>
      <c r="F334" s="61"/>
      <c r="G334" s="60"/>
      <c r="H334" s="61"/>
      <c r="I334" s="37">
        <f t="shared" si="94"/>
        <v>0</v>
      </c>
      <c r="J334" s="38">
        <f t="shared" si="94"/>
        <v>0</v>
      </c>
      <c r="K334" s="35"/>
      <c r="L334" s="35"/>
      <c r="M334" s="35"/>
      <c r="N334" s="35"/>
      <c r="O334" s="35"/>
      <c r="P334" s="35"/>
      <c r="Q334" s="39">
        <f t="shared" si="95"/>
        <v>0</v>
      </c>
      <c r="R334" s="35"/>
      <c r="S334" s="35"/>
      <c r="T334" s="35"/>
      <c r="U334" s="35"/>
      <c r="V334" s="35"/>
      <c r="W334" s="35"/>
      <c r="X334" s="39">
        <f t="shared" si="96"/>
        <v>0</v>
      </c>
      <c r="Y334" s="40">
        <f t="shared" si="93"/>
        <v>0</v>
      </c>
    </row>
    <row r="335" spans="1:25" x14ac:dyDescent="0.25">
      <c r="A335" s="30"/>
      <c r="B335" s="62"/>
      <c r="C335" s="58"/>
      <c r="D335" s="59"/>
      <c r="E335" s="60"/>
      <c r="F335" s="61"/>
      <c r="G335" s="60"/>
      <c r="H335" s="61"/>
      <c r="I335" s="37">
        <f t="shared" si="94"/>
        <v>0</v>
      </c>
      <c r="J335" s="38">
        <f t="shared" si="94"/>
        <v>0</v>
      </c>
      <c r="K335" s="35"/>
      <c r="L335" s="35"/>
      <c r="M335" s="35"/>
      <c r="N335" s="35"/>
      <c r="O335" s="35"/>
      <c r="P335" s="35"/>
      <c r="Q335" s="39">
        <f t="shared" si="95"/>
        <v>0</v>
      </c>
      <c r="R335" s="35"/>
      <c r="S335" s="35"/>
      <c r="T335" s="35"/>
      <c r="U335" s="35"/>
      <c r="V335" s="35"/>
      <c r="W335" s="35"/>
      <c r="X335" s="39">
        <f t="shared" si="96"/>
        <v>0</v>
      </c>
      <c r="Y335" s="40">
        <f t="shared" si="93"/>
        <v>0</v>
      </c>
    </row>
    <row r="336" spans="1:25" x14ac:dyDescent="0.25">
      <c r="A336" s="30"/>
      <c r="B336" s="62"/>
      <c r="C336" s="58"/>
      <c r="D336" s="59"/>
      <c r="E336" s="60"/>
      <c r="F336" s="61"/>
      <c r="G336" s="60"/>
      <c r="H336" s="61"/>
      <c r="I336" s="37">
        <f t="shared" si="94"/>
        <v>0</v>
      </c>
      <c r="J336" s="38">
        <f t="shared" si="94"/>
        <v>0</v>
      </c>
      <c r="K336" s="35"/>
      <c r="L336" s="35"/>
      <c r="M336" s="35"/>
      <c r="N336" s="35"/>
      <c r="O336" s="35"/>
      <c r="P336" s="35"/>
      <c r="Q336" s="39">
        <f t="shared" si="95"/>
        <v>0</v>
      </c>
      <c r="R336" s="35"/>
      <c r="S336" s="35"/>
      <c r="T336" s="35"/>
      <c r="U336" s="35"/>
      <c r="V336" s="35"/>
      <c r="W336" s="35"/>
      <c r="X336" s="39">
        <f t="shared" si="96"/>
        <v>0</v>
      </c>
      <c r="Y336" s="40">
        <f t="shared" si="93"/>
        <v>0</v>
      </c>
    </row>
    <row r="337" spans="1:25" x14ac:dyDescent="0.25">
      <c r="A337" s="30"/>
      <c r="B337" s="62"/>
      <c r="C337" s="42"/>
      <c r="D337" s="43"/>
      <c r="E337" s="44"/>
      <c r="F337" s="45"/>
      <c r="G337" s="46"/>
      <c r="H337" s="47"/>
      <c r="I337" s="37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0"/>
    </row>
    <row r="338" spans="1:25" ht="15.75" thickBot="1" x14ac:dyDescent="0.3">
      <c r="A338" s="49"/>
      <c r="B338" s="50"/>
      <c r="C338" s="51" t="s">
        <v>38</v>
      </c>
      <c r="D338" s="52"/>
      <c r="E338" s="53"/>
      <c r="F338" s="54"/>
      <c r="G338" s="55"/>
      <c r="H338" s="56" t="s">
        <v>39</v>
      </c>
      <c r="I338" s="37">
        <f>SUM(I324:I337)</f>
        <v>0.29722222222222205</v>
      </c>
      <c r="J338" s="38">
        <f>SUM(J324:J337)</f>
        <v>185</v>
      </c>
      <c r="K338" s="38">
        <f t="shared" ref="K338:X338" si="97">SUM(K324:K337)</f>
        <v>5</v>
      </c>
      <c r="L338" s="38">
        <f t="shared" si="97"/>
        <v>5</v>
      </c>
      <c r="M338" s="38">
        <f t="shared" si="97"/>
        <v>0</v>
      </c>
      <c r="N338" s="38">
        <f t="shared" si="97"/>
        <v>0</v>
      </c>
      <c r="O338" s="38">
        <f t="shared" si="97"/>
        <v>0</v>
      </c>
      <c r="P338" s="38">
        <f t="shared" si="97"/>
        <v>0</v>
      </c>
      <c r="Q338" s="38">
        <f t="shared" si="97"/>
        <v>10</v>
      </c>
      <c r="R338" s="38">
        <f t="shared" si="97"/>
        <v>0</v>
      </c>
      <c r="S338" s="38">
        <f t="shared" si="97"/>
        <v>7</v>
      </c>
      <c r="T338" s="38">
        <f t="shared" si="97"/>
        <v>1</v>
      </c>
      <c r="U338" s="38">
        <f t="shared" si="97"/>
        <v>0</v>
      </c>
      <c r="V338" s="38">
        <f t="shared" si="97"/>
        <v>2</v>
      </c>
      <c r="W338" s="38">
        <f t="shared" si="97"/>
        <v>0</v>
      </c>
      <c r="X338" s="38">
        <f t="shared" si="97"/>
        <v>10</v>
      </c>
      <c r="Y338" s="40">
        <f t="shared" si="93"/>
        <v>0</v>
      </c>
    </row>
    <row r="339" spans="1:25" ht="16.5" thickTop="1" thickBot="1" x14ac:dyDescent="0.3">
      <c r="A339" s="214" t="s">
        <v>43</v>
      </c>
      <c r="B339" s="221">
        <v>43704</v>
      </c>
      <c r="C339" s="215" t="s">
        <v>30</v>
      </c>
      <c r="D339" s="216">
        <v>16</v>
      </c>
      <c r="E339" s="198">
        <v>0.27083333333333331</v>
      </c>
      <c r="F339" s="199">
        <v>141055</v>
      </c>
      <c r="G339" s="198">
        <v>0.31944444444444448</v>
      </c>
      <c r="H339" s="199">
        <v>141089</v>
      </c>
      <c r="I339" s="37">
        <f t="shared" ref="I339:J351" si="98">SUM(G339-E339)</f>
        <v>4.861111111111116E-2</v>
      </c>
      <c r="J339" s="38">
        <f t="shared" si="98"/>
        <v>34</v>
      </c>
      <c r="K339" s="234">
        <v>1</v>
      </c>
      <c r="L339" s="213">
        <v>2</v>
      </c>
      <c r="M339" s="204"/>
      <c r="N339" s="204"/>
      <c r="O339" s="204"/>
      <c r="P339" s="204"/>
      <c r="Q339" s="39">
        <f>SUM(K339:P339)</f>
        <v>3</v>
      </c>
      <c r="R339" s="203"/>
      <c r="S339" s="213">
        <v>2</v>
      </c>
      <c r="T339" s="213">
        <v>1</v>
      </c>
      <c r="U339" s="204"/>
      <c r="V339" s="204"/>
      <c r="W339" s="204"/>
      <c r="X339" s="39">
        <f>SUM(R339:W339)</f>
        <v>3</v>
      </c>
      <c r="Y339" s="40">
        <f t="shared" si="93"/>
        <v>0</v>
      </c>
    </row>
    <row r="340" spans="1:25" ht="15.75" thickBot="1" x14ac:dyDescent="0.3">
      <c r="A340" s="217" t="s">
        <v>120</v>
      </c>
      <c r="B340" s="218"/>
      <c r="C340" s="219" t="s">
        <v>31</v>
      </c>
      <c r="D340" s="220"/>
      <c r="E340" s="201">
        <v>0.32291666666666669</v>
      </c>
      <c r="F340" s="202">
        <v>141089</v>
      </c>
      <c r="G340" s="201">
        <v>0.35972222222222222</v>
      </c>
      <c r="H340" s="202">
        <v>141112</v>
      </c>
      <c r="I340" s="37">
        <f t="shared" si="98"/>
        <v>3.6805555555555536E-2</v>
      </c>
      <c r="J340" s="38">
        <f t="shared" si="98"/>
        <v>23</v>
      </c>
      <c r="K340" s="208"/>
      <c r="L340" s="206"/>
      <c r="M340" s="206"/>
      <c r="N340" s="206"/>
      <c r="O340" s="206"/>
      <c r="P340" s="206"/>
      <c r="Q340" s="39">
        <f t="shared" ref="Q340:Q351" si="99">SUM(K340:P340)</f>
        <v>0</v>
      </c>
      <c r="R340" s="208"/>
      <c r="S340" s="206"/>
      <c r="T340" s="206"/>
      <c r="U340" s="206"/>
      <c r="V340" s="206"/>
      <c r="W340" s="206"/>
      <c r="X340" s="39">
        <f t="shared" ref="X340:X351" si="100">SUM(R340:W340)</f>
        <v>0</v>
      </c>
      <c r="Y340" s="40">
        <f t="shared" si="93"/>
        <v>0</v>
      </c>
    </row>
    <row r="341" spans="1:25" ht="15.75" thickBot="1" x14ac:dyDescent="0.3">
      <c r="A341" s="217" t="s">
        <v>120</v>
      </c>
      <c r="B341" s="218"/>
      <c r="C341" s="219" t="s">
        <v>32</v>
      </c>
      <c r="D341" s="220">
        <v>16</v>
      </c>
      <c r="E341" s="201">
        <v>0.36944444444444446</v>
      </c>
      <c r="F341" s="202">
        <v>141112</v>
      </c>
      <c r="G341" s="201">
        <v>0.40069444444444446</v>
      </c>
      <c r="H341" s="202">
        <v>141136</v>
      </c>
      <c r="I341" s="37">
        <f t="shared" si="98"/>
        <v>3.125E-2</v>
      </c>
      <c r="J341" s="38">
        <f t="shared" si="98"/>
        <v>24</v>
      </c>
      <c r="K341" s="208"/>
      <c r="L341" s="207">
        <v>2</v>
      </c>
      <c r="M341" s="207">
        <v>1</v>
      </c>
      <c r="N341" s="206"/>
      <c r="O341" s="206"/>
      <c r="P341" s="206"/>
      <c r="Q341" s="39">
        <f t="shared" si="99"/>
        <v>3</v>
      </c>
      <c r="R341" s="208"/>
      <c r="S341" s="207">
        <v>1</v>
      </c>
      <c r="T341" s="207">
        <v>2</v>
      </c>
      <c r="U341" s="206"/>
      <c r="V341" s="206"/>
      <c r="W341" s="206"/>
      <c r="X341" s="39">
        <f t="shared" si="100"/>
        <v>3</v>
      </c>
      <c r="Y341" s="40">
        <f t="shared" si="93"/>
        <v>0</v>
      </c>
    </row>
    <row r="342" spans="1:25" ht="15.75" thickBot="1" x14ac:dyDescent="0.3">
      <c r="A342" s="217"/>
      <c r="B342" s="218"/>
      <c r="C342" s="219" t="s">
        <v>33</v>
      </c>
      <c r="D342" s="220"/>
      <c r="E342" s="201">
        <v>0.41319444444444442</v>
      </c>
      <c r="F342" s="202">
        <v>141136</v>
      </c>
      <c r="G342" s="201">
        <v>0.46319444444444446</v>
      </c>
      <c r="H342" s="202">
        <v>141168</v>
      </c>
      <c r="I342" s="37">
        <f t="shared" si="98"/>
        <v>5.0000000000000044E-2</v>
      </c>
      <c r="J342" s="38">
        <f t="shared" si="98"/>
        <v>32</v>
      </c>
      <c r="K342" s="208"/>
      <c r="L342" s="207">
        <v>1</v>
      </c>
      <c r="M342" s="206"/>
      <c r="N342" s="206"/>
      <c r="O342" s="206"/>
      <c r="P342" s="206"/>
      <c r="Q342" s="39">
        <f t="shared" si="99"/>
        <v>1</v>
      </c>
      <c r="R342" s="208"/>
      <c r="S342" s="207">
        <v>1</v>
      </c>
      <c r="T342" s="206"/>
      <c r="U342" s="206"/>
      <c r="V342" s="206"/>
      <c r="W342" s="206"/>
      <c r="X342" s="39">
        <f t="shared" si="100"/>
        <v>1</v>
      </c>
      <c r="Y342" s="40">
        <f t="shared" si="93"/>
        <v>0</v>
      </c>
    </row>
    <row r="343" spans="1:25" ht="15.75" thickBot="1" x14ac:dyDescent="0.3">
      <c r="A343" s="217" t="s">
        <v>132</v>
      </c>
      <c r="B343" s="218"/>
      <c r="C343" s="219" t="s">
        <v>34</v>
      </c>
      <c r="D343" s="220">
        <v>16</v>
      </c>
      <c r="E343" s="201">
        <v>0.64583333333333337</v>
      </c>
      <c r="F343" s="202">
        <v>141168</v>
      </c>
      <c r="G343" s="201">
        <v>0.71180555555555547</v>
      </c>
      <c r="H343" s="202">
        <v>141204</v>
      </c>
      <c r="I343" s="37">
        <f t="shared" si="98"/>
        <v>6.5972222222222099E-2</v>
      </c>
      <c r="J343" s="38">
        <f t="shared" si="98"/>
        <v>36</v>
      </c>
      <c r="K343" s="208"/>
      <c r="L343" s="206"/>
      <c r="M343" s="206"/>
      <c r="N343" s="206"/>
      <c r="O343" s="206"/>
      <c r="P343" s="206"/>
      <c r="Q343" s="39">
        <f t="shared" si="99"/>
        <v>0</v>
      </c>
      <c r="R343" s="208"/>
      <c r="S343" s="206"/>
      <c r="T343" s="206"/>
      <c r="U343" s="206"/>
      <c r="V343" s="206"/>
      <c r="W343" s="206"/>
      <c r="X343" s="39">
        <f t="shared" si="100"/>
        <v>0</v>
      </c>
      <c r="Y343" s="40">
        <f t="shared" si="93"/>
        <v>0</v>
      </c>
    </row>
    <row r="344" spans="1:25" ht="15.75" thickBot="1" x14ac:dyDescent="0.3">
      <c r="A344" s="217"/>
      <c r="B344" s="218"/>
      <c r="C344" s="219" t="s">
        <v>35</v>
      </c>
      <c r="D344" s="220"/>
      <c r="E344" s="201">
        <v>0.72777777777777775</v>
      </c>
      <c r="F344" s="202">
        <v>141204</v>
      </c>
      <c r="G344" s="201">
        <v>0.77777777777777779</v>
      </c>
      <c r="H344" s="202">
        <v>141236</v>
      </c>
      <c r="I344" s="37">
        <f t="shared" si="98"/>
        <v>5.0000000000000044E-2</v>
      </c>
      <c r="J344" s="38">
        <f t="shared" si="98"/>
        <v>32</v>
      </c>
      <c r="K344" s="205">
        <v>4</v>
      </c>
      <c r="L344" s="206"/>
      <c r="M344" s="206"/>
      <c r="N344" s="206"/>
      <c r="O344" s="206"/>
      <c r="P344" s="206"/>
      <c r="Q344" s="39">
        <f t="shared" si="99"/>
        <v>4</v>
      </c>
      <c r="R344" s="208"/>
      <c r="S344" s="207">
        <v>4</v>
      </c>
      <c r="T344" s="206"/>
      <c r="U344" s="206"/>
      <c r="V344" s="206"/>
      <c r="W344" s="206"/>
      <c r="X344" s="39">
        <f t="shared" si="100"/>
        <v>4</v>
      </c>
      <c r="Y344" s="40">
        <f t="shared" si="93"/>
        <v>0</v>
      </c>
    </row>
    <row r="345" spans="1:25" x14ac:dyDescent="0.25">
      <c r="A345" s="30"/>
      <c r="B345" s="41"/>
      <c r="C345" s="42"/>
      <c r="D345" s="33"/>
      <c r="E345" s="64"/>
      <c r="F345" s="65"/>
      <c r="G345" s="64"/>
      <c r="H345" s="65"/>
      <c r="I345" s="37">
        <f t="shared" si="98"/>
        <v>0</v>
      </c>
      <c r="J345" s="38">
        <f t="shared" si="98"/>
        <v>0</v>
      </c>
      <c r="K345" s="35"/>
      <c r="L345" s="35"/>
      <c r="M345" s="35"/>
      <c r="N345" s="35"/>
      <c r="O345" s="35"/>
      <c r="P345" s="35"/>
      <c r="Q345" s="39">
        <f t="shared" si="99"/>
        <v>0</v>
      </c>
      <c r="R345" s="35"/>
      <c r="S345" s="35"/>
      <c r="T345" s="35"/>
      <c r="U345" s="35"/>
      <c r="V345" s="35"/>
      <c r="W345" s="35"/>
      <c r="X345" s="39">
        <f t="shared" si="100"/>
        <v>0</v>
      </c>
      <c r="Y345" s="40">
        <f t="shared" si="93"/>
        <v>0</v>
      </c>
    </row>
    <row r="346" spans="1:25" x14ac:dyDescent="0.25">
      <c r="A346" s="30"/>
      <c r="B346" s="41"/>
      <c r="C346" s="42"/>
      <c r="D346" s="33"/>
      <c r="E346" s="64"/>
      <c r="F346" s="65"/>
      <c r="G346" s="64"/>
      <c r="H346" s="65"/>
      <c r="I346" s="37">
        <f t="shared" si="98"/>
        <v>0</v>
      </c>
      <c r="J346" s="38">
        <f t="shared" si="98"/>
        <v>0</v>
      </c>
      <c r="K346" s="35"/>
      <c r="L346" s="35"/>
      <c r="M346" s="35"/>
      <c r="N346" s="35"/>
      <c r="O346" s="35"/>
      <c r="P346" s="35"/>
      <c r="Q346" s="39">
        <f t="shared" si="99"/>
        <v>0</v>
      </c>
      <c r="R346" s="35"/>
      <c r="S346" s="35"/>
      <c r="T346" s="35"/>
      <c r="U346" s="35"/>
      <c r="V346" s="35"/>
      <c r="W346" s="35"/>
      <c r="X346" s="39">
        <f t="shared" si="100"/>
        <v>0</v>
      </c>
      <c r="Y346" s="40">
        <f t="shared" si="93"/>
        <v>0</v>
      </c>
    </row>
    <row r="347" spans="1:25" x14ac:dyDescent="0.25">
      <c r="A347" s="30"/>
      <c r="B347" s="41"/>
      <c r="C347" s="42"/>
      <c r="D347" s="33"/>
      <c r="E347" s="64"/>
      <c r="F347" s="65"/>
      <c r="G347" s="64"/>
      <c r="H347" s="65"/>
      <c r="I347" s="37">
        <f t="shared" si="98"/>
        <v>0</v>
      </c>
      <c r="J347" s="38">
        <f t="shared" si="98"/>
        <v>0</v>
      </c>
      <c r="K347" s="35"/>
      <c r="L347" s="35"/>
      <c r="M347" s="35"/>
      <c r="N347" s="35"/>
      <c r="O347" s="35"/>
      <c r="P347" s="35"/>
      <c r="Q347" s="39">
        <f t="shared" si="99"/>
        <v>0</v>
      </c>
      <c r="R347" s="35"/>
      <c r="S347" s="35"/>
      <c r="T347" s="35"/>
      <c r="U347" s="35"/>
      <c r="V347" s="35"/>
      <c r="W347" s="35"/>
      <c r="X347" s="39">
        <f t="shared" si="100"/>
        <v>0</v>
      </c>
      <c r="Y347" s="40">
        <f t="shared" si="93"/>
        <v>0</v>
      </c>
    </row>
    <row r="348" spans="1:25" x14ac:dyDescent="0.25">
      <c r="A348" s="30"/>
      <c r="B348" s="41"/>
      <c r="C348" s="42"/>
      <c r="D348" s="33"/>
      <c r="E348" s="64"/>
      <c r="F348" s="65"/>
      <c r="G348" s="64"/>
      <c r="H348" s="65"/>
      <c r="I348" s="37">
        <f t="shared" si="98"/>
        <v>0</v>
      </c>
      <c r="J348" s="38">
        <f t="shared" si="98"/>
        <v>0</v>
      </c>
      <c r="K348" s="35"/>
      <c r="L348" s="35"/>
      <c r="M348" s="35"/>
      <c r="N348" s="35"/>
      <c r="O348" s="35"/>
      <c r="P348" s="35"/>
      <c r="Q348" s="39">
        <f t="shared" si="99"/>
        <v>0</v>
      </c>
      <c r="R348" s="35"/>
      <c r="S348" s="35"/>
      <c r="T348" s="35"/>
      <c r="U348" s="35"/>
      <c r="V348" s="35"/>
      <c r="W348" s="35"/>
      <c r="X348" s="39">
        <f t="shared" si="100"/>
        <v>0</v>
      </c>
      <c r="Y348" s="40">
        <f t="shared" si="93"/>
        <v>0</v>
      </c>
    </row>
    <row r="349" spans="1:25" x14ac:dyDescent="0.25">
      <c r="A349" s="30"/>
      <c r="B349" s="41"/>
      <c r="C349" s="58"/>
      <c r="D349" s="59"/>
      <c r="E349" s="60"/>
      <c r="F349" s="61"/>
      <c r="G349" s="60"/>
      <c r="H349" s="61"/>
      <c r="I349" s="37">
        <f t="shared" si="98"/>
        <v>0</v>
      </c>
      <c r="J349" s="38">
        <f t="shared" si="98"/>
        <v>0</v>
      </c>
      <c r="K349" s="35"/>
      <c r="L349" s="35"/>
      <c r="M349" s="35"/>
      <c r="N349" s="35"/>
      <c r="O349" s="35"/>
      <c r="P349" s="35"/>
      <c r="Q349" s="39">
        <f t="shared" si="99"/>
        <v>0</v>
      </c>
      <c r="R349" s="35"/>
      <c r="S349" s="35"/>
      <c r="T349" s="35"/>
      <c r="U349" s="35"/>
      <c r="V349" s="35"/>
      <c r="W349" s="35"/>
      <c r="X349" s="39">
        <f t="shared" si="100"/>
        <v>0</v>
      </c>
      <c r="Y349" s="40">
        <f t="shared" si="93"/>
        <v>0</v>
      </c>
    </row>
    <row r="350" spans="1:25" x14ac:dyDescent="0.25">
      <c r="A350" s="30"/>
      <c r="B350" s="41"/>
      <c r="C350" s="58"/>
      <c r="D350" s="59"/>
      <c r="E350" s="60"/>
      <c r="F350" s="61"/>
      <c r="G350" s="60"/>
      <c r="H350" s="61"/>
      <c r="I350" s="37">
        <f t="shared" si="98"/>
        <v>0</v>
      </c>
      <c r="J350" s="38">
        <f t="shared" si="98"/>
        <v>0</v>
      </c>
      <c r="K350" s="35"/>
      <c r="L350" s="35"/>
      <c r="M350" s="35"/>
      <c r="N350" s="35"/>
      <c r="O350" s="35"/>
      <c r="P350" s="35"/>
      <c r="Q350" s="39">
        <f t="shared" si="99"/>
        <v>0</v>
      </c>
      <c r="R350" s="35"/>
      <c r="S350" s="35"/>
      <c r="T350" s="35"/>
      <c r="U350" s="35"/>
      <c r="V350" s="35"/>
      <c r="W350" s="35"/>
      <c r="X350" s="39">
        <f t="shared" si="100"/>
        <v>0</v>
      </c>
      <c r="Y350" s="40">
        <f t="shared" si="93"/>
        <v>0</v>
      </c>
    </row>
    <row r="351" spans="1:25" x14ac:dyDescent="0.25">
      <c r="A351" s="30"/>
      <c r="B351" s="41"/>
      <c r="C351" s="58"/>
      <c r="D351" s="59"/>
      <c r="E351" s="60"/>
      <c r="F351" s="61"/>
      <c r="G351" s="60"/>
      <c r="H351" s="61"/>
      <c r="I351" s="37">
        <f t="shared" si="98"/>
        <v>0</v>
      </c>
      <c r="J351" s="38">
        <f t="shared" si="98"/>
        <v>0</v>
      </c>
      <c r="K351" s="35"/>
      <c r="L351" s="35"/>
      <c r="M351" s="35"/>
      <c r="N351" s="35"/>
      <c r="O351" s="35"/>
      <c r="P351" s="35"/>
      <c r="Q351" s="39">
        <f t="shared" si="99"/>
        <v>0</v>
      </c>
      <c r="R351" s="35"/>
      <c r="S351" s="35"/>
      <c r="T351" s="35"/>
      <c r="U351" s="35"/>
      <c r="V351" s="35"/>
      <c r="W351" s="35"/>
      <c r="X351" s="39">
        <f t="shared" si="100"/>
        <v>0</v>
      </c>
      <c r="Y351" s="40">
        <f t="shared" si="93"/>
        <v>0</v>
      </c>
    </row>
    <row r="352" spans="1:25" x14ac:dyDescent="0.25">
      <c r="A352" s="30"/>
      <c r="B352" s="41"/>
      <c r="C352" s="42"/>
      <c r="D352" s="43"/>
      <c r="E352" s="44"/>
      <c r="F352" s="45"/>
      <c r="G352" s="46"/>
      <c r="H352" s="47"/>
      <c r="I352" s="37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0"/>
    </row>
    <row r="353" spans="1:25" ht="15.75" thickBot="1" x14ac:dyDescent="0.3">
      <c r="A353" s="49"/>
      <c r="B353" s="50"/>
      <c r="C353" s="51" t="s">
        <v>38</v>
      </c>
      <c r="D353" s="52"/>
      <c r="E353" s="53"/>
      <c r="F353" s="54"/>
      <c r="G353" s="55"/>
      <c r="H353" s="56" t="s">
        <v>39</v>
      </c>
      <c r="I353" s="37">
        <f>SUM(I339:I352)</f>
        <v>0.28263888888888888</v>
      </c>
      <c r="J353" s="38">
        <f>SUM(J339:J352)</f>
        <v>181</v>
      </c>
      <c r="K353" s="38">
        <f t="shared" ref="K353:X353" si="101">SUM(K339:K352)</f>
        <v>5</v>
      </c>
      <c r="L353" s="38">
        <f t="shared" si="101"/>
        <v>5</v>
      </c>
      <c r="M353" s="38">
        <f t="shared" si="101"/>
        <v>1</v>
      </c>
      <c r="N353" s="38">
        <f t="shared" si="101"/>
        <v>0</v>
      </c>
      <c r="O353" s="38">
        <f t="shared" si="101"/>
        <v>0</v>
      </c>
      <c r="P353" s="38">
        <f t="shared" si="101"/>
        <v>0</v>
      </c>
      <c r="Q353" s="38">
        <f t="shared" si="101"/>
        <v>11</v>
      </c>
      <c r="R353" s="38">
        <f t="shared" si="101"/>
        <v>0</v>
      </c>
      <c r="S353" s="38">
        <f t="shared" si="101"/>
        <v>8</v>
      </c>
      <c r="T353" s="38">
        <f t="shared" si="101"/>
        <v>3</v>
      </c>
      <c r="U353" s="38">
        <f t="shared" si="101"/>
        <v>0</v>
      </c>
      <c r="V353" s="38">
        <f t="shared" si="101"/>
        <v>0</v>
      </c>
      <c r="W353" s="38">
        <f t="shared" si="101"/>
        <v>0</v>
      </c>
      <c r="X353" s="38">
        <f t="shared" si="101"/>
        <v>11</v>
      </c>
      <c r="Y353" s="40">
        <f t="shared" si="93"/>
        <v>0</v>
      </c>
    </row>
    <row r="354" spans="1:25" ht="16.5" thickTop="1" thickBot="1" x14ac:dyDescent="0.3">
      <c r="A354" s="214" t="s">
        <v>44</v>
      </c>
      <c r="B354" s="221">
        <v>43705</v>
      </c>
      <c r="C354" s="215" t="s">
        <v>30</v>
      </c>
      <c r="D354" s="216">
        <v>16</v>
      </c>
      <c r="E354" s="198">
        <v>0.27083333333333331</v>
      </c>
      <c r="F354" s="199">
        <v>141236</v>
      </c>
      <c r="G354" s="198">
        <v>0.31180555555555556</v>
      </c>
      <c r="H354" s="199">
        <v>141269</v>
      </c>
      <c r="I354" s="37">
        <f t="shared" ref="I354:J366" si="102">SUM(G354-E354)</f>
        <v>4.0972222222222243E-2</v>
      </c>
      <c r="J354" s="38">
        <f t="shared" si="102"/>
        <v>33</v>
      </c>
      <c r="K354" s="234">
        <v>1</v>
      </c>
      <c r="L354" s="213">
        <v>1</v>
      </c>
      <c r="M354" s="204"/>
      <c r="N354" s="204"/>
      <c r="O354" s="204"/>
      <c r="P354" s="204"/>
      <c r="Q354" s="39">
        <f>SUM(K354:P354)</f>
        <v>2</v>
      </c>
      <c r="R354" s="203"/>
      <c r="S354" s="213">
        <v>2</v>
      </c>
      <c r="T354" s="204"/>
      <c r="U354" s="204"/>
      <c r="V354" s="204"/>
      <c r="W354" s="204"/>
      <c r="X354" s="39">
        <f>SUM(R354:W354)</f>
        <v>2</v>
      </c>
      <c r="Y354" s="40">
        <f t="shared" si="93"/>
        <v>0</v>
      </c>
    </row>
    <row r="355" spans="1:25" ht="15.75" thickBot="1" x14ac:dyDescent="0.3">
      <c r="A355" s="217" t="s">
        <v>120</v>
      </c>
      <c r="B355" s="218"/>
      <c r="C355" s="219" t="s">
        <v>31</v>
      </c>
      <c r="D355" s="220"/>
      <c r="E355" s="201">
        <v>0.32291666666666669</v>
      </c>
      <c r="F355" s="202">
        <v>141269</v>
      </c>
      <c r="G355" s="201">
        <v>0.36180555555555555</v>
      </c>
      <c r="H355" s="202">
        <v>141292</v>
      </c>
      <c r="I355" s="37">
        <f t="shared" si="102"/>
        <v>3.8888888888888862E-2</v>
      </c>
      <c r="J355" s="38">
        <f t="shared" si="102"/>
        <v>23</v>
      </c>
      <c r="K355" s="208"/>
      <c r="L355" s="207">
        <v>2</v>
      </c>
      <c r="M355" s="206"/>
      <c r="N355" s="206"/>
      <c r="O355" s="206"/>
      <c r="P355" s="206"/>
      <c r="Q355" s="39">
        <f t="shared" ref="Q355:Q366" si="103">SUM(K355:P355)</f>
        <v>2</v>
      </c>
      <c r="R355" s="208"/>
      <c r="S355" s="207">
        <v>2</v>
      </c>
      <c r="T355" s="206"/>
      <c r="U355" s="206"/>
      <c r="V355" s="206"/>
      <c r="W355" s="206"/>
      <c r="X355" s="39">
        <f t="shared" ref="X355:X366" si="104">SUM(R355:W355)</f>
        <v>2</v>
      </c>
      <c r="Y355" s="40">
        <f t="shared" si="93"/>
        <v>0</v>
      </c>
    </row>
    <row r="356" spans="1:25" ht="15.75" thickBot="1" x14ac:dyDescent="0.3">
      <c r="A356" s="217" t="s">
        <v>120</v>
      </c>
      <c r="B356" s="218"/>
      <c r="C356" s="219" t="s">
        <v>32</v>
      </c>
      <c r="D356" s="220">
        <v>16</v>
      </c>
      <c r="E356" s="201">
        <v>0.36944444444444446</v>
      </c>
      <c r="F356" s="202">
        <v>141292</v>
      </c>
      <c r="G356" s="201">
        <v>0.39999999999999997</v>
      </c>
      <c r="H356" s="202">
        <v>141316</v>
      </c>
      <c r="I356" s="37">
        <f t="shared" si="102"/>
        <v>3.0555555555555503E-2</v>
      </c>
      <c r="J356" s="38">
        <f t="shared" si="102"/>
        <v>24</v>
      </c>
      <c r="K356" s="205">
        <v>1</v>
      </c>
      <c r="L356" s="206"/>
      <c r="M356" s="207">
        <v>1</v>
      </c>
      <c r="N356" s="206"/>
      <c r="O356" s="206"/>
      <c r="P356" s="206"/>
      <c r="Q356" s="39">
        <f t="shared" si="103"/>
        <v>2</v>
      </c>
      <c r="R356" s="208"/>
      <c r="S356" s="207">
        <v>2</v>
      </c>
      <c r="T356" s="206"/>
      <c r="U356" s="206"/>
      <c r="V356" s="206"/>
      <c r="W356" s="206"/>
      <c r="X356" s="39">
        <f t="shared" si="104"/>
        <v>2</v>
      </c>
      <c r="Y356" s="40">
        <f t="shared" si="93"/>
        <v>0</v>
      </c>
    </row>
    <row r="357" spans="1:25" ht="15.75" thickBot="1" x14ac:dyDescent="0.3">
      <c r="A357" s="217"/>
      <c r="B357" s="218"/>
      <c r="C357" s="219" t="s">
        <v>33</v>
      </c>
      <c r="D357" s="220"/>
      <c r="E357" s="201">
        <v>0.41319444444444442</v>
      </c>
      <c r="F357" s="202">
        <v>141316</v>
      </c>
      <c r="G357" s="201">
        <v>0.47430555555555554</v>
      </c>
      <c r="H357" s="202">
        <v>141353</v>
      </c>
      <c r="I357" s="37">
        <f t="shared" si="102"/>
        <v>6.1111111111111116E-2</v>
      </c>
      <c r="J357" s="38">
        <f t="shared" si="102"/>
        <v>37</v>
      </c>
      <c r="K357" s="205">
        <v>1</v>
      </c>
      <c r="L357" s="207">
        <v>1</v>
      </c>
      <c r="M357" s="206"/>
      <c r="N357" s="206"/>
      <c r="O357" s="206"/>
      <c r="P357" s="206"/>
      <c r="Q357" s="39">
        <f t="shared" si="103"/>
        <v>2</v>
      </c>
      <c r="R357" s="208"/>
      <c r="S357" s="207">
        <v>1</v>
      </c>
      <c r="T357" s="207">
        <v>1</v>
      </c>
      <c r="U357" s="206"/>
      <c r="V357" s="206"/>
      <c r="W357" s="206"/>
      <c r="X357" s="39">
        <f t="shared" si="104"/>
        <v>2</v>
      </c>
      <c r="Y357" s="40">
        <f t="shared" si="93"/>
        <v>0</v>
      </c>
    </row>
    <row r="358" spans="1:25" ht="15.75" thickBot="1" x14ac:dyDescent="0.3">
      <c r="A358" s="217" t="s">
        <v>136</v>
      </c>
      <c r="B358" s="218"/>
      <c r="C358" s="219" t="s">
        <v>34</v>
      </c>
      <c r="D358" s="220">
        <v>16</v>
      </c>
      <c r="E358" s="201">
        <v>0.64583333333333337</v>
      </c>
      <c r="F358" s="202">
        <v>141353</v>
      </c>
      <c r="G358" s="201">
        <v>0.69305555555555554</v>
      </c>
      <c r="H358" s="202">
        <v>141387</v>
      </c>
      <c r="I358" s="37">
        <f t="shared" si="102"/>
        <v>4.7222222222222165E-2</v>
      </c>
      <c r="J358" s="38">
        <f t="shared" si="102"/>
        <v>34</v>
      </c>
      <c r="K358" s="205">
        <v>1</v>
      </c>
      <c r="L358" s="207">
        <v>3</v>
      </c>
      <c r="M358" s="207">
        <v>1</v>
      </c>
      <c r="N358" s="206"/>
      <c r="O358" s="206"/>
      <c r="P358" s="206"/>
      <c r="Q358" s="39">
        <f t="shared" si="103"/>
        <v>5</v>
      </c>
      <c r="R358" s="208"/>
      <c r="S358" s="207">
        <v>3</v>
      </c>
      <c r="T358" s="206"/>
      <c r="U358" s="206"/>
      <c r="V358" s="207">
        <v>2</v>
      </c>
      <c r="W358" s="206"/>
      <c r="X358" s="39">
        <f t="shared" si="104"/>
        <v>5</v>
      </c>
      <c r="Y358" s="40">
        <f t="shared" si="93"/>
        <v>0</v>
      </c>
    </row>
    <row r="359" spans="1:25" ht="15.75" thickBot="1" x14ac:dyDescent="0.3">
      <c r="A359" s="217"/>
      <c r="B359" s="218"/>
      <c r="C359" s="219" t="s">
        <v>35</v>
      </c>
      <c r="D359" s="220"/>
      <c r="E359" s="201">
        <v>0.72777777777777775</v>
      </c>
      <c r="F359" s="202">
        <v>141387</v>
      </c>
      <c r="G359" s="201">
        <v>0.77847222222222223</v>
      </c>
      <c r="H359" s="202">
        <v>141422</v>
      </c>
      <c r="I359" s="37">
        <f t="shared" si="102"/>
        <v>5.0694444444444486E-2</v>
      </c>
      <c r="J359" s="38">
        <f t="shared" si="102"/>
        <v>35</v>
      </c>
      <c r="K359" s="205">
        <v>2</v>
      </c>
      <c r="L359" s="206"/>
      <c r="M359" s="207">
        <v>2</v>
      </c>
      <c r="N359" s="206"/>
      <c r="O359" s="206"/>
      <c r="P359" s="206"/>
      <c r="Q359" s="39">
        <f t="shared" si="103"/>
        <v>4</v>
      </c>
      <c r="R359" s="208"/>
      <c r="S359" s="207">
        <v>1</v>
      </c>
      <c r="T359" s="206"/>
      <c r="U359" s="206"/>
      <c r="V359" s="207">
        <v>3</v>
      </c>
      <c r="W359" s="206"/>
      <c r="X359" s="39">
        <f t="shared" si="104"/>
        <v>4</v>
      </c>
      <c r="Y359" s="40">
        <f t="shared" si="93"/>
        <v>0</v>
      </c>
    </row>
    <row r="360" spans="1:25" x14ac:dyDescent="0.25">
      <c r="A360" s="30"/>
      <c r="B360" s="41"/>
      <c r="C360" s="42"/>
      <c r="D360" s="33"/>
      <c r="E360" s="64"/>
      <c r="F360" s="65"/>
      <c r="G360" s="64"/>
      <c r="H360" s="65"/>
      <c r="I360" s="37">
        <f t="shared" si="102"/>
        <v>0</v>
      </c>
      <c r="J360" s="38">
        <f t="shared" si="102"/>
        <v>0</v>
      </c>
      <c r="K360" s="35"/>
      <c r="L360" s="35"/>
      <c r="M360" s="35"/>
      <c r="N360" s="35"/>
      <c r="O360" s="35"/>
      <c r="P360" s="35"/>
      <c r="Q360" s="39">
        <f t="shared" si="103"/>
        <v>0</v>
      </c>
      <c r="R360" s="35"/>
      <c r="S360" s="35"/>
      <c r="T360" s="35"/>
      <c r="U360" s="35"/>
      <c r="V360" s="35"/>
      <c r="W360" s="35"/>
      <c r="X360" s="39">
        <f t="shared" si="104"/>
        <v>0</v>
      </c>
      <c r="Y360" s="40">
        <f t="shared" si="93"/>
        <v>0</v>
      </c>
    </row>
    <row r="361" spans="1:25" x14ac:dyDescent="0.25">
      <c r="A361" s="30"/>
      <c r="B361" s="41"/>
      <c r="C361" s="42"/>
      <c r="D361" s="33"/>
      <c r="E361" s="64"/>
      <c r="F361" s="65"/>
      <c r="G361" s="64"/>
      <c r="H361" s="65"/>
      <c r="I361" s="37">
        <f t="shared" si="102"/>
        <v>0</v>
      </c>
      <c r="J361" s="38">
        <f t="shared" si="102"/>
        <v>0</v>
      </c>
      <c r="K361" s="35"/>
      <c r="L361" s="35"/>
      <c r="M361" s="35"/>
      <c r="N361" s="35"/>
      <c r="O361" s="35"/>
      <c r="P361" s="35"/>
      <c r="Q361" s="39">
        <f t="shared" si="103"/>
        <v>0</v>
      </c>
      <c r="R361" s="35"/>
      <c r="S361" s="35"/>
      <c r="T361" s="35"/>
      <c r="U361" s="35"/>
      <c r="V361" s="35"/>
      <c r="W361" s="35"/>
      <c r="X361" s="39">
        <f t="shared" si="104"/>
        <v>0</v>
      </c>
      <c r="Y361" s="40">
        <f t="shared" si="93"/>
        <v>0</v>
      </c>
    </row>
    <row r="362" spans="1:25" x14ac:dyDescent="0.25">
      <c r="A362" s="30"/>
      <c r="B362" s="41"/>
      <c r="C362" s="42"/>
      <c r="D362" s="33"/>
      <c r="E362" s="64"/>
      <c r="F362" s="65"/>
      <c r="G362" s="64"/>
      <c r="H362" s="65"/>
      <c r="I362" s="37">
        <f t="shared" si="102"/>
        <v>0</v>
      </c>
      <c r="J362" s="38">
        <f t="shared" si="102"/>
        <v>0</v>
      </c>
      <c r="K362" s="35"/>
      <c r="L362" s="35"/>
      <c r="M362" s="35"/>
      <c r="N362" s="35"/>
      <c r="O362" s="35"/>
      <c r="P362" s="35"/>
      <c r="Q362" s="39">
        <f t="shared" si="103"/>
        <v>0</v>
      </c>
      <c r="R362" s="35"/>
      <c r="S362" s="35"/>
      <c r="T362" s="35"/>
      <c r="U362" s="35"/>
      <c r="V362" s="35"/>
      <c r="W362" s="35"/>
      <c r="X362" s="39">
        <f t="shared" si="104"/>
        <v>0</v>
      </c>
      <c r="Y362" s="40">
        <f t="shared" si="93"/>
        <v>0</v>
      </c>
    </row>
    <row r="363" spans="1:25" x14ac:dyDescent="0.25">
      <c r="A363" s="30"/>
      <c r="B363" s="41"/>
      <c r="C363" s="42"/>
      <c r="D363" s="33"/>
      <c r="E363" s="64"/>
      <c r="F363" s="65"/>
      <c r="G363" s="64"/>
      <c r="H363" s="65"/>
      <c r="I363" s="37">
        <f t="shared" si="102"/>
        <v>0</v>
      </c>
      <c r="J363" s="38">
        <f t="shared" si="102"/>
        <v>0</v>
      </c>
      <c r="K363" s="35"/>
      <c r="L363" s="35"/>
      <c r="M363" s="35"/>
      <c r="N363" s="35"/>
      <c r="O363" s="35"/>
      <c r="P363" s="35"/>
      <c r="Q363" s="39">
        <f t="shared" si="103"/>
        <v>0</v>
      </c>
      <c r="R363" s="35"/>
      <c r="S363" s="35"/>
      <c r="T363" s="35"/>
      <c r="U363" s="35"/>
      <c r="V363" s="35"/>
      <c r="W363" s="35"/>
      <c r="X363" s="39">
        <f t="shared" si="104"/>
        <v>0</v>
      </c>
      <c r="Y363" s="40">
        <f t="shared" si="93"/>
        <v>0</v>
      </c>
    </row>
    <row r="364" spans="1:25" x14ac:dyDescent="0.25">
      <c r="A364" s="30"/>
      <c r="B364" s="41"/>
      <c r="C364" s="58"/>
      <c r="D364" s="59"/>
      <c r="E364" s="60"/>
      <c r="F364" s="61"/>
      <c r="G364" s="60"/>
      <c r="H364" s="61"/>
      <c r="I364" s="37">
        <f t="shared" si="102"/>
        <v>0</v>
      </c>
      <c r="J364" s="38">
        <f t="shared" si="102"/>
        <v>0</v>
      </c>
      <c r="K364" s="35"/>
      <c r="L364" s="35"/>
      <c r="M364" s="35"/>
      <c r="N364" s="35"/>
      <c r="O364" s="35"/>
      <c r="P364" s="35"/>
      <c r="Q364" s="39">
        <f t="shared" si="103"/>
        <v>0</v>
      </c>
      <c r="R364" s="35"/>
      <c r="S364" s="35"/>
      <c r="T364" s="35"/>
      <c r="U364" s="35"/>
      <c r="V364" s="35"/>
      <c r="W364" s="35"/>
      <c r="X364" s="39">
        <f t="shared" si="104"/>
        <v>0</v>
      </c>
      <c r="Y364" s="40">
        <f t="shared" si="93"/>
        <v>0</v>
      </c>
    </row>
    <row r="365" spans="1:25" x14ac:dyDescent="0.25">
      <c r="A365" s="30"/>
      <c r="B365" s="41"/>
      <c r="C365" s="58"/>
      <c r="D365" s="59"/>
      <c r="E365" s="60"/>
      <c r="F365" s="61"/>
      <c r="G365" s="60"/>
      <c r="H365" s="61"/>
      <c r="I365" s="37">
        <f t="shared" si="102"/>
        <v>0</v>
      </c>
      <c r="J365" s="38">
        <f t="shared" si="102"/>
        <v>0</v>
      </c>
      <c r="K365" s="35"/>
      <c r="L365" s="35"/>
      <c r="M365" s="35"/>
      <c r="N365" s="35"/>
      <c r="O365" s="35"/>
      <c r="P365" s="35"/>
      <c r="Q365" s="39">
        <f t="shared" si="103"/>
        <v>0</v>
      </c>
      <c r="R365" s="35"/>
      <c r="S365" s="35"/>
      <c r="T365" s="35"/>
      <c r="U365" s="35"/>
      <c r="V365" s="35"/>
      <c r="W365" s="35"/>
      <c r="X365" s="39">
        <f t="shared" si="104"/>
        <v>0</v>
      </c>
      <c r="Y365" s="40">
        <f t="shared" si="93"/>
        <v>0</v>
      </c>
    </row>
    <row r="366" spans="1:25" x14ac:dyDescent="0.25">
      <c r="A366" s="30"/>
      <c r="B366" s="41"/>
      <c r="C366" s="58"/>
      <c r="D366" s="59"/>
      <c r="E366" s="60"/>
      <c r="F366" s="61"/>
      <c r="G366" s="60"/>
      <c r="H366" s="61"/>
      <c r="I366" s="37">
        <f t="shared" si="102"/>
        <v>0</v>
      </c>
      <c r="J366" s="38">
        <f t="shared" si="102"/>
        <v>0</v>
      </c>
      <c r="K366" s="35"/>
      <c r="L366" s="35"/>
      <c r="M366" s="35"/>
      <c r="N366" s="35"/>
      <c r="O366" s="35"/>
      <c r="P366" s="35"/>
      <c r="Q366" s="39">
        <f t="shared" si="103"/>
        <v>0</v>
      </c>
      <c r="R366" s="35"/>
      <c r="S366" s="35"/>
      <c r="T366" s="35"/>
      <c r="U366" s="35"/>
      <c r="V366" s="35"/>
      <c r="W366" s="35"/>
      <c r="X366" s="39">
        <f t="shared" si="104"/>
        <v>0</v>
      </c>
      <c r="Y366" s="40">
        <f t="shared" si="93"/>
        <v>0</v>
      </c>
    </row>
    <row r="367" spans="1:25" x14ac:dyDescent="0.25">
      <c r="A367" s="30"/>
      <c r="B367" s="41"/>
      <c r="C367" s="42"/>
      <c r="D367" s="43"/>
      <c r="E367" s="44"/>
      <c r="F367" s="45"/>
      <c r="G367" s="46"/>
      <c r="H367" s="47"/>
      <c r="I367" s="37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0"/>
    </row>
    <row r="368" spans="1:25" ht="15.75" thickBot="1" x14ac:dyDescent="0.3">
      <c r="A368" s="49"/>
      <c r="B368" s="50"/>
      <c r="C368" s="51" t="s">
        <v>38</v>
      </c>
      <c r="D368" s="52"/>
      <c r="E368" s="53"/>
      <c r="F368" s="54"/>
      <c r="G368" s="55"/>
      <c r="H368" s="56" t="s">
        <v>39</v>
      </c>
      <c r="I368" s="37">
        <f>SUM(I354:I367)</f>
        <v>0.26944444444444438</v>
      </c>
      <c r="J368" s="38">
        <f>SUM(J354:J367)</f>
        <v>186</v>
      </c>
      <c r="K368" s="38">
        <f t="shared" ref="K368:X368" si="105">SUM(K354:K367)</f>
        <v>6</v>
      </c>
      <c r="L368" s="38">
        <f t="shared" si="105"/>
        <v>7</v>
      </c>
      <c r="M368" s="38">
        <f t="shared" si="105"/>
        <v>4</v>
      </c>
      <c r="N368" s="38">
        <f t="shared" si="105"/>
        <v>0</v>
      </c>
      <c r="O368" s="38">
        <f t="shared" si="105"/>
        <v>0</v>
      </c>
      <c r="P368" s="38">
        <f t="shared" si="105"/>
        <v>0</v>
      </c>
      <c r="Q368" s="38">
        <f t="shared" si="105"/>
        <v>17</v>
      </c>
      <c r="R368" s="38">
        <f t="shared" si="105"/>
        <v>0</v>
      </c>
      <c r="S368" s="38">
        <f t="shared" si="105"/>
        <v>11</v>
      </c>
      <c r="T368" s="38">
        <f t="shared" si="105"/>
        <v>1</v>
      </c>
      <c r="U368" s="38">
        <f t="shared" si="105"/>
        <v>0</v>
      </c>
      <c r="V368" s="38">
        <f t="shared" si="105"/>
        <v>5</v>
      </c>
      <c r="W368" s="38">
        <f t="shared" si="105"/>
        <v>0</v>
      </c>
      <c r="X368" s="38">
        <f t="shared" si="105"/>
        <v>17</v>
      </c>
      <c r="Y368" s="40">
        <f t="shared" si="93"/>
        <v>0</v>
      </c>
    </row>
    <row r="369" spans="1:25" ht="16.5" thickTop="1" thickBot="1" x14ac:dyDescent="0.3">
      <c r="A369" s="249" t="s">
        <v>45</v>
      </c>
      <c r="B369" s="221">
        <v>43706</v>
      </c>
      <c r="C369" s="215" t="s">
        <v>30</v>
      </c>
      <c r="D369" s="216">
        <v>16</v>
      </c>
      <c r="E369" s="198">
        <v>0.27083333333333331</v>
      </c>
      <c r="F369" s="199">
        <v>141422</v>
      </c>
      <c r="G369" s="198">
        <v>0.31180555555555556</v>
      </c>
      <c r="H369" s="199">
        <v>141455</v>
      </c>
      <c r="I369" s="37">
        <f t="shared" ref="I369:J381" si="106">SUM(G369-E369)</f>
        <v>4.0972222222222243E-2</v>
      </c>
      <c r="J369" s="38">
        <f t="shared" si="106"/>
        <v>33</v>
      </c>
      <c r="K369" s="252">
        <v>1</v>
      </c>
      <c r="L369" s="250"/>
      <c r="M369" s="250"/>
      <c r="N369" s="250"/>
      <c r="O369" s="250"/>
      <c r="P369" s="250"/>
      <c r="Q369" s="39">
        <f>SUM(K369:P369)</f>
        <v>1</v>
      </c>
      <c r="R369" s="253"/>
      <c r="S369" s="210">
        <v>1</v>
      </c>
      <c r="T369" s="250"/>
      <c r="U369" s="250"/>
      <c r="V369" s="250"/>
      <c r="W369" s="250"/>
      <c r="X369" s="39">
        <f>SUM(R369:W369)</f>
        <v>1</v>
      </c>
      <c r="Y369" s="40">
        <f t="shared" si="93"/>
        <v>0</v>
      </c>
    </row>
    <row r="370" spans="1:25" ht="15.75" thickBot="1" x14ac:dyDescent="0.3">
      <c r="A370" s="251" t="s">
        <v>136</v>
      </c>
      <c r="B370" s="218"/>
      <c r="C370" s="219" t="s">
        <v>31</v>
      </c>
      <c r="D370" s="224"/>
      <c r="E370" s="201">
        <v>0.31111111111111112</v>
      </c>
      <c r="F370" s="202">
        <v>141455</v>
      </c>
      <c r="G370" s="201">
        <v>0.35833333333333334</v>
      </c>
      <c r="H370" s="202">
        <v>141480</v>
      </c>
      <c r="I370" s="37">
        <f t="shared" si="106"/>
        <v>4.7222222222222221E-2</v>
      </c>
      <c r="J370" s="38">
        <f t="shared" si="106"/>
        <v>25</v>
      </c>
      <c r="K370" s="208"/>
      <c r="L370" s="206"/>
      <c r="M370" s="206"/>
      <c r="N370" s="206"/>
      <c r="O370" s="206"/>
      <c r="P370" s="206"/>
      <c r="Q370" s="39">
        <f t="shared" ref="Q370:Q381" si="107">SUM(K370:P370)</f>
        <v>0</v>
      </c>
      <c r="R370" s="208"/>
      <c r="S370" s="206"/>
      <c r="T370" s="206"/>
      <c r="U370" s="206"/>
      <c r="V370" s="206"/>
      <c r="W370" s="206"/>
      <c r="X370" s="39">
        <f t="shared" ref="X370:X381" si="108">SUM(R370:W370)</f>
        <v>0</v>
      </c>
      <c r="Y370" s="40">
        <f t="shared" si="93"/>
        <v>0</v>
      </c>
    </row>
    <row r="371" spans="1:25" ht="15.75" thickBot="1" x14ac:dyDescent="0.3">
      <c r="A371" s="251" t="s">
        <v>136</v>
      </c>
      <c r="B371" s="218"/>
      <c r="C371" s="219" t="s">
        <v>32</v>
      </c>
      <c r="D371" s="224">
        <v>16</v>
      </c>
      <c r="E371" s="201">
        <v>0.36944444444444446</v>
      </c>
      <c r="F371" s="202">
        <v>141480</v>
      </c>
      <c r="G371" s="201">
        <v>0.40625</v>
      </c>
      <c r="H371" s="202">
        <v>141504</v>
      </c>
      <c r="I371" s="37">
        <f t="shared" si="106"/>
        <v>3.6805555555555536E-2</v>
      </c>
      <c r="J371" s="38">
        <f t="shared" si="106"/>
        <v>24</v>
      </c>
      <c r="K371" s="205">
        <v>2</v>
      </c>
      <c r="L371" s="207">
        <v>3</v>
      </c>
      <c r="M371" s="207">
        <v>1</v>
      </c>
      <c r="N371" s="206"/>
      <c r="O371" s="206"/>
      <c r="P371" s="206"/>
      <c r="Q371" s="39">
        <f t="shared" si="107"/>
        <v>6</v>
      </c>
      <c r="R371" s="208"/>
      <c r="S371" s="207">
        <v>5</v>
      </c>
      <c r="T371" s="206"/>
      <c r="U371" s="206"/>
      <c r="V371" s="207">
        <v>1</v>
      </c>
      <c r="W371" s="206"/>
      <c r="X371" s="39">
        <f t="shared" si="108"/>
        <v>6</v>
      </c>
      <c r="Y371" s="40">
        <f t="shared" si="93"/>
        <v>0</v>
      </c>
    </row>
    <row r="372" spans="1:25" ht="15.75" thickBot="1" x14ac:dyDescent="0.3">
      <c r="A372" s="251"/>
      <c r="B372" s="218"/>
      <c r="C372" s="219" t="s">
        <v>33</v>
      </c>
      <c r="D372" s="224"/>
      <c r="E372" s="201">
        <v>0.41319444444444442</v>
      </c>
      <c r="F372" s="202">
        <v>141504</v>
      </c>
      <c r="G372" s="201">
        <v>0.4597222222222222</v>
      </c>
      <c r="H372" s="202">
        <v>141536</v>
      </c>
      <c r="I372" s="37">
        <f t="shared" si="106"/>
        <v>4.6527777777777779E-2</v>
      </c>
      <c r="J372" s="38">
        <f t="shared" si="106"/>
        <v>32</v>
      </c>
      <c r="K372" s="208"/>
      <c r="L372" s="206"/>
      <c r="M372" s="206"/>
      <c r="N372" s="206"/>
      <c r="O372" s="206"/>
      <c r="P372" s="206"/>
      <c r="Q372" s="39">
        <f t="shared" si="107"/>
        <v>0</v>
      </c>
      <c r="R372" s="208"/>
      <c r="S372" s="206"/>
      <c r="T372" s="206"/>
      <c r="U372" s="206"/>
      <c r="V372" s="206"/>
      <c r="W372" s="206"/>
      <c r="X372" s="39">
        <f t="shared" si="108"/>
        <v>0</v>
      </c>
      <c r="Y372" s="40">
        <f t="shared" si="93"/>
        <v>0</v>
      </c>
    </row>
    <row r="373" spans="1:25" ht="15.75" thickBot="1" x14ac:dyDescent="0.3">
      <c r="A373" s="251" t="s">
        <v>136</v>
      </c>
      <c r="B373" s="218"/>
      <c r="C373" s="219" t="s">
        <v>34</v>
      </c>
      <c r="D373" s="224">
        <v>16</v>
      </c>
      <c r="E373" s="201">
        <v>0.64583333333333337</v>
      </c>
      <c r="F373" s="202">
        <v>141536</v>
      </c>
      <c r="G373" s="201">
        <v>0.6875</v>
      </c>
      <c r="H373" s="202">
        <v>141569</v>
      </c>
      <c r="I373" s="37">
        <f t="shared" si="106"/>
        <v>4.166666666666663E-2</v>
      </c>
      <c r="J373" s="38">
        <f t="shared" si="106"/>
        <v>33</v>
      </c>
      <c r="K373" s="205">
        <v>2</v>
      </c>
      <c r="L373" s="207">
        <v>2</v>
      </c>
      <c r="M373" s="206"/>
      <c r="N373" s="206"/>
      <c r="O373" s="206"/>
      <c r="P373" s="206"/>
      <c r="Q373" s="39">
        <f t="shared" si="107"/>
        <v>4</v>
      </c>
      <c r="R373" s="208"/>
      <c r="S373" s="207">
        <v>1</v>
      </c>
      <c r="T373" s="206"/>
      <c r="U373" s="206"/>
      <c r="V373" s="207">
        <v>3</v>
      </c>
      <c r="W373" s="206"/>
      <c r="X373" s="39">
        <f t="shared" si="108"/>
        <v>4</v>
      </c>
      <c r="Y373" s="40">
        <f t="shared" si="93"/>
        <v>0</v>
      </c>
    </row>
    <row r="374" spans="1:25" ht="15.75" thickBot="1" x14ac:dyDescent="0.3">
      <c r="A374" s="251"/>
      <c r="B374" s="218"/>
      <c r="C374" s="219" t="s">
        <v>35</v>
      </c>
      <c r="D374" s="224"/>
      <c r="E374" s="201">
        <v>0.72777777777777775</v>
      </c>
      <c r="F374" s="202">
        <v>141569</v>
      </c>
      <c r="G374" s="201">
        <v>0.78263888888888899</v>
      </c>
      <c r="H374" s="202">
        <v>141606</v>
      </c>
      <c r="I374" s="37">
        <f t="shared" si="106"/>
        <v>5.4861111111111249E-2</v>
      </c>
      <c r="J374" s="38">
        <f t="shared" si="106"/>
        <v>37</v>
      </c>
      <c r="K374" s="205">
        <v>2</v>
      </c>
      <c r="L374" s="207">
        <v>3</v>
      </c>
      <c r="M374" s="207">
        <v>2</v>
      </c>
      <c r="N374" s="206"/>
      <c r="O374" s="206"/>
      <c r="P374" s="206"/>
      <c r="Q374" s="39">
        <f t="shared" si="107"/>
        <v>7</v>
      </c>
      <c r="R374" s="208"/>
      <c r="S374" s="207">
        <v>5</v>
      </c>
      <c r="T374" s="206"/>
      <c r="U374" s="206"/>
      <c r="V374" s="207">
        <v>2</v>
      </c>
      <c r="W374" s="206"/>
      <c r="X374" s="39">
        <f t="shared" si="108"/>
        <v>7</v>
      </c>
      <c r="Y374" s="40">
        <f t="shared" si="93"/>
        <v>0</v>
      </c>
    </row>
    <row r="375" spans="1:25" x14ac:dyDescent="0.25">
      <c r="A375" s="30"/>
      <c r="B375" s="41"/>
      <c r="C375" s="42"/>
      <c r="D375" s="33"/>
      <c r="E375" s="64"/>
      <c r="F375" s="65"/>
      <c r="G375" s="64"/>
      <c r="H375" s="65"/>
      <c r="I375" s="37">
        <f t="shared" si="106"/>
        <v>0</v>
      </c>
      <c r="J375" s="38">
        <f t="shared" si="106"/>
        <v>0</v>
      </c>
      <c r="K375" s="35"/>
      <c r="L375" s="35"/>
      <c r="M375" s="35"/>
      <c r="N375" s="35"/>
      <c r="O375" s="35"/>
      <c r="P375" s="35"/>
      <c r="Q375" s="39">
        <f t="shared" si="107"/>
        <v>0</v>
      </c>
      <c r="R375" s="35"/>
      <c r="S375" s="35"/>
      <c r="T375" s="35"/>
      <c r="U375" s="35"/>
      <c r="V375" s="35"/>
      <c r="W375" s="35"/>
      <c r="X375" s="39">
        <f t="shared" si="108"/>
        <v>0</v>
      </c>
      <c r="Y375" s="40">
        <f t="shared" si="93"/>
        <v>0</v>
      </c>
    </row>
    <row r="376" spans="1:25" x14ac:dyDescent="0.25">
      <c r="A376" s="30"/>
      <c r="B376" s="41"/>
      <c r="C376" s="42"/>
      <c r="D376" s="33"/>
      <c r="E376" s="64"/>
      <c r="F376" s="65"/>
      <c r="G376" s="64"/>
      <c r="H376" s="65"/>
      <c r="I376" s="37">
        <f t="shared" si="106"/>
        <v>0</v>
      </c>
      <c r="J376" s="38">
        <f t="shared" si="106"/>
        <v>0</v>
      </c>
      <c r="K376" s="35"/>
      <c r="L376" s="35"/>
      <c r="M376" s="35"/>
      <c r="N376" s="35"/>
      <c r="O376" s="35"/>
      <c r="P376" s="35"/>
      <c r="Q376" s="39">
        <f t="shared" si="107"/>
        <v>0</v>
      </c>
      <c r="R376" s="35"/>
      <c r="S376" s="35"/>
      <c r="T376" s="35"/>
      <c r="U376" s="35"/>
      <c r="V376" s="35"/>
      <c r="W376" s="35"/>
      <c r="X376" s="39">
        <f t="shared" si="108"/>
        <v>0</v>
      </c>
      <c r="Y376" s="40">
        <f t="shared" si="93"/>
        <v>0</v>
      </c>
    </row>
    <row r="377" spans="1:25" x14ac:dyDescent="0.25">
      <c r="A377" s="30"/>
      <c r="B377" s="41"/>
      <c r="C377" s="42"/>
      <c r="D377" s="33"/>
      <c r="E377" s="64"/>
      <c r="F377" s="65"/>
      <c r="G377" s="64"/>
      <c r="H377" s="65"/>
      <c r="I377" s="37">
        <f t="shared" si="106"/>
        <v>0</v>
      </c>
      <c r="J377" s="38">
        <f t="shared" si="106"/>
        <v>0</v>
      </c>
      <c r="K377" s="35"/>
      <c r="L377" s="35"/>
      <c r="M377" s="35"/>
      <c r="N377" s="35"/>
      <c r="O377" s="35"/>
      <c r="P377" s="35"/>
      <c r="Q377" s="39">
        <f t="shared" si="107"/>
        <v>0</v>
      </c>
      <c r="R377" s="35"/>
      <c r="S377" s="35"/>
      <c r="T377" s="35"/>
      <c r="U377" s="35"/>
      <c r="V377" s="35"/>
      <c r="W377" s="35"/>
      <c r="X377" s="39">
        <f t="shared" si="108"/>
        <v>0</v>
      </c>
      <c r="Y377" s="40">
        <f t="shared" si="93"/>
        <v>0</v>
      </c>
    </row>
    <row r="378" spans="1:25" x14ac:dyDescent="0.25">
      <c r="A378" s="30"/>
      <c r="B378" s="41"/>
      <c r="C378" s="42"/>
      <c r="D378" s="33"/>
      <c r="E378" s="64"/>
      <c r="F378" s="65"/>
      <c r="G378" s="64"/>
      <c r="H378" s="65"/>
      <c r="I378" s="37">
        <f t="shared" si="106"/>
        <v>0</v>
      </c>
      <c r="J378" s="38">
        <f t="shared" si="106"/>
        <v>0</v>
      </c>
      <c r="K378" s="35"/>
      <c r="L378" s="35"/>
      <c r="M378" s="35"/>
      <c r="N378" s="35"/>
      <c r="O378" s="35"/>
      <c r="P378" s="35"/>
      <c r="Q378" s="39">
        <f t="shared" si="107"/>
        <v>0</v>
      </c>
      <c r="R378" s="35"/>
      <c r="S378" s="35"/>
      <c r="T378" s="35"/>
      <c r="U378" s="35"/>
      <c r="V378" s="35"/>
      <c r="W378" s="35"/>
      <c r="X378" s="39">
        <f t="shared" si="108"/>
        <v>0</v>
      </c>
      <c r="Y378" s="40">
        <f t="shared" si="93"/>
        <v>0</v>
      </c>
    </row>
    <row r="379" spans="1:25" x14ac:dyDescent="0.25">
      <c r="A379" s="30"/>
      <c r="B379" s="41"/>
      <c r="C379" s="58"/>
      <c r="D379" s="59"/>
      <c r="E379" s="60"/>
      <c r="F379" s="61"/>
      <c r="G379" s="60"/>
      <c r="H379" s="61"/>
      <c r="I379" s="37">
        <f t="shared" si="106"/>
        <v>0</v>
      </c>
      <c r="J379" s="38">
        <f t="shared" si="106"/>
        <v>0</v>
      </c>
      <c r="K379" s="35"/>
      <c r="L379" s="35"/>
      <c r="M379" s="35"/>
      <c r="N379" s="35"/>
      <c r="O379" s="35"/>
      <c r="P379" s="35"/>
      <c r="Q379" s="39">
        <f t="shared" si="107"/>
        <v>0</v>
      </c>
      <c r="R379" s="35"/>
      <c r="S379" s="35"/>
      <c r="T379" s="35"/>
      <c r="U379" s="35"/>
      <c r="V379" s="35"/>
      <c r="W379" s="35"/>
      <c r="X379" s="39">
        <f t="shared" si="108"/>
        <v>0</v>
      </c>
      <c r="Y379" s="40">
        <f t="shared" si="93"/>
        <v>0</v>
      </c>
    </row>
    <row r="380" spans="1:25" x14ac:dyDescent="0.25">
      <c r="A380" s="30"/>
      <c r="B380" s="41"/>
      <c r="C380" s="58"/>
      <c r="D380" s="59"/>
      <c r="E380" s="60"/>
      <c r="F380" s="61"/>
      <c r="G380" s="60"/>
      <c r="H380" s="61"/>
      <c r="I380" s="37">
        <f t="shared" si="106"/>
        <v>0</v>
      </c>
      <c r="J380" s="38">
        <f t="shared" si="106"/>
        <v>0</v>
      </c>
      <c r="K380" s="35"/>
      <c r="L380" s="35"/>
      <c r="M380" s="35"/>
      <c r="N380" s="35"/>
      <c r="O380" s="35"/>
      <c r="P380" s="35"/>
      <c r="Q380" s="39">
        <f t="shared" si="107"/>
        <v>0</v>
      </c>
      <c r="R380" s="35"/>
      <c r="S380" s="35"/>
      <c r="T380" s="35"/>
      <c r="U380" s="35"/>
      <c r="V380" s="35"/>
      <c r="W380" s="35"/>
      <c r="X380" s="39">
        <f t="shared" si="108"/>
        <v>0</v>
      </c>
      <c r="Y380" s="40">
        <f t="shared" si="93"/>
        <v>0</v>
      </c>
    </row>
    <row r="381" spans="1:25" x14ac:dyDescent="0.25">
      <c r="A381" s="30"/>
      <c r="B381" s="41"/>
      <c r="C381" s="58"/>
      <c r="D381" s="59"/>
      <c r="E381" s="60"/>
      <c r="F381" s="61"/>
      <c r="G381" s="60"/>
      <c r="H381" s="61"/>
      <c r="I381" s="37">
        <f t="shared" si="106"/>
        <v>0</v>
      </c>
      <c r="J381" s="38">
        <f t="shared" si="106"/>
        <v>0</v>
      </c>
      <c r="K381" s="35"/>
      <c r="L381" s="35"/>
      <c r="M381" s="35"/>
      <c r="N381" s="35"/>
      <c r="O381" s="35"/>
      <c r="P381" s="35"/>
      <c r="Q381" s="39">
        <f t="shared" si="107"/>
        <v>0</v>
      </c>
      <c r="R381" s="35"/>
      <c r="S381" s="35"/>
      <c r="T381" s="35"/>
      <c r="U381" s="35"/>
      <c r="V381" s="35"/>
      <c r="W381" s="35"/>
      <c r="X381" s="39">
        <f t="shared" si="108"/>
        <v>0</v>
      </c>
      <c r="Y381" s="40">
        <f t="shared" si="93"/>
        <v>0</v>
      </c>
    </row>
    <row r="382" spans="1:25" x14ac:dyDescent="0.25">
      <c r="A382" s="30"/>
      <c r="B382" s="66"/>
      <c r="C382" s="67"/>
      <c r="D382" s="68"/>
      <c r="E382" s="69"/>
      <c r="F382" s="70"/>
      <c r="G382" s="71"/>
      <c r="H382" s="72"/>
      <c r="I382" s="37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73"/>
    </row>
    <row r="383" spans="1:25" ht="15.75" thickBot="1" x14ac:dyDescent="0.3">
      <c r="A383" s="49"/>
      <c r="B383" s="50"/>
      <c r="C383" s="51" t="s">
        <v>38</v>
      </c>
      <c r="D383" s="52"/>
      <c r="E383" s="53"/>
      <c r="F383" s="54"/>
      <c r="G383" s="55"/>
      <c r="H383" s="56" t="s">
        <v>39</v>
      </c>
      <c r="I383" s="37">
        <f>SUM(I369:I382)</f>
        <v>0.26805555555555566</v>
      </c>
      <c r="J383" s="38">
        <f>SUM(J369:J382)</f>
        <v>184</v>
      </c>
      <c r="K383" s="38">
        <f t="shared" ref="K383:X383" si="109">SUM(K369:K382)</f>
        <v>7</v>
      </c>
      <c r="L383" s="38">
        <f t="shared" si="109"/>
        <v>8</v>
      </c>
      <c r="M383" s="38">
        <f t="shared" si="109"/>
        <v>3</v>
      </c>
      <c r="N383" s="38">
        <f t="shared" si="109"/>
        <v>0</v>
      </c>
      <c r="O383" s="38">
        <f t="shared" si="109"/>
        <v>0</v>
      </c>
      <c r="P383" s="38">
        <f t="shared" si="109"/>
        <v>0</v>
      </c>
      <c r="Q383" s="38">
        <f t="shared" si="109"/>
        <v>18</v>
      </c>
      <c r="R383" s="38">
        <f t="shared" si="109"/>
        <v>0</v>
      </c>
      <c r="S383" s="38">
        <f t="shared" si="109"/>
        <v>12</v>
      </c>
      <c r="T383" s="38">
        <f t="shared" si="109"/>
        <v>0</v>
      </c>
      <c r="U383" s="38">
        <f t="shared" si="109"/>
        <v>0</v>
      </c>
      <c r="V383" s="38">
        <f t="shared" si="109"/>
        <v>6</v>
      </c>
      <c r="W383" s="38">
        <f t="shared" si="109"/>
        <v>0</v>
      </c>
      <c r="X383" s="38">
        <f t="shared" si="109"/>
        <v>18</v>
      </c>
      <c r="Y383" s="40">
        <f t="shared" si="93"/>
        <v>0</v>
      </c>
    </row>
    <row r="384" spans="1:25" ht="15.75" thickTop="1" x14ac:dyDescent="0.25">
      <c r="A384" s="74" t="s">
        <v>46</v>
      </c>
      <c r="B384" s="75">
        <v>43707</v>
      </c>
      <c r="C384" s="76" t="s">
        <v>30</v>
      </c>
      <c r="D384" s="77">
        <v>16</v>
      </c>
      <c r="E384" s="78">
        <v>0.27083333333333331</v>
      </c>
      <c r="F384" s="79">
        <v>141606</v>
      </c>
      <c r="G384" s="78">
        <v>0.31875000000000003</v>
      </c>
      <c r="H384" s="79">
        <v>141639</v>
      </c>
      <c r="I384" s="80">
        <f t="shared" ref="I384:J396" si="110">SUM(G384-E384)</f>
        <v>4.7916666666666718E-2</v>
      </c>
      <c r="J384" s="81">
        <f t="shared" si="110"/>
        <v>33</v>
      </c>
      <c r="K384" s="82">
        <v>1</v>
      </c>
      <c r="L384" s="82">
        <v>2</v>
      </c>
      <c r="M384" s="82"/>
      <c r="N384" s="82"/>
      <c r="O384" s="82"/>
      <c r="P384" s="82"/>
      <c r="Q384" s="83">
        <f>SUM(K384:P384)</f>
        <v>3</v>
      </c>
      <c r="R384" s="82"/>
      <c r="S384" s="82">
        <v>3</v>
      </c>
      <c r="T384" s="82"/>
      <c r="U384" s="82"/>
      <c r="V384" s="82"/>
      <c r="W384" s="82"/>
      <c r="X384" s="83">
        <f>SUM(R384:W384)</f>
        <v>3</v>
      </c>
      <c r="Y384" s="84">
        <f t="shared" si="93"/>
        <v>0</v>
      </c>
    </row>
    <row r="385" spans="1:25" x14ac:dyDescent="0.25">
      <c r="A385" s="85" t="s">
        <v>97</v>
      </c>
      <c r="B385" s="41"/>
      <c r="C385" s="42" t="s">
        <v>31</v>
      </c>
      <c r="D385" s="33"/>
      <c r="E385" s="64">
        <v>0.3298611111111111</v>
      </c>
      <c r="F385" s="65">
        <v>141639</v>
      </c>
      <c r="G385" s="64">
        <v>0.35833333333333334</v>
      </c>
      <c r="H385" s="65">
        <v>141663</v>
      </c>
      <c r="I385" s="37">
        <f t="shared" si="110"/>
        <v>2.8472222222222232E-2</v>
      </c>
      <c r="J385" s="38">
        <f t="shared" si="110"/>
        <v>24</v>
      </c>
      <c r="K385" s="35"/>
      <c r="L385" s="35"/>
      <c r="M385" s="35"/>
      <c r="N385" s="35"/>
      <c r="O385" s="35"/>
      <c r="P385" s="35"/>
      <c r="Q385" s="39">
        <f t="shared" ref="Q385:Q396" si="111">SUM(K385:P385)</f>
        <v>0</v>
      </c>
      <c r="R385" s="35"/>
      <c r="S385" s="35"/>
      <c r="T385" s="35"/>
      <c r="U385" s="35"/>
      <c r="V385" s="35"/>
      <c r="W385" s="35"/>
      <c r="X385" s="39">
        <f t="shared" ref="X385:X396" si="112">SUM(R385:W385)</f>
        <v>0</v>
      </c>
      <c r="Y385" s="86">
        <f t="shared" si="93"/>
        <v>0</v>
      </c>
    </row>
    <row r="386" spans="1:25" x14ac:dyDescent="0.25">
      <c r="A386" s="85"/>
      <c r="B386" s="41"/>
      <c r="C386" s="42" t="s">
        <v>32</v>
      </c>
      <c r="D386" s="33">
        <v>16</v>
      </c>
      <c r="E386" s="64">
        <v>0.36944444444444446</v>
      </c>
      <c r="F386" s="65">
        <v>141663</v>
      </c>
      <c r="G386" s="64">
        <v>0.40208333333333335</v>
      </c>
      <c r="H386" s="65">
        <v>141691</v>
      </c>
      <c r="I386" s="37">
        <f t="shared" si="110"/>
        <v>3.2638888888888884E-2</v>
      </c>
      <c r="J386" s="38">
        <f t="shared" si="110"/>
        <v>28</v>
      </c>
      <c r="K386" s="35">
        <v>1</v>
      </c>
      <c r="L386" s="35">
        <v>3</v>
      </c>
      <c r="M386" s="35">
        <v>1</v>
      </c>
      <c r="N386" s="35"/>
      <c r="O386" s="35"/>
      <c r="P386" s="35"/>
      <c r="Q386" s="39">
        <f t="shared" si="111"/>
        <v>5</v>
      </c>
      <c r="R386" s="35"/>
      <c r="S386" s="35">
        <v>3</v>
      </c>
      <c r="T386" s="35"/>
      <c r="U386" s="35"/>
      <c r="V386" s="35"/>
      <c r="W386" s="35">
        <v>2</v>
      </c>
      <c r="X386" s="39">
        <f t="shared" si="112"/>
        <v>5</v>
      </c>
      <c r="Y386" s="86">
        <f t="shared" si="93"/>
        <v>0</v>
      </c>
    </row>
    <row r="387" spans="1:25" x14ac:dyDescent="0.25">
      <c r="A387" s="85"/>
      <c r="B387" s="41"/>
      <c r="C387" s="42" t="s">
        <v>33</v>
      </c>
      <c r="D387" s="33"/>
      <c r="E387" s="64">
        <v>0.41319444444444442</v>
      </c>
      <c r="F387" s="65">
        <v>141691</v>
      </c>
      <c r="G387" s="64">
        <v>0.46249999999999997</v>
      </c>
      <c r="H387" s="65">
        <v>141722</v>
      </c>
      <c r="I387" s="37">
        <f t="shared" si="110"/>
        <v>4.9305555555555547E-2</v>
      </c>
      <c r="J387" s="38">
        <f t="shared" si="110"/>
        <v>31</v>
      </c>
      <c r="K387" s="35">
        <v>2</v>
      </c>
      <c r="L387" s="35">
        <v>2</v>
      </c>
      <c r="M387" s="35"/>
      <c r="N387" s="35"/>
      <c r="O387" s="35"/>
      <c r="P387" s="35"/>
      <c r="Q387" s="39">
        <f t="shared" si="111"/>
        <v>4</v>
      </c>
      <c r="R387" s="35"/>
      <c r="S387" s="35"/>
      <c r="T387" s="35"/>
      <c r="U387" s="35"/>
      <c r="V387" s="35">
        <v>4</v>
      </c>
      <c r="W387" s="35"/>
      <c r="X387" s="39">
        <f t="shared" si="112"/>
        <v>4</v>
      </c>
      <c r="Y387" s="86">
        <f t="shared" si="93"/>
        <v>0</v>
      </c>
    </row>
    <row r="388" spans="1:25" x14ac:dyDescent="0.25">
      <c r="A388" s="85" t="s">
        <v>84</v>
      </c>
      <c r="B388" s="41"/>
      <c r="C388" s="42" t="s">
        <v>34</v>
      </c>
      <c r="D388" s="144">
        <v>16</v>
      </c>
      <c r="E388" s="64">
        <v>0.64583333333333337</v>
      </c>
      <c r="F388" s="65">
        <v>141722</v>
      </c>
      <c r="G388" s="64">
        <v>0.71111111111111114</v>
      </c>
      <c r="H388" s="65">
        <v>141758</v>
      </c>
      <c r="I388" s="37">
        <f t="shared" si="110"/>
        <v>6.5277777777777768E-2</v>
      </c>
      <c r="J388" s="38">
        <f t="shared" si="110"/>
        <v>36</v>
      </c>
      <c r="K388" s="35">
        <v>1</v>
      </c>
      <c r="L388" s="35"/>
      <c r="M388" s="35"/>
      <c r="N388" s="35">
        <v>1</v>
      </c>
      <c r="O388" s="35"/>
      <c r="P388" s="35"/>
      <c r="Q388" s="39">
        <f t="shared" si="111"/>
        <v>2</v>
      </c>
      <c r="R388" s="35"/>
      <c r="S388" s="35"/>
      <c r="T388" s="35">
        <v>1</v>
      </c>
      <c r="U388" s="35"/>
      <c r="V388" s="35">
        <v>1</v>
      </c>
      <c r="W388" s="35"/>
      <c r="X388" s="39">
        <f t="shared" si="112"/>
        <v>2</v>
      </c>
      <c r="Y388" s="86">
        <f t="shared" si="93"/>
        <v>0</v>
      </c>
    </row>
    <row r="389" spans="1:25" x14ac:dyDescent="0.25">
      <c r="A389" s="85"/>
      <c r="B389" s="41"/>
      <c r="C389" s="42" t="s">
        <v>35</v>
      </c>
      <c r="D389" s="33"/>
      <c r="E389" s="64">
        <v>0.72777777777777775</v>
      </c>
      <c r="F389" s="65">
        <v>141758</v>
      </c>
      <c r="G389" s="64">
        <v>0.77847222222222223</v>
      </c>
      <c r="H389" s="65">
        <v>141790</v>
      </c>
      <c r="I389" s="37">
        <f t="shared" si="110"/>
        <v>5.0694444444444486E-2</v>
      </c>
      <c r="J389" s="38">
        <f t="shared" si="110"/>
        <v>32</v>
      </c>
      <c r="K389" s="35">
        <v>4</v>
      </c>
      <c r="L389" s="35"/>
      <c r="M389" s="35">
        <v>2</v>
      </c>
      <c r="N389" s="35">
        <v>2</v>
      </c>
      <c r="O389" s="35"/>
      <c r="P389" s="35"/>
      <c r="Q389" s="39">
        <f t="shared" si="111"/>
        <v>8</v>
      </c>
      <c r="R389" s="35"/>
      <c r="S389" s="35">
        <v>1</v>
      </c>
      <c r="T389" s="35"/>
      <c r="U389" s="35"/>
      <c r="V389" s="35">
        <v>7</v>
      </c>
      <c r="W389" s="35"/>
      <c r="X389" s="39">
        <f t="shared" si="112"/>
        <v>8</v>
      </c>
      <c r="Y389" s="86">
        <f t="shared" si="93"/>
        <v>0</v>
      </c>
    </row>
    <row r="390" spans="1:25" x14ac:dyDescent="0.25">
      <c r="A390" s="85"/>
      <c r="B390" s="41"/>
      <c r="C390" s="42"/>
      <c r="D390" s="33"/>
      <c r="E390" s="64"/>
      <c r="F390" s="65"/>
      <c r="G390" s="64"/>
      <c r="H390" s="65"/>
      <c r="I390" s="37">
        <f t="shared" si="110"/>
        <v>0</v>
      </c>
      <c r="J390" s="38">
        <f t="shared" si="110"/>
        <v>0</v>
      </c>
      <c r="K390" s="35"/>
      <c r="L390" s="35"/>
      <c r="M390" s="35"/>
      <c r="N390" s="35"/>
      <c r="O390" s="35"/>
      <c r="P390" s="35"/>
      <c r="Q390" s="39">
        <f t="shared" si="111"/>
        <v>0</v>
      </c>
      <c r="R390" s="35"/>
      <c r="S390" s="35"/>
      <c r="T390" s="35"/>
      <c r="U390" s="35"/>
      <c r="V390" s="35"/>
      <c r="W390" s="35"/>
      <c r="X390" s="39">
        <f t="shared" si="112"/>
        <v>0</v>
      </c>
      <c r="Y390" s="86">
        <f t="shared" si="93"/>
        <v>0</v>
      </c>
    </row>
    <row r="391" spans="1:25" x14ac:dyDescent="0.25">
      <c r="A391" s="85"/>
      <c r="B391" s="41"/>
      <c r="C391" s="42"/>
      <c r="D391" s="33"/>
      <c r="E391" s="64"/>
      <c r="F391" s="65"/>
      <c r="G391" s="64"/>
      <c r="H391" s="65"/>
      <c r="I391" s="37">
        <f t="shared" si="110"/>
        <v>0</v>
      </c>
      <c r="J391" s="38">
        <f t="shared" si="110"/>
        <v>0</v>
      </c>
      <c r="K391" s="35"/>
      <c r="L391" s="35"/>
      <c r="M391" s="35"/>
      <c r="N391" s="35"/>
      <c r="O391" s="35"/>
      <c r="P391" s="35"/>
      <c r="Q391" s="39">
        <f t="shared" si="111"/>
        <v>0</v>
      </c>
      <c r="R391" s="35"/>
      <c r="S391" s="35"/>
      <c r="T391" s="35"/>
      <c r="U391" s="35"/>
      <c r="V391" s="35"/>
      <c r="W391" s="35"/>
      <c r="X391" s="39">
        <f t="shared" si="112"/>
        <v>0</v>
      </c>
      <c r="Y391" s="86">
        <f t="shared" si="93"/>
        <v>0</v>
      </c>
    </row>
    <row r="392" spans="1:25" x14ac:dyDescent="0.25">
      <c r="A392" s="85"/>
      <c r="B392" s="41"/>
      <c r="C392" s="42"/>
      <c r="D392" s="33"/>
      <c r="E392" s="64"/>
      <c r="F392" s="65"/>
      <c r="G392" s="64"/>
      <c r="H392" s="65"/>
      <c r="I392" s="37">
        <f t="shared" si="110"/>
        <v>0</v>
      </c>
      <c r="J392" s="38">
        <f t="shared" si="110"/>
        <v>0</v>
      </c>
      <c r="K392" s="35"/>
      <c r="L392" s="35"/>
      <c r="M392" s="35"/>
      <c r="N392" s="35"/>
      <c r="O392" s="35"/>
      <c r="P392" s="35"/>
      <c r="Q392" s="39">
        <f t="shared" si="111"/>
        <v>0</v>
      </c>
      <c r="R392" s="35"/>
      <c r="S392" s="35"/>
      <c r="T392" s="35"/>
      <c r="U392" s="35"/>
      <c r="V392" s="35"/>
      <c r="W392" s="35"/>
      <c r="X392" s="39">
        <f t="shared" si="112"/>
        <v>0</v>
      </c>
      <c r="Y392" s="86">
        <f t="shared" si="93"/>
        <v>0</v>
      </c>
    </row>
    <row r="393" spans="1:25" x14ac:dyDescent="0.25">
      <c r="A393" s="85"/>
      <c r="B393" s="41"/>
      <c r="C393" s="42"/>
      <c r="D393" s="33"/>
      <c r="E393" s="64"/>
      <c r="F393" s="65"/>
      <c r="G393" s="64"/>
      <c r="H393" s="65"/>
      <c r="I393" s="37">
        <f t="shared" si="110"/>
        <v>0</v>
      </c>
      <c r="J393" s="38">
        <f t="shared" si="110"/>
        <v>0</v>
      </c>
      <c r="K393" s="35"/>
      <c r="L393" s="35"/>
      <c r="M393" s="35"/>
      <c r="N393" s="35"/>
      <c r="O393" s="35"/>
      <c r="P393" s="35"/>
      <c r="Q393" s="39">
        <f t="shared" si="111"/>
        <v>0</v>
      </c>
      <c r="R393" s="35"/>
      <c r="S393" s="35"/>
      <c r="T393" s="35"/>
      <c r="U393" s="35"/>
      <c r="V393" s="35"/>
      <c r="W393" s="35"/>
      <c r="X393" s="39">
        <f t="shared" si="112"/>
        <v>0</v>
      </c>
      <c r="Y393" s="86">
        <f t="shared" si="93"/>
        <v>0</v>
      </c>
    </row>
    <row r="394" spans="1:25" x14ac:dyDescent="0.25">
      <c r="A394" s="85"/>
      <c r="B394" s="41"/>
      <c r="C394" s="58"/>
      <c r="D394" s="59"/>
      <c r="E394" s="60"/>
      <c r="F394" s="61"/>
      <c r="G394" s="60"/>
      <c r="H394" s="61"/>
      <c r="I394" s="37">
        <f t="shared" si="110"/>
        <v>0</v>
      </c>
      <c r="J394" s="38">
        <f t="shared" si="110"/>
        <v>0</v>
      </c>
      <c r="K394" s="35"/>
      <c r="L394" s="35"/>
      <c r="M394" s="35"/>
      <c r="N394" s="35"/>
      <c r="O394" s="35"/>
      <c r="P394" s="35"/>
      <c r="Q394" s="39">
        <f t="shared" si="111"/>
        <v>0</v>
      </c>
      <c r="R394" s="35"/>
      <c r="S394" s="35"/>
      <c r="T394" s="35"/>
      <c r="U394" s="35"/>
      <c r="V394" s="35"/>
      <c r="W394" s="35"/>
      <c r="X394" s="39">
        <f t="shared" si="112"/>
        <v>0</v>
      </c>
      <c r="Y394" s="86">
        <f t="shared" si="93"/>
        <v>0</v>
      </c>
    </row>
    <row r="395" spans="1:25" x14ac:dyDescent="0.25">
      <c r="A395" s="85"/>
      <c r="B395" s="41"/>
      <c r="C395" s="58"/>
      <c r="D395" s="59"/>
      <c r="E395" s="60"/>
      <c r="F395" s="61"/>
      <c r="G395" s="60"/>
      <c r="H395" s="61"/>
      <c r="I395" s="37">
        <f t="shared" si="110"/>
        <v>0</v>
      </c>
      <c r="J395" s="38">
        <f t="shared" si="110"/>
        <v>0</v>
      </c>
      <c r="K395" s="35"/>
      <c r="L395" s="35"/>
      <c r="M395" s="35"/>
      <c r="N395" s="35"/>
      <c r="O395" s="35"/>
      <c r="P395" s="35"/>
      <c r="Q395" s="39">
        <f t="shared" si="111"/>
        <v>0</v>
      </c>
      <c r="R395" s="35"/>
      <c r="S395" s="35"/>
      <c r="T395" s="35"/>
      <c r="U395" s="35"/>
      <c r="V395" s="35"/>
      <c r="W395" s="35"/>
      <c r="X395" s="39">
        <f t="shared" si="112"/>
        <v>0</v>
      </c>
      <c r="Y395" s="86">
        <f t="shared" si="93"/>
        <v>0</v>
      </c>
    </row>
    <row r="396" spans="1:25" x14ac:dyDescent="0.25">
      <c r="A396" s="85"/>
      <c r="B396" s="41"/>
      <c r="C396" s="58"/>
      <c r="D396" s="59"/>
      <c r="E396" s="60"/>
      <c r="F396" s="61"/>
      <c r="G396" s="60"/>
      <c r="H396" s="61"/>
      <c r="I396" s="37">
        <f t="shared" si="110"/>
        <v>0</v>
      </c>
      <c r="J396" s="38">
        <f t="shared" si="110"/>
        <v>0</v>
      </c>
      <c r="K396" s="35"/>
      <c r="L396" s="35"/>
      <c r="M396" s="35"/>
      <c r="N396" s="35"/>
      <c r="O396" s="35"/>
      <c r="P396" s="35"/>
      <c r="Q396" s="39">
        <f t="shared" si="111"/>
        <v>0</v>
      </c>
      <c r="R396" s="35"/>
      <c r="S396" s="35"/>
      <c r="T396" s="35"/>
      <c r="U396" s="35"/>
      <c r="V396" s="35"/>
      <c r="W396" s="35"/>
      <c r="X396" s="39">
        <f t="shared" si="112"/>
        <v>0</v>
      </c>
      <c r="Y396" s="86">
        <f t="shared" si="93"/>
        <v>0</v>
      </c>
    </row>
    <row r="397" spans="1:25" x14ac:dyDescent="0.25">
      <c r="A397" s="85"/>
      <c r="B397" s="41"/>
      <c r="C397" s="42"/>
      <c r="D397" s="43"/>
      <c r="E397" s="44"/>
      <c r="F397" s="45"/>
      <c r="G397" s="46"/>
      <c r="H397" s="47"/>
      <c r="I397" s="37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86"/>
    </row>
    <row r="398" spans="1:25" ht="15.75" thickBot="1" x14ac:dyDescent="0.3">
      <c r="A398" s="87"/>
      <c r="B398" s="88"/>
      <c r="C398" s="89" t="s">
        <v>38</v>
      </c>
      <c r="D398" s="90"/>
      <c r="E398" s="91"/>
      <c r="F398" s="92"/>
      <c r="G398" s="93"/>
      <c r="H398" s="94" t="s">
        <v>39</v>
      </c>
      <c r="I398" s="95">
        <f>SUM(I384:I397)</f>
        <v>0.27430555555555564</v>
      </c>
      <c r="J398" s="96">
        <f>SUM(J384:J397)</f>
        <v>184</v>
      </c>
      <c r="K398" s="96">
        <f t="shared" ref="K398:X398" si="113">SUM(K384:K397)</f>
        <v>9</v>
      </c>
      <c r="L398" s="96">
        <f t="shared" si="113"/>
        <v>7</v>
      </c>
      <c r="M398" s="96">
        <f t="shared" si="113"/>
        <v>3</v>
      </c>
      <c r="N398" s="96">
        <f t="shared" si="113"/>
        <v>3</v>
      </c>
      <c r="O398" s="96">
        <f t="shared" si="113"/>
        <v>0</v>
      </c>
      <c r="P398" s="96">
        <f t="shared" si="113"/>
        <v>0</v>
      </c>
      <c r="Q398" s="96">
        <f t="shared" si="113"/>
        <v>22</v>
      </c>
      <c r="R398" s="96">
        <f t="shared" si="113"/>
        <v>0</v>
      </c>
      <c r="S398" s="96">
        <f t="shared" si="113"/>
        <v>7</v>
      </c>
      <c r="T398" s="96">
        <f t="shared" si="113"/>
        <v>1</v>
      </c>
      <c r="U398" s="96">
        <f t="shared" si="113"/>
        <v>0</v>
      </c>
      <c r="V398" s="96">
        <f t="shared" si="113"/>
        <v>12</v>
      </c>
      <c r="W398" s="96">
        <f t="shared" si="113"/>
        <v>2</v>
      </c>
      <c r="X398" s="96">
        <f t="shared" si="113"/>
        <v>22</v>
      </c>
      <c r="Y398" s="97">
        <f t="shared" si="93"/>
        <v>0</v>
      </c>
    </row>
    <row r="399" spans="1:25" x14ac:dyDescent="0.25">
      <c r="A399" s="30" t="s">
        <v>47</v>
      </c>
      <c r="B399" s="98">
        <v>43708</v>
      </c>
      <c r="C399" s="99" t="s">
        <v>30</v>
      </c>
      <c r="D399" s="100"/>
      <c r="E399" s="101"/>
      <c r="F399" s="102"/>
      <c r="G399" s="101"/>
      <c r="H399" s="102"/>
      <c r="I399" s="103">
        <f t="shared" ref="I399:J399" si="114">SUM(G399-E399)</f>
        <v>0</v>
      </c>
      <c r="J399" s="104">
        <f t="shared" si="114"/>
        <v>0</v>
      </c>
      <c r="K399" s="105"/>
      <c r="L399" s="105"/>
      <c r="M399" s="105"/>
      <c r="N399" s="105"/>
      <c r="O399" s="105"/>
      <c r="P399" s="105"/>
      <c r="Q399" s="106">
        <f>SUM(K399:P399)</f>
        <v>0</v>
      </c>
      <c r="R399" s="105"/>
      <c r="S399" s="105"/>
      <c r="T399" s="105"/>
      <c r="U399" s="105"/>
      <c r="V399" s="105"/>
      <c r="W399" s="105"/>
      <c r="X399" s="106">
        <f>SUM(R399:W399)</f>
        <v>0</v>
      </c>
      <c r="Y399" s="107">
        <f t="shared" si="93"/>
        <v>0</v>
      </c>
    </row>
    <row r="400" spans="1:25" ht="15.75" thickBot="1" x14ac:dyDescent="0.3">
      <c r="A400" s="87"/>
      <c r="B400" s="88"/>
      <c r="C400" s="89" t="s">
        <v>38</v>
      </c>
      <c r="D400" s="90"/>
      <c r="E400" s="91"/>
      <c r="F400" s="92"/>
      <c r="G400" s="93"/>
      <c r="H400" s="94" t="s">
        <v>39</v>
      </c>
      <c r="I400" s="95">
        <f t="shared" ref="I400:X400" si="115">SUM(I399:I399)</f>
        <v>0</v>
      </c>
      <c r="J400" s="96">
        <f t="shared" si="115"/>
        <v>0</v>
      </c>
      <c r="K400" s="96">
        <f t="shared" si="115"/>
        <v>0</v>
      </c>
      <c r="L400" s="96">
        <f t="shared" si="115"/>
        <v>0</v>
      </c>
      <c r="M400" s="96">
        <f t="shared" si="115"/>
        <v>0</v>
      </c>
      <c r="N400" s="96">
        <f t="shared" si="115"/>
        <v>0</v>
      </c>
      <c r="O400" s="96">
        <f t="shared" si="115"/>
        <v>0</v>
      </c>
      <c r="P400" s="96">
        <f t="shared" si="115"/>
        <v>0</v>
      </c>
      <c r="Q400" s="96">
        <f t="shared" si="115"/>
        <v>0</v>
      </c>
      <c r="R400" s="96">
        <f t="shared" si="115"/>
        <v>0</v>
      </c>
      <c r="S400" s="96">
        <f t="shared" si="115"/>
        <v>0</v>
      </c>
      <c r="T400" s="96">
        <f t="shared" si="115"/>
        <v>0</v>
      </c>
      <c r="U400" s="96">
        <f t="shared" si="115"/>
        <v>0</v>
      </c>
      <c r="V400" s="96">
        <f t="shared" si="115"/>
        <v>0</v>
      </c>
      <c r="W400" s="96">
        <f t="shared" si="115"/>
        <v>0</v>
      </c>
      <c r="X400" s="96">
        <f t="shared" si="115"/>
        <v>0</v>
      </c>
      <c r="Y400" s="97">
        <f>SUM(Q400-X400)</f>
        <v>0</v>
      </c>
    </row>
    <row r="401" spans="4:24" x14ac:dyDescent="0.25">
      <c r="D401" s="108"/>
    </row>
    <row r="402" spans="4:24" x14ac:dyDescent="0.25">
      <c r="D402" s="108"/>
    </row>
    <row r="403" spans="4:24" x14ac:dyDescent="0.25">
      <c r="D403" s="108"/>
      <c r="I403" s="2"/>
      <c r="J403" s="2"/>
      <c r="K403" s="109" t="s">
        <v>1</v>
      </c>
      <c r="L403" s="110"/>
      <c r="M403" s="110"/>
      <c r="N403" s="110"/>
      <c r="O403" s="110"/>
      <c r="P403" s="110"/>
      <c r="Q403" s="111"/>
      <c r="R403" s="112"/>
      <c r="S403" s="112"/>
      <c r="T403" s="112"/>
      <c r="U403" s="112"/>
      <c r="V403" s="112"/>
      <c r="W403" s="112"/>
      <c r="X403" s="112"/>
    </row>
    <row r="404" spans="4:24" x14ac:dyDescent="0.25">
      <c r="D404" s="108"/>
      <c r="I404" s="2"/>
      <c r="J404" s="2"/>
      <c r="K404" s="113" t="s">
        <v>48</v>
      </c>
      <c r="L404" s="113"/>
      <c r="M404" s="113" t="s">
        <v>49</v>
      </c>
      <c r="N404" s="113"/>
      <c r="O404" s="113" t="s">
        <v>50</v>
      </c>
      <c r="P404" s="17"/>
      <c r="Q404" s="114"/>
      <c r="R404" s="115" t="s">
        <v>51</v>
      </c>
      <c r="S404" s="110"/>
      <c r="T404" s="110"/>
      <c r="U404" s="110"/>
      <c r="V404" s="110"/>
      <c r="W404" s="110"/>
      <c r="X404" s="114"/>
    </row>
    <row r="405" spans="4:24" ht="33.75" x14ac:dyDescent="0.25">
      <c r="D405" s="108"/>
      <c r="I405" s="116" t="s">
        <v>52</v>
      </c>
      <c r="J405" s="116" t="s">
        <v>53</v>
      </c>
      <c r="K405" s="116" t="s">
        <v>54</v>
      </c>
      <c r="L405" s="116" t="s">
        <v>55</v>
      </c>
      <c r="M405" s="116" t="s">
        <v>54</v>
      </c>
      <c r="N405" s="116" t="s">
        <v>55</v>
      </c>
      <c r="O405" s="117" t="s">
        <v>56</v>
      </c>
      <c r="P405" s="118" t="s">
        <v>57</v>
      </c>
      <c r="Q405" s="116" t="s">
        <v>58</v>
      </c>
      <c r="R405" s="116" t="s">
        <v>22</v>
      </c>
      <c r="S405" s="116" t="s">
        <v>59</v>
      </c>
      <c r="T405" s="116" t="s">
        <v>24</v>
      </c>
      <c r="U405" s="116" t="s">
        <v>60</v>
      </c>
      <c r="V405" s="116" t="s">
        <v>61</v>
      </c>
      <c r="W405" s="116" t="s">
        <v>27</v>
      </c>
      <c r="X405" s="119" t="s">
        <v>62</v>
      </c>
    </row>
    <row r="406" spans="4:24" x14ac:dyDescent="0.25">
      <c r="D406" s="108"/>
      <c r="I406" s="120">
        <f>I67+I82+I101+I116+I131+I146+I161+I180+I195+I210+I225+I240+I259+I274+I289+I304+I319+I338+I353+I368+I383+I398</f>
        <v>6.4923611111111121</v>
      </c>
      <c r="J406" s="121">
        <f>J67+J82+J101+J116+J131+J146+J161+J180+J195+J210+J225+J240+J259+J274+J289+J304+J319+J338+J353+J368+J383+J398</f>
        <v>4053</v>
      </c>
      <c r="K406" s="121">
        <f>K67+K82+K101+K116+K131+K146+K161+K180+K195+K210+K225+K240+K259+K274+K289+K304+K319+K338+K353+K368+K383+K398</f>
        <v>157</v>
      </c>
      <c r="L406" s="121">
        <f t="shared" ref="L406:P406" si="116">L67+L82+L101+L116+L131+L146+L161+L180+L195+L210+L225+L240+L259+L274+L289+L304+L319+L338+L353+L368+L383+L398</f>
        <v>159</v>
      </c>
      <c r="M406" s="121">
        <f t="shared" si="116"/>
        <v>39</v>
      </c>
      <c r="N406" s="121">
        <f t="shared" si="116"/>
        <v>6</v>
      </c>
      <c r="O406" s="121">
        <f t="shared" si="116"/>
        <v>0</v>
      </c>
      <c r="P406" s="121">
        <f t="shared" si="116"/>
        <v>0</v>
      </c>
      <c r="Q406" s="121">
        <f>SUM(K406:P406)</f>
        <v>361</v>
      </c>
      <c r="R406" s="121">
        <f>R67+R82+R101+R116+R131+R146+R161+R180+R195+R210+R225+R240+R259+R274+R289+R304+R319+R338+R353+R368+R383+R398</f>
        <v>7</v>
      </c>
      <c r="S406" s="121">
        <f t="shared" ref="S406:W406" si="117">S67+S82+S101+S116+S131+S146+S161+S180+S195+S210+S225+S240+S259+S274+S289+S304+S319+S338+S353+S368+S383+S398</f>
        <v>216</v>
      </c>
      <c r="T406" s="121">
        <f t="shared" si="117"/>
        <v>46</v>
      </c>
      <c r="U406" s="121">
        <f t="shared" si="117"/>
        <v>3</v>
      </c>
      <c r="V406" s="121">
        <f t="shared" si="117"/>
        <v>86</v>
      </c>
      <c r="W406" s="121">
        <f t="shared" si="117"/>
        <v>3</v>
      </c>
      <c r="X406" s="121">
        <f t="shared" ref="X406" si="118">X67+X82+X101+X116+X131+X146+X161+X180+X195+X210+X225+X240+X259+X274+X289+X304+X319+X338+X353+X368+X383+X398</f>
        <v>361</v>
      </c>
    </row>
    <row r="407" spans="4:24" x14ac:dyDescent="0.25">
      <c r="D407" s="108"/>
      <c r="I407" s="2"/>
      <c r="J407" s="122"/>
      <c r="K407" s="122"/>
      <c r="L407" s="122"/>
      <c r="M407" s="122"/>
      <c r="N407" s="122"/>
      <c r="O407" s="2"/>
      <c r="P407" s="123" t="s">
        <v>30</v>
      </c>
      <c r="Q407" s="124">
        <f>Q8+Q23+Q38+Q53+Q68+Q87+Q102+Q117+Q132+Q147+Q166+Q181+Q196+Q211+Q226+Q245+Q260+Q275+Q290+Q305+Q324+Q339+Q354+Q369+Q384</f>
        <v>49</v>
      </c>
      <c r="R407" s="2"/>
      <c r="S407" s="2"/>
      <c r="T407" s="2"/>
      <c r="U407" s="2"/>
      <c r="V407" s="2"/>
      <c r="W407" s="123" t="s">
        <v>30</v>
      </c>
      <c r="X407" s="124">
        <f>X8+X23+X38+X53+X68+X87+X102+X117+X132+X147+X166+X181+X196+X211+X226+X245+X260+X275+X290+X305+X324+X339+X354+X369+X384</f>
        <v>49</v>
      </c>
    </row>
    <row r="408" spans="4:24" x14ac:dyDescent="0.25">
      <c r="D408" s="108"/>
      <c r="I408" s="125"/>
      <c r="J408" s="125"/>
      <c r="K408" s="125"/>
      <c r="L408" s="125"/>
      <c r="M408" s="125"/>
      <c r="N408" s="125"/>
      <c r="O408" s="2"/>
      <c r="P408" s="123" t="s">
        <v>31</v>
      </c>
      <c r="Q408" s="124">
        <f t="shared" ref="Q408:Q412" si="119">Q9+Q24+Q39+Q54+Q69+Q88+Q103+Q118+Q133+Q148+Q167+Q182+Q197+Q212+Q227+Q246+Q261+Q276+Q291+Q306+Q325+Q340+Q355+Q370+Q385</f>
        <v>24</v>
      </c>
      <c r="R408" s="125"/>
      <c r="S408" s="125"/>
      <c r="T408" s="125"/>
      <c r="U408" s="125"/>
      <c r="V408" s="125"/>
      <c r="W408" s="123" t="s">
        <v>31</v>
      </c>
      <c r="X408" s="124">
        <f t="shared" ref="X408:X412" si="120">X9+X24+X39+X54+X69+X88+X103+X118+X133+X148+X167+X182+X197+X212+X227+X246+X261+X276+X291+X306+X325+X340+X355+X370+X385</f>
        <v>24</v>
      </c>
    </row>
    <row r="409" spans="4:24" x14ac:dyDescent="0.25">
      <c r="D409" s="108"/>
      <c r="I409" s="125"/>
      <c r="J409" s="125"/>
      <c r="K409" s="125"/>
      <c r="L409" s="125"/>
      <c r="M409" s="125"/>
      <c r="N409" s="125"/>
      <c r="O409" s="2"/>
      <c r="P409" s="123" t="s">
        <v>32</v>
      </c>
      <c r="Q409" s="124">
        <f t="shared" si="119"/>
        <v>78</v>
      </c>
      <c r="R409" s="125"/>
      <c r="S409" s="125"/>
      <c r="T409" s="125"/>
      <c r="U409" s="125"/>
      <c r="V409" s="125"/>
      <c r="W409" s="123" t="s">
        <v>32</v>
      </c>
      <c r="X409" s="124">
        <f t="shared" si="120"/>
        <v>78</v>
      </c>
    </row>
    <row r="410" spans="4:24" x14ac:dyDescent="0.25">
      <c r="D410" s="108"/>
      <c r="I410" s="125"/>
      <c r="J410" s="125"/>
      <c r="K410" s="125"/>
      <c r="L410" s="125"/>
      <c r="M410" s="125"/>
      <c r="N410" s="125"/>
      <c r="O410" s="2"/>
      <c r="P410" s="123" t="s">
        <v>33</v>
      </c>
      <c r="Q410" s="124">
        <f t="shared" si="119"/>
        <v>44</v>
      </c>
      <c r="R410" s="125"/>
      <c r="S410" s="125"/>
      <c r="T410" s="125"/>
      <c r="U410" s="125"/>
      <c r="V410" s="125"/>
      <c r="W410" s="123" t="s">
        <v>33</v>
      </c>
      <c r="X410" s="124">
        <f t="shared" si="120"/>
        <v>44</v>
      </c>
    </row>
    <row r="411" spans="4:24" x14ac:dyDescent="0.25">
      <c r="D411" s="108"/>
      <c r="I411" s="125"/>
      <c r="J411" s="125"/>
      <c r="K411" s="125"/>
      <c r="L411" s="125"/>
      <c r="M411" s="125"/>
      <c r="N411" s="125"/>
      <c r="O411" s="2"/>
      <c r="P411" s="123" t="s">
        <v>34</v>
      </c>
      <c r="Q411" s="124">
        <f t="shared" si="119"/>
        <v>55</v>
      </c>
      <c r="R411" s="125"/>
      <c r="S411" s="125"/>
      <c r="T411" s="125"/>
      <c r="U411" s="125"/>
      <c r="V411" s="125"/>
      <c r="W411" s="123" t="s">
        <v>34</v>
      </c>
      <c r="X411" s="124">
        <f t="shared" si="120"/>
        <v>55</v>
      </c>
    </row>
    <row r="412" spans="4:24" x14ac:dyDescent="0.25">
      <c r="D412" s="108"/>
      <c r="I412" s="125"/>
      <c r="J412" s="125"/>
      <c r="K412" s="125"/>
      <c r="L412" s="125"/>
      <c r="M412" s="125"/>
      <c r="N412" s="125"/>
      <c r="O412" s="2"/>
      <c r="P412" s="123" t="s">
        <v>35</v>
      </c>
      <c r="Q412" s="124">
        <f t="shared" si="119"/>
        <v>111</v>
      </c>
      <c r="R412" s="125"/>
      <c r="S412" s="125"/>
      <c r="T412" s="125"/>
      <c r="U412" s="125"/>
      <c r="V412" s="125"/>
      <c r="W412" s="123" t="s">
        <v>35</v>
      </c>
      <c r="X412" s="124">
        <f t="shared" si="120"/>
        <v>111</v>
      </c>
    </row>
    <row r="413" spans="4:24" x14ac:dyDescent="0.25">
      <c r="D413" s="108"/>
      <c r="I413" s="125"/>
      <c r="J413" s="125"/>
      <c r="K413" s="125"/>
      <c r="L413" s="125"/>
      <c r="M413" s="125"/>
      <c r="N413" s="125"/>
      <c r="O413" s="2"/>
      <c r="P413" s="123"/>
      <c r="Q413" s="124"/>
      <c r="R413" s="125"/>
      <c r="S413" s="125"/>
      <c r="T413" s="125"/>
      <c r="U413" s="125"/>
      <c r="V413" s="125"/>
      <c r="W413" s="123"/>
      <c r="X413" s="124"/>
    </row>
    <row r="414" spans="4:24" x14ac:dyDescent="0.25">
      <c r="D414" s="108"/>
      <c r="I414" s="125"/>
      <c r="J414" s="125"/>
      <c r="K414" s="125"/>
      <c r="L414" s="125"/>
      <c r="M414" s="125"/>
      <c r="N414" s="125"/>
      <c r="O414" s="2"/>
      <c r="P414" s="123"/>
      <c r="Q414" s="124"/>
      <c r="R414" s="125"/>
      <c r="S414" s="125"/>
      <c r="T414" s="125"/>
      <c r="U414" s="125"/>
      <c r="V414" s="125"/>
      <c r="W414" s="123"/>
      <c r="X414" s="124"/>
    </row>
    <row r="415" spans="4:24" x14ac:dyDescent="0.25">
      <c r="D415" s="108"/>
      <c r="I415" s="125"/>
      <c r="J415" s="125"/>
      <c r="K415" s="125"/>
      <c r="L415" s="125"/>
      <c r="M415" s="125"/>
      <c r="N415" s="125"/>
      <c r="O415" s="2"/>
      <c r="P415" s="123"/>
      <c r="Q415" s="124"/>
      <c r="R415" s="125"/>
      <c r="S415" s="125"/>
      <c r="T415" s="125"/>
      <c r="U415" s="125"/>
      <c r="V415" s="125"/>
      <c r="W415" s="123"/>
      <c r="X415" s="124"/>
    </row>
    <row r="416" spans="4:24" x14ac:dyDescent="0.25">
      <c r="D416" s="108"/>
      <c r="I416" s="125"/>
      <c r="J416" s="125"/>
      <c r="K416" s="125"/>
      <c r="L416" s="125"/>
      <c r="M416" s="125"/>
      <c r="N416" s="125"/>
      <c r="O416" s="2"/>
      <c r="P416" s="123"/>
      <c r="Q416" s="124"/>
      <c r="R416" s="125"/>
      <c r="S416" s="125"/>
      <c r="T416" s="125"/>
      <c r="U416" s="125"/>
      <c r="V416" s="125"/>
      <c r="W416" s="123"/>
      <c r="X416" s="124"/>
    </row>
    <row r="417" spans="4:25" x14ac:dyDescent="0.25">
      <c r="D417" s="108"/>
      <c r="I417" s="125"/>
      <c r="J417" s="125"/>
      <c r="K417" s="125"/>
      <c r="L417" s="125"/>
      <c r="M417" s="125"/>
      <c r="N417" s="125"/>
      <c r="O417" s="2"/>
      <c r="P417" s="123" t="s">
        <v>7</v>
      </c>
      <c r="Q417" s="124">
        <f>SUM(Q407:Q412)</f>
        <v>361</v>
      </c>
      <c r="R417" s="125"/>
      <c r="S417" s="125"/>
      <c r="T417" s="125"/>
      <c r="U417" s="125"/>
      <c r="V417" s="125"/>
      <c r="W417" s="123" t="s">
        <v>7</v>
      </c>
      <c r="X417" s="124">
        <f>SUM(X407:X412)</f>
        <v>361</v>
      </c>
    </row>
    <row r="418" spans="4:25" x14ac:dyDescent="0.25">
      <c r="D418" s="108"/>
      <c r="I418" s="125"/>
      <c r="J418" s="125"/>
      <c r="K418" s="125"/>
      <c r="L418" s="125"/>
      <c r="M418" s="125"/>
      <c r="N418" s="125"/>
      <c r="O418" s="125"/>
      <c r="P418" s="126"/>
      <c r="Q418" s="127"/>
      <c r="R418" s="125"/>
      <c r="S418" s="125"/>
      <c r="T418" s="125"/>
      <c r="U418" s="125"/>
      <c r="V418" s="125"/>
      <c r="W418" s="125"/>
      <c r="X418" s="127"/>
    </row>
    <row r="419" spans="4:25" x14ac:dyDescent="0.25">
      <c r="D419" s="108"/>
      <c r="I419" s="125"/>
      <c r="J419" s="125"/>
      <c r="K419" s="125"/>
      <c r="L419" s="125"/>
      <c r="M419" s="125"/>
      <c r="N419" s="125"/>
      <c r="O419" s="2"/>
      <c r="P419" s="125"/>
      <c r="Q419" s="127"/>
      <c r="R419" s="125"/>
      <c r="S419" s="125"/>
      <c r="T419" s="125"/>
      <c r="U419" s="125"/>
      <c r="V419" s="125"/>
      <c r="W419" s="125"/>
      <c r="X419" s="127"/>
    </row>
    <row r="420" spans="4:25" x14ac:dyDescent="0.25">
      <c r="D420" s="108"/>
      <c r="I420" s="125"/>
      <c r="J420" s="125"/>
      <c r="K420" s="125"/>
      <c r="L420" s="125"/>
      <c r="M420" s="125"/>
      <c r="N420" s="125"/>
      <c r="O420" s="125"/>
      <c r="P420" s="125"/>
      <c r="Q420" s="128"/>
      <c r="R420" s="125"/>
      <c r="S420" s="125"/>
      <c r="T420" s="128"/>
      <c r="U420" s="125"/>
      <c r="V420" s="125"/>
      <c r="W420" s="125"/>
      <c r="X420" s="125"/>
    </row>
    <row r="421" spans="4:25" ht="15.75" x14ac:dyDescent="0.25">
      <c r="D421" s="108"/>
      <c r="I421" s="129" t="s">
        <v>63</v>
      </c>
      <c r="J421" s="125"/>
      <c r="L421" s="125"/>
      <c r="M421" s="125"/>
      <c r="N421" s="125"/>
      <c r="O421" s="125"/>
      <c r="P421" s="125"/>
      <c r="Q421" s="125"/>
      <c r="R421" s="125"/>
      <c r="S421" s="125"/>
      <c r="T421" s="128"/>
      <c r="U421" s="125"/>
      <c r="V421" s="125"/>
      <c r="W421" s="125"/>
      <c r="X421" s="125"/>
    </row>
    <row r="422" spans="4:25" x14ac:dyDescent="0.25">
      <c r="D422" s="108"/>
      <c r="J422" s="130" t="s">
        <v>64</v>
      </c>
      <c r="K422" s="131"/>
      <c r="L422" s="132"/>
      <c r="M422" s="130" t="s">
        <v>65</v>
      </c>
      <c r="N422" s="133"/>
      <c r="O422" s="132"/>
      <c r="P422" s="130" t="s">
        <v>65</v>
      </c>
      <c r="Q422" s="133"/>
      <c r="R422" s="132"/>
      <c r="S422" s="132"/>
      <c r="T422" s="134"/>
      <c r="U422" s="134"/>
      <c r="V422" s="134"/>
      <c r="W422" s="134"/>
      <c r="X422" s="125"/>
    </row>
    <row r="423" spans="4:25" x14ac:dyDescent="0.25">
      <c r="D423" s="108"/>
      <c r="I423" s="134"/>
      <c r="J423" s="245" t="s">
        <v>66</v>
      </c>
      <c r="K423" s="246" t="s">
        <v>67</v>
      </c>
      <c r="L423" s="137" t="s">
        <v>68</v>
      </c>
      <c r="M423" s="247" t="s">
        <v>69</v>
      </c>
      <c r="N423" s="247" t="s">
        <v>70</v>
      </c>
      <c r="O423" s="138" t="s">
        <v>68</v>
      </c>
      <c r="P423" s="248" t="s">
        <v>71</v>
      </c>
      <c r="Q423" s="248" t="s">
        <v>72</v>
      </c>
      <c r="R423" s="138" t="s">
        <v>68</v>
      </c>
      <c r="S423" s="138"/>
      <c r="T423" s="138"/>
      <c r="U423" s="138"/>
      <c r="V423" s="138"/>
      <c r="W423" s="139"/>
      <c r="X423" s="139" t="s">
        <v>62</v>
      </c>
      <c r="Y423" s="139" t="s">
        <v>62</v>
      </c>
    </row>
    <row r="424" spans="4:25" x14ac:dyDescent="0.25">
      <c r="D424" s="108"/>
      <c r="I424" s="140"/>
      <c r="J424" s="141">
        <f>Q407</f>
        <v>49</v>
      </c>
      <c r="K424" s="142">
        <f>Q408</f>
        <v>24</v>
      </c>
      <c r="L424" s="140">
        <f>J424+K424</f>
        <v>73</v>
      </c>
      <c r="M424" s="143">
        <f>Q409</f>
        <v>78</v>
      </c>
      <c r="N424" s="141">
        <f>Q410</f>
        <v>44</v>
      </c>
      <c r="O424" s="141">
        <f>M424+N424</f>
        <v>122</v>
      </c>
      <c r="P424" s="141">
        <f>Q411</f>
        <v>55</v>
      </c>
      <c r="Q424" s="141">
        <f>Q412</f>
        <v>111</v>
      </c>
      <c r="R424" s="141">
        <f>P424+Q424</f>
        <v>166</v>
      </c>
      <c r="S424" s="141"/>
      <c r="T424" s="141"/>
      <c r="U424" s="141"/>
      <c r="V424" s="140"/>
      <c r="W424" s="140"/>
      <c r="X424" s="140">
        <f>V424+W424</f>
        <v>0</v>
      </c>
      <c r="Y424" s="140">
        <f>L424+O424+R424+U424+X424</f>
        <v>361</v>
      </c>
    </row>
  </sheetData>
  <mergeCells count="2">
    <mergeCell ref="A1:E1"/>
    <mergeCell ref="B3:C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74" activePane="bottomLeft" state="frozen"/>
      <selection pane="bottomLeft" activeCell="U401" sqref="U401"/>
    </sheetView>
  </sheetViews>
  <sheetFormatPr defaultRowHeight="15" x14ac:dyDescent="0.25"/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262">
        <v>43709</v>
      </c>
      <c r="C3" s="263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>
        <v>43709</v>
      </c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>
        <v>43710</v>
      </c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188" t="s">
        <v>148</v>
      </c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188" t="s">
        <v>149</v>
      </c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188" t="s">
        <v>150</v>
      </c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188" t="s">
        <v>106</v>
      </c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188" t="s">
        <v>79</v>
      </c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188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>
        <v>43711</v>
      </c>
      <c r="C31" s="32" t="s">
        <v>30</v>
      </c>
      <c r="D31" s="33">
        <v>16</v>
      </c>
      <c r="E31" s="34">
        <v>0.27083333333333331</v>
      </c>
      <c r="F31" s="35">
        <v>141791</v>
      </c>
      <c r="G31" s="34">
        <v>0.31597222222222221</v>
      </c>
      <c r="H31" s="35">
        <v>141823</v>
      </c>
      <c r="I31" s="37">
        <f>SUM(G31-E31)</f>
        <v>4.5138888888888895E-2</v>
      </c>
      <c r="J31" s="38">
        <f>SUM(H31-F31)</f>
        <v>32</v>
      </c>
      <c r="K31" s="35">
        <v>1</v>
      </c>
      <c r="L31" s="35">
        <v>3</v>
      </c>
      <c r="M31" s="35"/>
      <c r="N31" s="35"/>
      <c r="O31" s="35"/>
      <c r="P31" s="35"/>
      <c r="Q31" s="39">
        <f>SUM(K31:P31)</f>
        <v>4</v>
      </c>
      <c r="R31" s="35"/>
      <c r="S31" s="35">
        <v>4</v>
      </c>
      <c r="T31" s="35"/>
      <c r="U31" s="35"/>
      <c r="V31" s="35"/>
      <c r="W31" s="35"/>
      <c r="X31" s="39">
        <f>SUM(R31:W31)</f>
        <v>4</v>
      </c>
      <c r="Y31" s="40">
        <f t="shared" si="11"/>
        <v>0</v>
      </c>
    </row>
    <row r="32" spans="1:25" x14ac:dyDescent="0.25">
      <c r="A32" s="30" t="s">
        <v>97</v>
      </c>
      <c r="B32" s="41"/>
      <c r="C32" s="42" t="s">
        <v>31</v>
      </c>
      <c r="D32" s="33"/>
      <c r="E32" s="34">
        <v>0.32291666666666669</v>
      </c>
      <c r="F32" s="35">
        <v>141823</v>
      </c>
      <c r="G32" s="34">
        <v>0.36527777777777781</v>
      </c>
      <c r="H32" s="35">
        <v>141846</v>
      </c>
      <c r="I32" s="37">
        <f t="shared" ref="I32:J43" si="12">SUM(G32-E32)</f>
        <v>4.2361111111111127E-2</v>
      </c>
      <c r="J32" s="38">
        <f t="shared" si="12"/>
        <v>23</v>
      </c>
      <c r="K32" s="35"/>
      <c r="L32" s="35">
        <v>2</v>
      </c>
      <c r="M32" s="35"/>
      <c r="N32" s="35"/>
      <c r="O32" s="35"/>
      <c r="P32" s="35"/>
      <c r="Q32" s="39">
        <f t="shared" ref="Q32:Q43" si="13">SUM(K32:P32)</f>
        <v>2</v>
      </c>
      <c r="R32" s="35"/>
      <c r="S32" s="35">
        <v>2</v>
      </c>
      <c r="T32" s="35"/>
      <c r="U32" s="35"/>
      <c r="V32" s="35"/>
      <c r="W32" s="35"/>
      <c r="X32" s="39">
        <f t="shared" ref="X32:X43" si="14">SUM(R32:W32)</f>
        <v>2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>
        <v>16</v>
      </c>
      <c r="E33" s="34">
        <v>0.36944444444444446</v>
      </c>
      <c r="F33" s="35">
        <v>141846</v>
      </c>
      <c r="G33" s="34">
        <v>0.39999999999999997</v>
      </c>
      <c r="H33" s="35">
        <v>141869</v>
      </c>
      <c r="I33" s="37">
        <f t="shared" si="12"/>
        <v>3.0555555555555503E-2</v>
      </c>
      <c r="J33" s="38">
        <f t="shared" si="12"/>
        <v>23</v>
      </c>
      <c r="K33" s="35"/>
      <c r="L33" s="35">
        <v>1</v>
      </c>
      <c r="M33" s="35">
        <v>1</v>
      </c>
      <c r="N33" s="35"/>
      <c r="O33" s="35"/>
      <c r="P33" s="35"/>
      <c r="Q33" s="39">
        <f t="shared" si="13"/>
        <v>2</v>
      </c>
      <c r="R33" s="35"/>
      <c r="S33" s="35">
        <v>2</v>
      </c>
      <c r="T33" s="35"/>
      <c r="U33" s="35"/>
      <c r="V33" s="35"/>
      <c r="W33" s="35"/>
      <c r="X33" s="39">
        <f t="shared" si="14"/>
        <v>2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>
        <v>0.39930555555555558</v>
      </c>
      <c r="F34" s="35">
        <v>141869</v>
      </c>
      <c r="G34" s="34">
        <v>0.45694444444444443</v>
      </c>
      <c r="H34" s="35">
        <v>141902</v>
      </c>
      <c r="I34" s="37">
        <f t="shared" si="12"/>
        <v>5.7638888888888851E-2</v>
      </c>
      <c r="J34" s="38">
        <f t="shared" si="12"/>
        <v>33</v>
      </c>
      <c r="K34" s="35"/>
      <c r="L34" s="35">
        <v>2</v>
      </c>
      <c r="M34" s="35"/>
      <c r="N34" s="35"/>
      <c r="O34" s="35"/>
      <c r="P34" s="35"/>
      <c r="Q34" s="39">
        <f t="shared" si="13"/>
        <v>2</v>
      </c>
      <c r="R34" s="35"/>
      <c r="S34" s="35"/>
      <c r="T34" s="35">
        <v>2</v>
      </c>
      <c r="U34" s="35"/>
      <c r="V34" s="35"/>
      <c r="W34" s="35"/>
      <c r="X34" s="39">
        <f t="shared" si="14"/>
        <v>2</v>
      </c>
      <c r="Y34" s="40">
        <f t="shared" si="11"/>
        <v>0</v>
      </c>
    </row>
    <row r="35" spans="1:25" x14ac:dyDescent="0.25">
      <c r="A35" s="30" t="s">
        <v>82</v>
      </c>
      <c r="B35" s="41"/>
      <c r="C35" s="42" t="s">
        <v>34</v>
      </c>
      <c r="D35" s="33">
        <v>16</v>
      </c>
      <c r="E35" s="34">
        <v>0.64583333333333337</v>
      </c>
      <c r="F35" s="35">
        <v>141902</v>
      </c>
      <c r="G35" s="34">
        <v>0.71180555555555547</v>
      </c>
      <c r="H35" s="35">
        <v>141938</v>
      </c>
      <c r="I35" s="37">
        <f t="shared" si="12"/>
        <v>6.5972222222222099E-2</v>
      </c>
      <c r="J35" s="38">
        <f t="shared" si="12"/>
        <v>36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>
        <v>0.72777777777777775</v>
      </c>
      <c r="F36" s="35">
        <v>141938</v>
      </c>
      <c r="G36" s="34">
        <v>0.77916666666666667</v>
      </c>
      <c r="H36" s="35">
        <v>141971</v>
      </c>
      <c r="I36" s="37">
        <f t="shared" si="12"/>
        <v>5.1388888888888928E-2</v>
      </c>
      <c r="J36" s="38">
        <f t="shared" si="12"/>
        <v>33</v>
      </c>
      <c r="K36" s="35">
        <v>6</v>
      </c>
      <c r="L36" s="35">
        <v>2</v>
      </c>
      <c r="M36" s="35"/>
      <c r="N36" s="35"/>
      <c r="O36" s="35"/>
      <c r="P36" s="35"/>
      <c r="Q36" s="39">
        <f t="shared" si="13"/>
        <v>8</v>
      </c>
      <c r="R36" s="35"/>
      <c r="S36" s="35">
        <v>8</v>
      </c>
      <c r="T36" s="35"/>
      <c r="U36" s="35"/>
      <c r="V36" s="35"/>
      <c r="W36" s="35"/>
      <c r="X36" s="39">
        <f t="shared" si="14"/>
        <v>8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0.2930555555555554</v>
      </c>
      <c r="J45" s="57">
        <f t="shared" si="16"/>
        <v>180</v>
      </c>
      <c r="K45" s="57">
        <f t="shared" si="16"/>
        <v>7</v>
      </c>
      <c r="L45" s="57">
        <f t="shared" si="16"/>
        <v>10</v>
      </c>
      <c r="M45" s="57">
        <f t="shared" si="16"/>
        <v>1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18</v>
      </c>
      <c r="R45" s="57">
        <f t="shared" si="16"/>
        <v>0</v>
      </c>
      <c r="S45" s="57">
        <f t="shared" si="16"/>
        <v>16</v>
      </c>
      <c r="T45" s="57">
        <f t="shared" si="16"/>
        <v>2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18</v>
      </c>
      <c r="Y45" s="40">
        <f t="shared" si="11"/>
        <v>0</v>
      </c>
    </row>
    <row r="46" spans="1:25" ht="15.75" thickTop="1" x14ac:dyDescent="0.25">
      <c r="A46" s="30" t="s">
        <v>44</v>
      </c>
      <c r="B46" s="31">
        <v>43712</v>
      </c>
      <c r="C46" s="32" t="s">
        <v>30</v>
      </c>
      <c r="D46" s="33">
        <v>16</v>
      </c>
      <c r="E46" s="34">
        <v>0.27083333333333331</v>
      </c>
      <c r="F46" s="35">
        <v>141971</v>
      </c>
      <c r="G46" s="34">
        <v>0.31805555555555554</v>
      </c>
      <c r="H46" s="35">
        <v>142005</v>
      </c>
      <c r="I46" s="37">
        <f>SUM(G46-E46)</f>
        <v>4.7222222222222221E-2</v>
      </c>
      <c r="J46" s="38">
        <f>SUM(H46-F46)</f>
        <v>34</v>
      </c>
      <c r="K46" s="35">
        <v>1</v>
      </c>
      <c r="L46" s="35">
        <v>2</v>
      </c>
      <c r="M46" s="35"/>
      <c r="N46" s="35"/>
      <c r="O46" s="35"/>
      <c r="P46" s="35"/>
      <c r="Q46" s="39">
        <f>SUM(K46:P46)</f>
        <v>3</v>
      </c>
      <c r="R46" s="35"/>
      <c r="S46" s="35">
        <v>3</v>
      </c>
      <c r="T46" s="35"/>
      <c r="U46" s="35"/>
      <c r="V46" s="35"/>
      <c r="W46" s="35"/>
      <c r="X46" s="39">
        <f>SUM(R46:W46)</f>
        <v>3</v>
      </c>
      <c r="Y46" s="40">
        <f t="shared" si="11"/>
        <v>0</v>
      </c>
    </row>
    <row r="47" spans="1:25" x14ac:dyDescent="0.25">
      <c r="A47" s="30" t="s">
        <v>151</v>
      </c>
      <c r="B47" s="41"/>
      <c r="C47" s="42" t="s">
        <v>31</v>
      </c>
      <c r="D47" s="33"/>
      <c r="E47" s="34">
        <v>0.32291666666666669</v>
      </c>
      <c r="F47" s="35">
        <v>142005</v>
      </c>
      <c r="G47" s="34">
        <v>0.36249999999999999</v>
      </c>
      <c r="H47" s="35">
        <v>142028</v>
      </c>
      <c r="I47" s="37">
        <f t="shared" ref="I47:J58" si="17">SUM(G47-E47)</f>
        <v>3.9583333333333304E-2</v>
      </c>
      <c r="J47" s="38">
        <f t="shared" si="17"/>
        <v>23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>
        <v>16</v>
      </c>
      <c r="E48" s="34">
        <v>0.36944444444444446</v>
      </c>
      <c r="F48" s="35">
        <v>142028</v>
      </c>
      <c r="G48" s="34">
        <v>0.39999999999999997</v>
      </c>
      <c r="H48" s="35">
        <v>142051</v>
      </c>
      <c r="I48" s="37">
        <f t="shared" si="17"/>
        <v>3.0555555555555503E-2</v>
      </c>
      <c r="J48" s="38">
        <f t="shared" si="17"/>
        <v>23</v>
      </c>
      <c r="K48" s="35">
        <v>1</v>
      </c>
      <c r="L48" s="35">
        <v>1</v>
      </c>
      <c r="M48" s="35">
        <v>1</v>
      </c>
      <c r="N48" s="35"/>
      <c r="O48" s="35"/>
      <c r="P48" s="35"/>
      <c r="Q48" s="39">
        <f t="shared" si="18"/>
        <v>3</v>
      </c>
      <c r="R48" s="35"/>
      <c r="S48" s="35">
        <v>2</v>
      </c>
      <c r="T48" s="35">
        <v>1</v>
      </c>
      <c r="U48" s="35"/>
      <c r="V48" s="35"/>
      <c r="W48" s="35"/>
      <c r="X48" s="39">
        <f t="shared" si="19"/>
        <v>3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>
        <v>0.41319444444444442</v>
      </c>
      <c r="F49" s="35">
        <v>142051</v>
      </c>
      <c r="G49" s="34">
        <v>0.4604166666666667</v>
      </c>
      <c r="H49" s="35">
        <v>142083</v>
      </c>
      <c r="I49" s="37">
        <f t="shared" si="17"/>
        <v>4.7222222222222276E-2</v>
      </c>
      <c r="J49" s="38">
        <f t="shared" si="17"/>
        <v>32</v>
      </c>
      <c r="K49" s="35"/>
      <c r="L49" s="35">
        <v>1</v>
      </c>
      <c r="M49" s="35"/>
      <c r="N49" s="35"/>
      <c r="O49" s="35"/>
      <c r="P49" s="35"/>
      <c r="Q49" s="39">
        <f t="shared" si="18"/>
        <v>1</v>
      </c>
      <c r="R49" s="35"/>
      <c r="S49" s="35"/>
      <c r="T49" s="35">
        <v>1</v>
      </c>
      <c r="U49" s="35"/>
      <c r="V49" s="35"/>
      <c r="W49" s="35"/>
      <c r="X49" s="39">
        <f t="shared" si="19"/>
        <v>1</v>
      </c>
      <c r="Y49" s="40">
        <f t="shared" si="11"/>
        <v>0</v>
      </c>
    </row>
    <row r="50" spans="1:25" x14ac:dyDescent="0.25">
      <c r="A50" s="30" t="s">
        <v>84</v>
      </c>
      <c r="B50" s="41"/>
      <c r="C50" s="42" t="s">
        <v>34</v>
      </c>
      <c r="D50" s="33">
        <v>16</v>
      </c>
      <c r="E50" s="34">
        <v>0.64583333333333337</v>
      </c>
      <c r="F50" s="35">
        <v>142083</v>
      </c>
      <c r="G50" s="34">
        <v>0.69374999999999998</v>
      </c>
      <c r="H50" s="35">
        <v>142117</v>
      </c>
      <c r="I50" s="37">
        <f t="shared" si="17"/>
        <v>4.7916666666666607E-2</v>
      </c>
      <c r="J50" s="38">
        <f t="shared" si="17"/>
        <v>34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>
        <v>0.72777777777777775</v>
      </c>
      <c r="F51" s="35">
        <v>142117</v>
      </c>
      <c r="G51" s="34">
        <v>0.77847222222222223</v>
      </c>
      <c r="H51" s="35">
        <v>142155</v>
      </c>
      <c r="I51" s="37">
        <f t="shared" si="17"/>
        <v>5.0694444444444486E-2</v>
      </c>
      <c r="J51" s="38">
        <f t="shared" si="17"/>
        <v>38</v>
      </c>
      <c r="K51" s="35">
        <v>2</v>
      </c>
      <c r="L51" s="35">
        <v>1</v>
      </c>
      <c r="M51" s="35">
        <v>1</v>
      </c>
      <c r="N51" s="35"/>
      <c r="O51" s="35"/>
      <c r="P51" s="35"/>
      <c r="Q51" s="39">
        <f t="shared" si="18"/>
        <v>4</v>
      </c>
      <c r="R51" s="35"/>
      <c r="S51" s="35">
        <v>3</v>
      </c>
      <c r="T51" s="35"/>
      <c r="U51" s="35"/>
      <c r="V51" s="35">
        <v>1</v>
      </c>
      <c r="W51" s="35"/>
      <c r="X51" s="39">
        <f t="shared" si="19"/>
        <v>4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0.2631944444444444</v>
      </c>
      <c r="J60" s="57">
        <f t="shared" si="20"/>
        <v>184</v>
      </c>
      <c r="K60" s="57">
        <f t="shared" si="20"/>
        <v>4</v>
      </c>
      <c r="L60" s="57">
        <f t="shared" si="20"/>
        <v>5</v>
      </c>
      <c r="M60" s="57">
        <f t="shared" si="20"/>
        <v>2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11</v>
      </c>
      <c r="R60" s="57">
        <f t="shared" si="20"/>
        <v>0</v>
      </c>
      <c r="S60" s="57">
        <f t="shared" si="20"/>
        <v>8</v>
      </c>
      <c r="T60" s="57">
        <f t="shared" si="20"/>
        <v>2</v>
      </c>
      <c r="U60" s="57">
        <f t="shared" si="20"/>
        <v>0</v>
      </c>
      <c r="V60" s="57">
        <f t="shared" si="20"/>
        <v>1</v>
      </c>
      <c r="W60" s="57">
        <f t="shared" si="20"/>
        <v>0</v>
      </c>
      <c r="X60" s="57">
        <f>SUM(R60:W60)</f>
        <v>11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43713</v>
      </c>
      <c r="C61" s="32" t="s">
        <v>30</v>
      </c>
      <c r="D61" s="33">
        <v>16</v>
      </c>
      <c r="E61" s="34">
        <v>0.27083333333333331</v>
      </c>
      <c r="F61" s="35">
        <v>142155</v>
      </c>
      <c r="G61" s="34">
        <v>0.31180555555555556</v>
      </c>
      <c r="H61" s="35">
        <v>142193</v>
      </c>
      <c r="I61" s="37">
        <f>SUM(G61-E61)</f>
        <v>4.0972222222222243E-2</v>
      </c>
      <c r="J61" s="38">
        <f>SUM(H61-F61)</f>
        <v>38</v>
      </c>
      <c r="K61" s="35">
        <v>1</v>
      </c>
      <c r="L61" s="35">
        <v>3</v>
      </c>
      <c r="M61" s="35"/>
      <c r="N61" s="35"/>
      <c r="O61" s="35"/>
      <c r="P61" s="35"/>
      <c r="Q61" s="39">
        <f>SUM(K61:P61)</f>
        <v>4</v>
      </c>
      <c r="R61" s="35"/>
      <c r="S61" s="35">
        <v>3</v>
      </c>
      <c r="T61" s="35"/>
      <c r="U61" s="35"/>
      <c r="V61" s="35">
        <v>1</v>
      </c>
      <c r="W61" s="35"/>
      <c r="X61" s="39">
        <f>SUM(R61:W61)</f>
        <v>4</v>
      </c>
      <c r="Y61" s="40">
        <f>SUM(Q61-X61)</f>
        <v>0</v>
      </c>
    </row>
    <row r="62" spans="1:25" x14ac:dyDescent="0.25">
      <c r="A62" s="30" t="s">
        <v>84</v>
      </c>
      <c r="B62" s="41"/>
      <c r="C62" s="42" t="s">
        <v>31</v>
      </c>
      <c r="D62" s="33"/>
      <c r="E62" s="34">
        <v>0.33333333333333331</v>
      </c>
      <c r="F62" s="35">
        <v>142193</v>
      </c>
      <c r="G62" s="34">
        <v>0.35833333333333334</v>
      </c>
      <c r="H62" s="35">
        <v>142221</v>
      </c>
      <c r="I62" s="37">
        <f t="shared" ref="I62:J73" si="21">SUM(G62-E62)</f>
        <v>2.5000000000000022E-2</v>
      </c>
      <c r="J62" s="38">
        <f t="shared" si="21"/>
        <v>28</v>
      </c>
      <c r="K62" s="35"/>
      <c r="L62" s="35">
        <v>1</v>
      </c>
      <c r="M62" s="35"/>
      <c r="N62" s="35"/>
      <c r="O62" s="35"/>
      <c r="P62" s="35"/>
      <c r="Q62" s="39">
        <f t="shared" ref="Q62:Q73" si="22">SUM(K62:P62)</f>
        <v>1</v>
      </c>
      <c r="R62" s="35">
        <v>1</v>
      </c>
      <c r="S62" s="35"/>
      <c r="T62" s="35"/>
      <c r="U62" s="35"/>
      <c r="V62" s="35"/>
      <c r="W62" s="35"/>
      <c r="X62" s="39">
        <f t="shared" ref="X62:X73" si="23">SUM(R62:W62)</f>
        <v>1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>
        <v>16</v>
      </c>
      <c r="E63" s="34">
        <v>0.36944444444444446</v>
      </c>
      <c r="F63" s="35">
        <v>142221</v>
      </c>
      <c r="G63" s="34">
        <v>0.40625</v>
      </c>
      <c r="H63" s="35">
        <v>142244</v>
      </c>
      <c r="I63" s="37">
        <f t="shared" si="21"/>
        <v>3.6805555555555536E-2</v>
      </c>
      <c r="J63" s="38">
        <f t="shared" si="21"/>
        <v>23</v>
      </c>
      <c r="K63" s="35">
        <v>2</v>
      </c>
      <c r="L63" s="35">
        <v>2</v>
      </c>
      <c r="M63" s="35">
        <v>1</v>
      </c>
      <c r="N63" s="35"/>
      <c r="O63" s="35"/>
      <c r="P63" s="35"/>
      <c r="Q63" s="39">
        <f t="shared" si="22"/>
        <v>5</v>
      </c>
      <c r="R63" s="35"/>
      <c r="S63" s="35">
        <v>4</v>
      </c>
      <c r="T63" s="35">
        <v>1</v>
      </c>
      <c r="U63" s="35"/>
      <c r="V63" s="35"/>
      <c r="W63" s="35"/>
      <c r="X63" s="39">
        <f t="shared" si="23"/>
        <v>5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0.41319444444444442</v>
      </c>
      <c r="F64" s="35">
        <v>142244</v>
      </c>
      <c r="G64" s="34">
        <v>0.46736111111111112</v>
      </c>
      <c r="H64" s="35">
        <v>142277</v>
      </c>
      <c r="I64" s="37">
        <f t="shared" si="21"/>
        <v>5.4166666666666696E-2</v>
      </c>
      <c r="J64" s="38">
        <f t="shared" si="21"/>
        <v>33</v>
      </c>
      <c r="K64" s="35"/>
      <c r="L64" s="35">
        <v>3</v>
      </c>
      <c r="M64" s="35"/>
      <c r="N64" s="35"/>
      <c r="O64" s="35"/>
      <c r="P64" s="35"/>
      <c r="Q64" s="39">
        <f t="shared" si="22"/>
        <v>3</v>
      </c>
      <c r="R64" s="35"/>
      <c r="S64" s="35">
        <v>1</v>
      </c>
      <c r="T64" s="35">
        <v>2</v>
      </c>
      <c r="U64" s="35"/>
      <c r="V64" s="35"/>
      <c r="W64" s="35"/>
      <c r="X64" s="39">
        <f t="shared" si="23"/>
        <v>3</v>
      </c>
      <c r="Y64" s="40">
        <f t="shared" si="11"/>
        <v>0</v>
      </c>
    </row>
    <row r="65" spans="1:25" x14ac:dyDescent="0.25">
      <c r="A65" s="30" t="s">
        <v>84</v>
      </c>
      <c r="B65" s="41"/>
      <c r="C65" s="42" t="s">
        <v>34</v>
      </c>
      <c r="D65" s="33">
        <v>16</v>
      </c>
      <c r="E65" s="34">
        <v>0.64583333333333337</v>
      </c>
      <c r="F65" s="35">
        <v>142277</v>
      </c>
      <c r="G65" s="34">
        <v>0.69097222222222221</v>
      </c>
      <c r="H65" s="35">
        <v>142311</v>
      </c>
      <c r="I65" s="37">
        <f t="shared" si="21"/>
        <v>4.513888888888884E-2</v>
      </c>
      <c r="J65" s="38">
        <f t="shared" si="21"/>
        <v>34</v>
      </c>
      <c r="K65" s="35">
        <v>3</v>
      </c>
      <c r="L65" s="35">
        <v>3</v>
      </c>
      <c r="M65" s="35"/>
      <c r="N65" s="35"/>
      <c r="O65" s="35"/>
      <c r="P65" s="35"/>
      <c r="Q65" s="39">
        <f t="shared" si="22"/>
        <v>6</v>
      </c>
      <c r="R65" s="35"/>
      <c r="S65" s="35">
        <v>4</v>
      </c>
      <c r="T65" s="35">
        <v>2</v>
      </c>
      <c r="U65" s="35"/>
      <c r="V65" s="35"/>
      <c r="W65" s="35"/>
      <c r="X65" s="39">
        <f t="shared" si="23"/>
        <v>6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0.72777777777777775</v>
      </c>
      <c r="F66" s="35">
        <v>142311</v>
      </c>
      <c r="G66" s="34">
        <v>0.78819444444444453</v>
      </c>
      <c r="H66" s="35">
        <v>142351</v>
      </c>
      <c r="I66" s="37">
        <f t="shared" si="21"/>
        <v>6.0416666666666785E-2</v>
      </c>
      <c r="J66" s="38">
        <f t="shared" si="21"/>
        <v>40</v>
      </c>
      <c r="K66" s="35">
        <v>5</v>
      </c>
      <c r="L66" s="35">
        <v>3</v>
      </c>
      <c r="M66" s="35">
        <v>1</v>
      </c>
      <c r="N66" s="35"/>
      <c r="O66" s="35"/>
      <c r="P66" s="35"/>
      <c r="Q66" s="39">
        <f t="shared" si="22"/>
        <v>9</v>
      </c>
      <c r="R66" s="35"/>
      <c r="S66" s="35">
        <v>7</v>
      </c>
      <c r="T66" s="35"/>
      <c r="U66" s="35"/>
      <c r="V66" s="35">
        <v>2</v>
      </c>
      <c r="W66" s="35"/>
      <c r="X66" s="39">
        <f t="shared" si="23"/>
        <v>9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0.26250000000000012</v>
      </c>
      <c r="J75" s="57">
        <f t="shared" si="24"/>
        <v>196</v>
      </c>
      <c r="K75" s="57">
        <f t="shared" si="24"/>
        <v>11</v>
      </c>
      <c r="L75" s="57">
        <f t="shared" si="24"/>
        <v>15</v>
      </c>
      <c r="M75" s="57">
        <f t="shared" si="24"/>
        <v>2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28</v>
      </c>
      <c r="R75" s="57">
        <f t="shared" si="24"/>
        <v>1</v>
      </c>
      <c r="S75" s="57">
        <f t="shared" si="24"/>
        <v>19</v>
      </c>
      <c r="T75" s="57">
        <f t="shared" si="24"/>
        <v>5</v>
      </c>
      <c r="U75" s="57">
        <f t="shared" si="24"/>
        <v>0</v>
      </c>
      <c r="V75" s="57">
        <f t="shared" si="24"/>
        <v>3</v>
      </c>
      <c r="W75" s="57">
        <f t="shared" si="24"/>
        <v>0</v>
      </c>
      <c r="X75" s="57">
        <f>SUM(R75:W75)</f>
        <v>28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43714</v>
      </c>
      <c r="C76" s="32" t="s">
        <v>30</v>
      </c>
      <c r="D76" s="33">
        <v>16</v>
      </c>
      <c r="E76" s="34">
        <v>0.27083333333333331</v>
      </c>
      <c r="F76" s="35">
        <v>142351</v>
      </c>
      <c r="G76" s="34">
        <v>0.31180555555555556</v>
      </c>
      <c r="H76" s="35">
        <v>142384</v>
      </c>
      <c r="I76" s="37">
        <f>SUM(G76-E76)</f>
        <v>4.0972222222222243E-2</v>
      </c>
      <c r="J76" s="38">
        <f>SUM(H76-F76)</f>
        <v>33</v>
      </c>
      <c r="K76" s="35">
        <v>1</v>
      </c>
      <c r="L76" s="35">
        <v>2</v>
      </c>
      <c r="M76" s="35"/>
      <c r="N76" s="35"/>
      <c r="O76" s="35"/>
      <c r="P76" s="35"/>
      <c r="Q76" s="39">
        <f>SUM(K76:P76)</f>
        <v>3</v>
      </c>
      <c r="R76" s="35">
        <v>1</v>
      </c>
      <c r="S76" s="35">
        <v>2</v>
      </c>
      <c r="T76" s="35"/>
      <c r="U76" s="35"/>
      <c r="V76" s="35"/>
      <c r="W76" s="35"/>
      <c r="X76" s="39">
        <f>SUM(R76:W76)</f>
        <v>3</v>
      </c>
      <c r="Y76" s="40">
        <f>SUM(Q76-X76)</f>
        <v>0</v>
      </c>
    </row>
    <row r="77" spans="1:25" x14ac:dyDescent="0.25">
      <c r="A77" s="30" t="s">
        <v>84</v>
      </c>
      <c r="B77" s="62"/>
      <c r="C77" s="42" t="s">
        <v>31</v>
      </c>
      <c r="D77" s="33"/>
      <c r="E77" s="34">
        <v>0.33333333333333331</v>
      </c>
      <c r="F77" s="35">
        <v>142384</v>
      </c>
      <c r="G77" s="34">
        <v>0.35902777777777778</v>
      </c>
      <c r="H77" s="35">
        <v>142409</v>
      </c>
      <c r="I77" s="37">
        <f t="shared" ref="I77:J88" si="25">SUM(G77-E77)</f>
        <v>2.5694444444444464E-2</v>
      </c>
      <c r="J77" s="38">
        <f t="shared" si="25"/>
        <v>25</v>
      </c>
      <c r="K77" s="35"/>
      <c r="L77" s="35">
        <v>1</v>
      </c>
      <c r="M77" s="35"/>
      <c r="N77" s="35"/>
      <c r="O77" s="35"/>
      <c r="P77" s="35"/>
      <c r="Q77" s="39">
        <f t="shared" ref="Q77:Q88" si="26">SUM(K77:P77)</f>
        <v>1</v>
      </c>
      <c r="R77" s="35"/>
      <c r="S77" s="35">
        <v>1</v>
      </c>
      <c r="T77" s="35"/>
      <c r="U77" s="35"/>
      <c r="V77" s="35"/>
      <c r="W77" s="35"/>
      <c r="X77" s="39">
        <f t="shared" ref="X77:X88" si="27">SUM(R77:W77)</f>
        <v>1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16</v>
      </c>
      <c r="E78" s="34">
        <v>0.36944444444444446</v>
      </c>
      <c r="F78" s="35">
        <v>142409</v>
      </c>
      <c r="G78" s="34">
        <v>0.4055555555555555</v>
      </c>
      <c r="H78" s="35">
        <v>142433</v>
      </c>
      <c r="I78" s="37">
        <f t="shared" si="25"/>
        <v>3.6111111111111038E-2</v>
      </c>
      <c r="J78" s="38">
        <f t="shared" si="25"/>
        <v>24</v>
      </c>
      <c r="K78" s="35">
        <v>1</v>
      </c>
      <c r="L78" s="35">
        <v>1</v>
      </c>
      <c r="M78" s="35">
        <v>1</v>
      </c>
      <c r="N78" s="35"/>
      <c r="O78" s="35"/>
      <c r="P78" s="35"/>
      <c r="Q78" s="39">
        <f t="shared" si="26"/>
        <v>3</v>
      </c>
      <c r="R78" s="35"/>
      <c r="S78" s="35">
        <v>2</v>
      </c>
      <c r="T78" s="35"/>
      <c r="U78" s="35"/>
      <c r="V78" s="35">
        <v>1</v>
      </c>
      <c r="W78" s="35"/>
      <c r="X78" s="39">
        <f t="shared" si="27"/>
        <v>3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0.41319444444444442</v>
      </c>
      <c r="F79" s="35">
        <v>142433</v>
      </c>
      <c r="G79" s="34">
        <v>0.46180555555555558</v>
      </c>
      <c r="H79" s="35">
        <v>142468</v>
      </c>
      <c r="I79" s="37">
        <f t="shared" si="25"/>
        <v>4.861111111111116E-2</v>
      </c>
      <c r="J79" s="38">
        <f t="shared" si="25"/>
        <v>35</v>
      </c>
      <c r="K79" s="35">
        <v>2</v>
      </c>
      <c r="L79" s="35">
        <v>1</v>
      </c>
      <c r="M79" s="35"/>
      <c r="N79" s="35"/>
      <c r="O79" s="35"/>
      <c r="P79" s="35"/>
      <c r="Q79" s="39">
        <f t="shared" si="26"/>
        <v>3</v>
      </c>
      <c r="R79" s="35"/>
      <c r="S79" s="35">
        <v>3</v>
      </c>
      <c r="T79" s="35"/>
      <c r="U79" s="35"/>
      <c r="V79" s="35"/>
      <c r="W79" s="35"/>
      <c r="X79" s="39">
        <f t="shared" si="27"/>
        <v>3</v>
      </c>
      <c r="Y79" s="40">
        <f t="shared" si="11"/>
        <v>0</v>
      </c>
    </row>
    <row r="80" spans="1:25" x14ac:dyDescent="0.25">
      <c r="A80" s="30" t="s">
        <v>84</v>
      </c>
      <c r="B80" s="62"/>
      <c r="C80" s="42" t="s">
        <v>34</v>
      </c>
      <c r="D80" s="33">
        <v>16</v>
      </c>
      <c r="E80" s="34">
        <v>0.64583333333333337</v>
      </c>
      <c r="F80" s="35">
        <v>142470</v>
      </c>
      <c r="G80" s="34">
        <v>0.68680555555555556</v>
      </c>
      <c r="H80" s="35">
        <v>142502</v>
      </c>
      <c r="I80" s="37">
        <f t="shared" si="25"/>
        <v>4.0972222222222188E-2</v>
      </c>
      <c r="J80" s="38">
        <f t="shared" si="25"/>
        <v>32</v>
      </c>
      <c r="K80" s="35"/>
      <c r="L80" s="35">
        <v>1</v>
      </c>
      <c r="M80" s="35"/>
      <c r="N80" s="35"/>
      <c r="O80" s="35"/>
      <c r="P80" s="35"/>
      <c r="Q80" s="39">
        <f t="shared" si="26"/>
        <v>1</v>
      </c>
      <c r="R80" s="35"/>
      <c r="S80" s="35"/>
      <c r="T80" s="35"/>
      <c r="U80" s="35"/>
      <c r="V80" s="35">
        <v>1</v>
      </c>
      <c r="W80" s="35"/>
      <c r="X80" s="39">
        <f t="shared" si="27"/>
        <v>1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0.72777777777777775</v>
      </c>
      <c r="F81" s="35">
        <v>142502</v>
      </c>
      <c r="G81" s="34">
        <v>0.77986111111111101</v>
      </c>
      <c r="H81" s="35">
        <v>142539</v>
      </c>
      <c r="I81" s="37">
        <f t="shared" si="25"/>
        <v>5.2083333333333259E-2</v>
      </c>
      <c r="J81" s="38">
        <f t="shared" si="25"/>
        <v>37</v>
      </c>
      <c r="K81" s="35">
        <v>3</v>
      </c>
      <c r="L81" s="35">
        <v>2</v>
      </c>
      <c r="M81" s="35">
        <v>1</v>
      </c>
      <c r="N81" s="35"/>
      <c r="O81" s="35"/>
      <c r="P81" s="35"/>
      <c r="Q81" s="39">
        <f t="shared" si="26"/>
        <v>6</v>
      </c>
      <c r="R81" s="35"/>
      <c r="S81" s="35">
        <v>5</v>
      </c>
      <c r="T81" s="35"/>
      <c r="U81" s="35"/>
      <c r="V81" s="35">
        <v>1</v>
      </c>
      <c r="W81" s="35"/>
      <c r="X81" s="39">
        <f t="shared" si="27"/>
        <v>6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0.24444444444444435</v>
      </c>
      <c r="J90" s="57">
        <f t="shared" si="28"/>
        <v>186</v>
      </c>
      <c r="K90" s="57">
        <f t="shared" si="28"/>
        <v>7</v>
      </c>
      <c r="L90" s="57">
        <f t="shared" si="28"/>
        <v>8</v>
      </c>
      <c r="M90" s="57">
        <f t="shared" si="28"/>
        <v>2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17</v>
      </c>
      <c r="R90" s="57">
        <f t="shared" si="28"/>
        <v>1</v>
      </c>
      <c r="S90" s="57">
        <f t="shared" si="28"/>
        <v>13</v>
      </c>
      <c r="T90" s="57">
        <f t="shared" si="28"/>
        <v>0</v>
      </c>
      <c r="U90" s="57">
        <f t="shared" si="28"/>
        <v>0</v>
      </c>
      <c r="V90" s="57">
        <f t="shared" si="28"/>
        <v>3</v>
      </c>
      <c r="W90" s="57">
        <f t="shared" si="28"/>
        <v>0</v>
      </c>
      <c r="X90" s="57">
        <f>SUM(R90:W90)</f>
        <v>17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43715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43716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>
        <v>43717</v>
      </c>
      <c r="C111" s="32" t="s">
        <v>30</v>
      </c>
      <c r="D111" s="33">
        <v>16</v>
      </c>
      <c r="E111" s="34">
        <v>0.27083333333333331</v>
      </c>
      <c r="F111" s="35">
        <v>142539</v>
      </c>
      <c r="G111" s="34">
        <v>0.3125</v>
      </c>
      <c r="H111" s="35">
        <v>142571</v>
      </c>
      <c r="I111" s="37">
        <f>SUM(G111-E111)</f>
        <v>4.1666666666666685E-2</v>
      </c>
      <c r="J111" s="38">
        <f>SUM(H111-F111)</f>
        <v>32</v>
      </c>
      <c r="K111" s="35"/>
      <c r="L111" s="35"/>
      <c r="M111" s="35"/>
      <c r="N111" s="35"/>
      <c r="O111" s="35"/>
      <c r="P111" s="35"/>
      <c r="Q111" s="39">
        <f>SUM(K111:P111)</f>
        <v>0</v>
      </c>
      <c r="R111" s="35"/>
      <c r="S111" s="35"/>
      <c r="T111" s="35"/>
      <c r="U111" s="35"/>
      <c r="V111" s="35"/>
      <c r="W111" s="35"/>
      <c r="X111" s="39">
        <f>SUM(R111:W111)</f>
        <v>0</v>
      </c>
      <c r="Y111" s="40">
        <f>SUM(Q111-X111)</f>
        <v>0</v>
      </c>
    </row>
    <row r="112" spans="1:25" x14ac:dyDescent="0.25">
      <c r="A112" s="30" t="s">
        <v>97</v>
      </c>
      <c r="B112" s="41"/>
      <c r="C112" s="42" t="s">
        <v>31</v>
      </c>
      <c r="D112" s="33"/>
      <c r="E112" s="34">
        <v>0.32291666666666669</v>
      </c>
      <c r="F112" s="35">
        <v>142571</v>
      </c>
      <c r="G112" s="34">
        <v>0.3611111111111111</v>
      </c>
      <c r="H112" s="35">
        <v>142594</v>
      </c>
      <c r="I112" s="37">
        <f t="shared" ref="I112:J123" si="37">SUM(G112-E112)</f>
        <v>3.819444444444442E-2</v>
      </c>
      <c r="J112" s="38">
        <f t="shared" si="37"/>
        <v>23</v>
      </c>
      <c r="K112" s="35"/>
      <c r="L112" s="35">
        <v>1</v>
      </c>
      <c r="M112" s="35"/>
      <c r="N112" s="35"/>
      <c r="O112" s="35"/>
      <c r="P112" s="35"/>
      <c r="Q112" s="39">
        <f t="shared" ref="Q112:Q123" si="38">SUM(K112:P112)</f>
        <v>1</v>
      </c>
      <c r="R112" s="35"/>
      <c r="S112" s="35">
        <v>1</v>
      </c>
      <c r="T112" s="35"/>
      <c r="U112" s="35"/>
      <c r="V112" s="35"/>
      <c r="W112" s="35"/>
      <c r="X112" s="39">
        <f t="shared" ref="X112:X123" si="39">SUM(R112:W112)</f>
        <v>1</v>
      </c>
      <c r="Y112" s="40">
        <f t="shared" ref="Y112:Y125" si="40">SUM(Q112-X112)</f>
        <v>0</v>
      </c>
    </row>
    <row r="113" spans="1:25" x14ac:dyDescent="0.25">
      <c r="A113" s="30"/>
      <c r="B113" s="41"/>
      <c r="C113" s="42" t="s">
        <v>32</v>
      </c>
      <c r="D113" s="33">
        <v>16</v>
      </c>
      <c r="E113" s="34">
        <v>0.36944444444444446</v>
      </c>
      <c r="F113" s="35">
        <v>142594</v>
      </c>
      <c r="G113" s="34">
        <v>0.40069444444444446</v>
      </c>
      <c r="H113" s="35">
        <v>142671</v>
      </c>
      <c r="I113" s="37">
        <f t="shared" si="37"/>
        <v>3.125E-2</v>
      </c>
      <c r="J113" s="38">
        <f t="shared" si="37"/>
        <v>77</v>
      </c>
      <c r="K113" s="35">
        <v>1</v>
      </c>
      <c r="L113" s="35">
        <v>2</v>
      </c>
      <c r="M113" s="35">
        <v>1</v>
      </c>
      <c r="N113" s="35"/>
      <c r="O113" s="35"/>
      <c r="P113" s="35"/>
      <c r="Q113" s="39">
        <f t="shared" si="38"/>
        <v>4</v>
      </c>
      <c r="R113" s="35">
        <v>1</v>
      </c>
      <c r="S113" s="35">
        <v>3</v>
      </c>
      <c r="T113" s="35"/>
      <c r="U113" s="35"/>
      <c r="V113" s="35"/>
      <c r="W113" s="35"/>
      <c r="X113" s="39">
        <f t="shared" si="39"/>
        <v>4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>
        <v>0.41319444444444442</v>
      </c>
      <c r="F114" s="35">
        <v>142617</v>
      </c>
      <c r="G114" s="34">
        <v>0.44513888888888892</v>
      </c>
      <c r="H114" s="35">
        <v>142641</v>
      </c>
      <c r="I114" s="37">
        <f t="shared" si="37"/>
        <v>3.1944444444444497E-2</v>
      </c>
      <c r="J114" s="38">
        <f t="shared" si="37"/>
        <v>24</v>
      </c>
      <c r="K114" s="35">
        <v>1</v>
      </c>
      <c r="L114" s="35">
        <v>3</v>
      </c>
      <c r="M114" s="35"/>
      <c r="N114" s="35"/>
      <c r="O114" s="35"/>
      <c r="P114" s="35"/>
      <c r="Q114" s="39">
        <f t="shared" si="38"/>
        <v>4</v>
      </c>
      <c r="R114" s="35">
        <v>1</v>
      </c>
      <c r="S114" s="35">
        <v>1</v>
      </c>
      <c r="T114" s="35">
        <v>2</v>
      </c>
      <c r="U114" s="35"/>
      <c r="V114" s="35"/>
      <c r="W114" s="35"/>
      <c r="X114" s="39">
        <f t="shared" si="39"/>
        <v>4</v>
      </c>
      <c r="Y114" s="40">
        <f t="shared" si="40"/>
        <v>0</v>
      </c>
    </row>
    <row r="115" spans="1:25" x14ac:dyDescent="0.25">
      <c r="A115" s="30" t="s">
        <v>82</v>
      </c>
      <c r="B115" s="41"/>
      <c r="C115" s="42" t="s">
        <v>34</v>
      </c>
      <c r="D115" s="33">
        <v>15</v>
      </c>
      <c r="E115" s="34">
        <v>0.64583333333333337</v>
      </c>
      <c r="F115" s="35">
        <v>130915</v>
      </c>
      <c r="G115" s="34">
        <v>0.69097222222222221</v>
      </c>
      <c r="H115" s="35">
        <v>130951</v>
      </c>
      <c r="I115" s="37">
        <f t="shared" si="37"/>
        <v>4.513888888888884E-2</v>
      </c>
      <c r="J115" s="38">
        <f t="shared" si="37"/>
        <v>36</v>
      </c>
      <c r="K115" s="35">
        <v>6</v>
      </c>
      <c r="L115" s="35">
        <v>1</v>
      </c>
      <c r="M115" s="35"/>
      <c r="N115" s="35"/>
      <c r="O115" s="35"/>
      <c r="P115" s="35"/>
      <c r="Q115" s="39">
        <f t="shared" si="38"/>
        <v>7</v>
      </c>
      <c r="R115" s="35">
        <v>2</v>
      </c>
      <c r="S115" s="35">
        <v>2</v>
      </c>
      <c r="T115" s="35"/>
      <c r="U115" s="35"/>
      <c r="V115" s="35">
        <v>3</v>
      </c>
      <c r="W115" s="35"/>
      <c r="X115" s="39">
        <f t="shared" si="39"/>
        <v>7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>
        <v>0.72777777777777775</v>
      </c>
      <c r="F116" s="35">
        <v>130951</v>
      </c>
      <c r="G116" s="34">
        <v>0.77500000000000002</v>
      </c>
      <c r="H116" s="35">
        <v>130988</v>
      </c>
      <c r="I116" s="37">
        <f t="shared" si="37"/>
        <v>4.7222222222222276E-2</v>
      </c>
      <c r="J116" s="38">
        <f t="shared" si="37"/>
        <v>37</v>
      </c>
      <c r="K116" s="35">
        <v>5</v>
      </c>
      <c r="L116" s="35">
        <v>2</v>
      </c>
      <c r="M116" s="35"/>
      <c r="N116" s="35"/>
      <c r="O116" s="35"/>
      <c r="P116" s="35"/>
      <c r="Q116" s="39">
        <f t="shared" si="38"/>
        <v>7</v>
      </c>
      <c r="R116" s="35"/>
      <c r="S116" s="35">
        <v>5</v>
      </c>
      <c r="T116" s="35">
        <v>2</v>
      </c>
      <c r="U116" s="35"/>
      <c r="V116" s="35"/>
      <c r="W116" s="35"/>
      <c r="X116" s="39">
        <f t="shared" si="39"/>
        <v>7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37"/>
        <v>0</v>
      </c>
      <c r="J117" s="38">
        <f t="shared" si="37"/>
        <v>0</v>
      </c>
      <c r="K117" s="35"/>
      <c r="L117" s="35"/>
      <c r="M117" s="35"/>
      <c r="N117" s="35"/>
      <c r="O117" s="35"/>
      <c r="P117" s="35"/>
      <c r="Q117" s="39">
        <f t="shared" si="38"/>
        <v>0</v>
      </c>
      <c r="R117" s="35"/>
      <c r="S117" s="35"/>
      <c r="T117" s="35"/>
      <c r="U117" s="35"/>
      <c r="V117" s="35"/>
      <c r="W117" s="35"/>
      <c r="X117" s="39">
        <f t="shared" si="39"/>
        <v>0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37"/>
        <v>0</v>
      </c>
      <c r="J118" s="38">
        <f t="shared" si="37"/>
        <v>0</v>
      </c>
      <c r="K118" s="35"/>
      <c r="L118" s="35"/>
      <c r="M118" s="35"/>
      <c r="N118" s="35"/>
      <c r="O118" s="35"/>
      <c r="P118" s="35"/>
      <c r="Q118" s="39">
        <f t="shared" si="38"/>
        <v>0</v>
      </c>
      <c r="R118" s="35"/>
      <c r="S118" s="35"/>
      <c r="T118" s="35"/>
      <c r="U118" s="35"/>
      <c r="V118" s="35"/>
      <c r="W118" s="35"/>
      <c r="X118" s="39">
        <f t="shared" si="39"/>
        <v>0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0.23541666666666672</v>
      </c>
      <c r="J125" s="57">
        <f t="shared" si="41"/>
        <v>229</v>
      </c>
      <c r="K125" s="57">
        <f t="shared" si="41"/>
        <v>13</v>
      </c>
      <c r="L125" s="57">
        <f t="shared" si="41"/>
        <v>9</v>
      </c>
      <c r="M125" s="57">
        <f t="shared" si="41"/>
        <v>1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23</v>
      </c>
      <c r="R125" s="57">
        <f t="shared" si="41"/>
        <v>4</v>
      </c>
      <c r="S125" s="57">
        <f t="shared" si="41"/>
        <v>12</v>
      </c>
      <c r="T125" s="57">
        <f t="shared" si="41"/>
        <v>4</v>
      </c>
      <c r="U125" s="57">
        <f t="shared" si="41"/>
        <v>0</v>
      </c>
      <c r="V125" s="57">
        <f t="shared" si="41"/>
        <v>3</v>
      </c>
      <c r="W125" s="57">
        <f t="shared" si="41"/>
        <v>0</v>
      </c>
      <c r="X125" s="57">
        <f>SUM(R125:W125)</f>
        <v>23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43718</v>
      </c>
      <c r="C126" s="32" t="s">
        <v>30</v>
      </c>
      <c r="D126" s="33">
        <v>16</v>
      </c>
      <c r="E126" s="34">
        <v>0.27083333333333331</v>
      </c>
      <c r="F126" s="35">
        <v>142654</v>
      </c>
      <c r="G126" s="34">
        <v>0.31388888888888888</v>
      </c>
      <c r="H126" s="35">
        <v>142684</v>
      </c>
      <c r="I126" s="37">
        <f>SUM(G126-E126)</f>
        <v>4.3055555555555569E-2</v>
      </c>
      <c r="J126" s="38">
        <f>SUM(H126-F126)</f>
        <v>30</v>
      </c>
      <c r="K126" s="35">
        <v>1</v>
      </c>
      <c r="L126" s="35">
        <v>3</v>
      </c>
      <c r="M126" s="35"/>
      <c r="N126" s="35"/>
      <c r="O126" s="35"/>
      <c r="P126" s="35"/>
      <c r="Q126" s="39">
        <f>SUM(K126:P126)</f>
        <v>4</v>
      </c>
      <c r="R126" s="35"/>
      <c r="S126" s="35">
        <v>4</v>
      </c>
      <c r="T126" s="35"/>
      <c r="U126" s="35"/>
      <c r="V126" s="35"/>
      <c r="W126" s="35"/>
      <c r="X126" s="39">
        <f>SUM(R126:W126)</f>
        <v>4</v>
      </c>
      <c r="Y126" s="40">
        <f>SUM(Q126-X126)</f>
        <v>0</v>
      </c>
    </row>
    <row r="127" spans="1:25" x14ac:dyDescent="0.25">
      <c r="A127" s="30" t="s">
        <v>97</v>
      </c>
      <c r="B127" s="41"/>
      <c r="C127" s="42" t="s">
        <v>31</v>
      </c>
      <c r="D127" s="33"/>
      <c r="E127" s="34">
        <v>0.32291666666666669</v>
      </c>
      <c r="F127" s="35">
        <v>142684</v>
      </c>
      <c r="G127" s="34">
        <v>0.35972222222222222</v>
      </c>
      <c r="H127" s="35">
        <v>142707</v>
      </c>
      <c r="I127" s="37">
        <f t="shared" ref="I127:J138" si="42">SUM(G127-E127)</f>
        <v>3.6805555555555536E-2</v>
      </c>
      <c r="J127" s="38">
        <f t="shared" si="42"/>
        <v>23</v>
      </c>
      <c r="K127" s="35"/>
      <c r="L127" s="35"/>
      <c r="M127" s="35"/>
      <c r="N127" s="35"/>
      <c r="O127" s="35"/>
      <c r="P127" s="35"/>
      <c r="Q127" s="39">
        <f t="shared" ref="Q127:Q138" si="43">SUM(K127:P127)</f>
        <v>0</v>
      </c>
      <c r="R127" s="35"/>
      <c r="S127" s="35"/>
      <c r="T127" s="35"/>
      <c r="U127" s="35"/>
      <c r="V127" s="35"/>
      <c r="W127" s="35"/>
      <c r="X127" s="39">
        <f t="shared" ref="X127:X138" si="44">SUM(R127:W127)</f>
        <v>0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16</v>
      </c>
      <c r="E128" s="34">
        <v>0.36944444444444446</v>
      </c>
      <c r="F128" s="35">
        <v>142707</v>
      </c>
      <c r="G128" s="34">
        <v>0.40208333333333335</v>
      </c>
      <c r="H128" s="35">
        <v>142730</v>
      </c>
      <c r="I128" s="37">
        <f t="shared" si="42"/>
        <v>3.2638888888888884E-2</v>
      </c>
      <c r="J128" s="38">
        <f t="shared" si="42"/>
        <v>23</v>
      </c>
      <c r="K128" s="35"/>
      <c r="L128" s="35">
        <v>2</v>
      </c>
      <c r="M128" s="35"/>
      <c r="N128" s="35"/>
      <c r="O128" s="35"/>
      <c r="P128" s="35"/>
      <c r="Q128" s="39">
        <f t="shared" si="43"/>
        <v>2</v>
      </c>
      <c r="R128" s="35"/>
      <c r="S128" s="35"/>
      <c r="T128" s="35">
        <v>1</v>
      </c>
      <c r="U128" s="35">
        <v>1</v>
      </c>
      <c r="V128" s="35"/>
      <c r="W128" s="35"/>
      <c r="X128" s="39">
        <f t="shared" si="44"/>
        <v>2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0.41319444444444442</v>
      </c>
      <c r="F129" s="35">
        <v>142730</v>
      </c>
      <c r="G129" s="34">
        <v>0.45902777777777781</v>
      </c>
      <c r="H129" s="35">
        <v>142763</v>
      </c>
      <c r="I129" s="37">
        <f t="shared" si="42"/>
        <v>4.5833333333333393E-2</v>
      </c>
      <c r="J129" s="38">
        <f t="shared" si="42"/>
        <v>33</v>
      </c>
      <c r="K129" s="35"/>
      <c r="L129" s="35">
        <v>1</v>
      </c>
      <c r="M129" s="35"/>
      <c r="N129" s="35"/>
      <c r="O129" s="35"/>
      <c r="P129" s="35"/>
      <c r="Q129" s="39">
        <f t="shared" si="43"/>
        <v>1</v>
      </c>
      <c r="R129" s="35"/>
      <c r="S129" s="35"/>
      <c r="T129" s="35">
        <v>1</v>
      </c>
      <c r="U129" s="35"/>
      <c r="V129" s="35"/>
      <c r="W129" s="35"/>
      <c r="X129" s="39">
        <f t="shared" si="44"/>
        <v>1</v>
      </c>
      <c r="Y129" s="40">
        <f t="shared" si="45"/>
        <v>0</v>
      </c>
    </row>
    <row r="130" spans="1:25" x14ac:dyDescent="0.25">
      <c r="A130" s="30" t="s">
        <v>82</v>
      </c>
      <c r="B130" s="41"/>
      <c r="C130" s="42" t="s">
        <v>34</v>
      </c>
      <c r="D130" s="33">
        <v>16</v>
      </c>
      <c r="E130" s="34">
        <v>0.64583333333333337</v>
      </c>
      <c r="F130" s="35">
        <v>142763</v>
      </c>
      <c r="G130" s="34">
        <v>0.69097222222222221</v>
      </c>
      <c r="H130" s="35">
        <v>142803</v>
      </c>
      <c r="I130" s="37">
        <f t="shared" si="42"/>
        <v>4.513888888888884E-2</v>
      </c>
      <c r="J130" s="38">
        <f t="shared" si="42"/>
        <v>40</v>
      </c>
      <c r="K130" s="35">
        <v>1</v>
      </c>
      <c r="L130" s="35">
        <v>1</v>
      </c>
      <c r="M130" s="35"/>
      <c r="N130" s="35"/>
      <c r="O130" s="35"/>
      <c r="P130" s="35"/>
      <c r="Q130" s="39">
        <f t="shared" si="43"/>
        <v>2</v>
      </c>
      <c r="R130" s="35"/>
      <c r="S130" s="35">
        <v>1</v>
      </c>
      <c r="T130" s="35">
        <v>1</v>
      </c>
      <c r="U130" s="35"/>
      <c r="V130" s="35"/>
      <c r="W130" s="35"/>
      <c r="X130" s="39">
        <f t="shared" si="44"/>
        <v>2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0.72777777777777775</v>
      </c>
      <c r="F131" s="35">
        <v>142803</v>
      </c>
      <c r="G131" s="34">
        <v>0.77777777777777779</v>
      </c>
      <c r="H131" s="35">
        <v>142836</v>
      </c>
      <c r="I131" s="37">
        <f t="shared" si="42"/>
        <v>5.0000000000000044E-2</v>
      </c>
      <c r="J131" s="38">
        <f t="shared" si="42"/>
        <v>33</v>
      </c>
      <c r="K131" s="35">
        <v>4</v>
      </c>
      <c r="L131" s="35">
        <v>1</v>
      </c>
      <c r="M131" s="35"/>
      <c r="N131" s="35"/>
      <c r="O131" s="35"/>
      <c r="P131" s="35"/>
      <c r="Q131" s="39">
        <f t="shared" si="43"/>
        <v>5</v>
      </c>
      <c r="R131" s="35"/>
      <c r="S131" s="35">
        <v>3</v>
      </c>
      <c r="T131" s="35">
        <v>2</v>
      </c>
      <c r="U131" s="35"/>
      <c r="V131" s="35"/>
      <c r="W131" s="35"/>
      <c r="X131" s="39">
        <f t="shared" si="44"/>
        <v>5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2"/>
        <v>0</v>
      </c>
      <c r="J132" s="38">
        <f t="shared" si="42"/>
        <v>0</v>
      </c>
      <c r="K132" s="35"/>
      <c r="L132" s="35"/>
      <c r="M132" s="35"/>
      <c r="N132" s="35"/>
      <c r="O132" s="35"/>
      <c r="P132" s="35"/>
      <c r="Q132" s="39">
        <f t="shared" si="43"/>
        <v>0</v>
      </c>
      <c r="R132" s="35"/>
      <c r="S132" s="35"/>
      <c r="T132" s="35"/>
      <c r="U132" s="35"/>
      <c r="V132" s="35"/>
      <c r="W132" s="35"/>
      <c r="X132" s="39">
        <f t="shared" si="44"/>
        <v>0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2"/>
        <v>0</v>
      </c>
      <c r="J133" s="38">
        <f t="shared" si="42"/>
        <v>0</v>
      </c>
      <c r="K133" s="35"/>
      <c r="L133" s="35"/>
      <c r="M133" s="35"/>
      <c r="N133" s="35"/>
      <c r="O133" s="35"/>
      <c r="P133" s="35"/>
      <c r="Q133" s="39">
        <f t="shared" si="43"/>
        <v>0</v>
      </c>
      <c r="R133" s="35"/>
      <c r="S133" s="35"/>
      <c r="T133" s="35"/>
      <c r="U133" s="35"/>
      <c r="V133" s="35"/>
      <c r="W133" s="35"/>
      <c r="X133" s="39">
        <f t="shared" si="44"/>
        <v>0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0.25347222222222227</v>
      </c>
      <c r="J140" s="57">
        <f>SUM(J126:J139)</f>
        <v>182</v>
      </c>
      <c r="K140" s="57">
        <f t="shared" ref="K140:X140" si="46">SUM(K126:K139)</f>
        <v>6</v>
      </c>
      <c r="L140" s="57">
        <f t="shared" si="46"/>
        <v>8</v>
      </c>
      <c r="M140" s="57">
        <f t="shared" si="46"/>
        <v>0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14</v>
      </c>
      <c r="R140" s="57">
        <f t="shared" si="46"/>
        <v>0</v>
      </c>
      <c r="S140" s="57">
        <f t="shared" si="46"/>
        <v>8</v>
      </c>
      <c r="T140" s="57">
        <f t="shared" si="46"/>
        <v>5</v>
      </c>
      <c r="U140" s="57">
        <f t="shared" si="46"/>
        <v>1</v>
      </c>
      <c r="V140" s="57">
        <f t="shared" si="46"/>
        <v>0</v>
      </c>
      <c r="W140" s="57">
        <f t="shared" si="46"/>
        <v>0</v>
      </c>
      <c r="X140" s="57">
        <f t="shared" si="46"/>
        <v>14</v>
      </c>
      <c r="Y140" s="40">
        <f t="shared" si="45"/>
        <v>0</v>
      </c>
    </row>
    <row r="141" spans="1:25" ht="15.75" thickTop="1" x14ac:dyDescent="0.25">
      <c r="A141" s="30" t="s">
        <v>108</v>
      </c>
      <c r="B141" s="31">
        <v>43719</v>
      </c>
      <c r="C141" s="32" t="s">
        <v>30</v>
      </c>
      <c r="D141" s="33">
        <v>16</v>
      </c>
      <c r="E141" s="34">
        <v>0.27083333333333331</v>
      </c>
      <c r="F141" s="35">
        <v>142839</v>
      </c>
      <c r="G141" s="34">
        <v>0.32222222222222224</v>
      </c>
      <c r="H141" s="35">
        <v>142870</v>
      </c>
      <c r="I141" s="37">
        <f>SUM(G141-E141)</f>
        <v>5.1388888888888928E-2</v>
      </c>
      <c r="J141" s="38">
        <f>SUM(H141-F141)</f>
        <v>31</v>
      </c>
      <c r="K141" s="35">
        <v>1</v>
      </c>
      <c r="L141" s="35">
        <v>3</v>
      </c>
      <c r="M141" s="35"/>
      <c r="N141" s="35"/>
      <c r="O141" s="35"/>
      <c r="P141" s="35"/>
      <c r="Q141" s="39">
        <f>SUM(K141:P141)</f>
        <v>4</v>
      </c>
      <c r="R141" s="35"/>
      <c r="S141" s="35">
        <v>2</v>
      </c>
      <c r="T141" s="35">
        <v>1</v>
      </c>
      <c r="U141" s="35">
        <v>1</v>
      </c>
      <c r="V141" s="35"/>
      <c r="W141" s="35"/>
      <c r="X141" s="39">
        <f>SUM(R141:W141)</f>
        <v>4</v>
      </c>
      <c r="Y141" s="40">
        <f t="shared" si="45"/>
        <v>0</v>
      </c>
    </row>
    <row r="142" spans="1:25" x14ac:dyDescent="0.25">
      <c r="A142" s="30" t="s">
        <v>97</v>
      </c>
      <c r="B142" s="41"/>
      <c r="C142" s="42" t="s">
        <v>31</v>
      </c>
      <c r="D142" s="33"/>
      <c r="E142" s="34">
        <v>0.32291666666666669</v>
      </c>
      <c r="F142" s="35">
        <v>142870</v>
      </c>
      <c r="G142" s="34">
        <v>0.35833333333333334</v>
      </c>
      <c r="H142" s="35">
        <v>142892</v>
      </c>
      <c r="I142" s="37">
        <f t="shared" ref="I142:J153" si="47">SUM(G142-E142)</f>
        <v>3.5416666666666652E-2</v>
      </c>
      <c r="J142" s="38">
        <f t="shared" si="47"/>
        <v>22</v>
      </c>
      <c r="K142" s="35"/>
      <c r="L142" s="35"/>
      <c r="M142" s="35"/>
      <c r="N142" s="35"/>
      <c r="O142" s="35"/>
      <c r="P142" s="35"/>
      <c r="Q142" s="39">
        <f t="shared" ref="Q142:Q153" si="48">SUM(K142:P142)</f>
        <v>0</v>
      </c>
      <c r="R142" s="35"/>
      <c r="S142" s="35"/>
      <c r="T142" s="35"/>
      <c r="U142" s="35"/>
      <c r="V142" s="35"/>
      <c r="W142" s="35"/>
      <c r="X142" s="39">
        <f t="shared" ref="X142:X153" si="49">SUM(R142:W142)</f>
        <v>0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16</v>
      </c>
      <c r="E143" s="34">
        <v>0.36944444444444446</v>
      </c>
      <c r="F143" s="35">
        <v>142892</v>
      </c>
      <c r="G143" s="34">
        <v>0.40208333333333335</v>
      </c>
      <c r="H143" s="35">
        <v>142916</v>
      </c>
      <c r="I143" s="37">
        <f t="shared" si="47"/>
        <v>3.2638888888888884E-2</v>
      </c>
      <c r="J143" s="38">
        <f t="shared" si="47"/>
        <v>24</v>
      </c>
      <c r="K143" s="35"/>
      <c r="L143" s="35">
        <v>2</v>
      </c>
      <c r="M143" s="35">
        <v>1</v>
      </c>
      <c r="N143" s="35"/>
      <c r="O143" s="35"/>
      <c r="P143" s="35"/>
      <c r="Q143" s="39">
        <f t="shared" si="48"/>
        <v>3</v>
      </c>
      <c r="R143" s="35"/>
      <c r="S143" s="35">
        <v>2</v>
      </c>
      <c r="T143" s="35">
        <v>1</v>
      </c>
      <c r="U143" s="35"/>
      <c r="V143" s="35"/>
      <c r="W143" s="35"/>
      <c r="X143" s="39">
        <f t="shared" si="49"/>
        <v>3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0.41319444444444442</v>
      </c>
      <c r="F144" s="35">
        <v>142916</v>
      </c>
      <c r="G144" s="34">
        <v>0.46319444444444446</v>
      </c>
      <c r="H144" s="35">
        <v>142948</v>
      </c>
      <c r="I144" s="37">
        <f t="shared" si="47"/>
        <v>5.0000000000000044E-2</v>
      </c>
      <c r="J144" s="38">
        <f t="shared" si="47"/>
        <v>32</v>
      </c>
      <c r="K144" s="35"/>
      <c r="L144" s="35">
        <v>2</v>
      </c>
      <c r="M144" s="35"/>
      <c r="N144" s="35"/>
      <c r="O144" s="35"/>
      <c r="P144" s="35"/>
      <c r="Q144" s="39">
        <f t="shared" si="48"/>
        <v>2</v>
      </c>
      <c r="R144" s="35"/>
      <c r="S144" s="35">
        <v>2</v>
      </c>
      <c r="T144" s="35"/>
      <c r="U144" s="35"/>
      <c r="V144" s="35"/>
      <c r="W144" s="35"/>
      <c r="X144" s="39">
        <f t="shared" si="49"/>
        <v>2</v>
      </c>
      <c r="Y144" s="40">
        <f t="shared" si="45"/>
        <v>0</v>
      </c>
    </row>
    <row r="145" spans="1:25" x14ac:dyDescent="0.25">
      <c r="A145" s="30" t="s">
        <v>84</v>
      </c>
      <c r="B145" s="41"/>
      <c r="C145" s="42" t="s">
        <v>34</v>
      </c>
      <c r="D145" s="33">
        <v>16</v>
      </c>
      <c r="E145" s="34">
        <v>0.64583333333333337</v>
      </c>
      <c r="F145" s="35">
        <v>142948</v>
      </c>
      <c r="G145" s="34">
        <v>0.69305555555555554</v>
      </c>
      <c r="H145" s="35">
        <v>142983</v>
      </c>
      <c r="I145" s="37">
        <f t="shared" si="47"/>
        <v>4.7222222222222165E-2</v>
      </c>
      <c r="J145" s="38">
        <f t="shared" si="47"/>
        <v>35</v>
      </c>
      <c r="K145" s="35">
        <v>1</v>
      </c>
      <c r="L145" s="35">
        <v>1</v>
      </c>
      <c r="M145" s="35"/>
      <c r="N145" s="35"/>
      <c r="O145" s="35"/>
      <c r="P145" s="35"/>
      <c r="Q145" s="39">
        <f t="shared" si="48"/>
        <v>2</v>
      </c>
      <c r="R145" s="35"/>
      <c r="S145" s="35">
        <v>2</v>
      </c>
      <c r="T145" s="35"/>
      <c r="U145" s="35"/>
      <c r="V145" s="35"/>
      <c r="W145" s="35"/>
      <c r="X145" s="39">
        <f t="shared" si="49"/>
        <v>2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0.72777777777777775</v>
      </c>
      <c r="F146" s="35">
        <v>142983</v>
      </c>
      <c r="G146" s="34">
        <v>0.78402777777777777</v>
      </c>
      <c r="H146" s="35">
        <v>143019</v>
      </c>
      <c r="I146" s="37">
        <f t="shared" si="47"/>
        <v>5.6250000000000022E-2</v>
      </c>
      <c r="J146" s="38">
        <f t="shared" si="47"/>
        <v>36</v>
      </c>
      <c r="K146" s="35">
        <v>2</v>
      </c>
      <c r="L146" s="35">
        <v>2</v>
      </c>
      <c r="M146" s="35">
        <v>1</v>
      </c>
      <c r="N146" s="35"/>
      <c r="O146" s="35"/>
      <c r="P146" s="35"/>
      <c r="Q146" s="39">
        <f t="shared" si="48"/>
        <v>5</v>
      </c>
      <c r="R146" s="35"/>
      <c r="S146" s="35">
        <v>5</v>
      </c>
      <c r="T146" s="35"/>
      <c r="U146" s="35"/>
      <c r="V146" s="35"/>
      <c r="W146" s="35"/>
      <c r="X146" s="39">
        <f t="shared" si="49"/>
        <v>5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47"/>
        <v>0</v>
      </c>
      <c r="J147" s="38">
        <f t="shared" si="47"/>
        <v>0</v>
      </c>
      <c r="K147" s="35"/>
      <c r="L147" s="35"/>
      <c r="M147" s="35"/>
      <c r="N147" s="35"/>
      <c r="O147" s="35"/>
      <c r="P147" s="35"/>
      <c r="Q147" s="39">
        <f t="shared" si="48"/>
        <v>0</v>
      </c>
      <c r="R147" s="35"/>
      <c r="S147" s="35"/>
      <c r="T147" s="35"/>
      <c r="U147" s="35"/>
      <c r="V147" s="35"/>
      <c r="W147" s="35"/>
      <c r="X147" s="39">
        <f t="shared" si="49"/>
        <v>0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47"/>
        <v>0</v>
      </c>
      <c r="J148" s="38">
        <f t="shared" si="47"/>
        <v>0</v>
      </c>
      <c r="K148" s="35"/>
      <c r="L148" s="35"/>
      <c r="M148" s="35"/>
      <c r="N148" s="35"/>
      <c r="O148" s="35"/>
      <c r="P148" s="35"/>
      <c r="Q148" s="39">
        <f t="shared" si="48"/>
        <v>0</v>
      </c>
      <c r="R148" s="35"/>
      <c r="S148" s="35"/>
      <c r="T148" s="35"/>
      <c r="U148" s="35"/>
      <c r="V148" s="35"/>
      <c r="W148" s="35"/>
      <c r="X148" s="39">
        <f t="shared" si="49"/>
        <v>0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0.2729166666666667</v>
      </c>
      <c r="J155" s="38">
        <f>SUM(J141:J154)</f>
        <v>180</v>
      </c>
      <c r="K155" s="38">
        <f t="shared" ref="K155:X155" si="50">SUM(K141:K154)</f>
        <v>4</v>
      </c>
      <c r="L155" s="38">
        <f t="shared" si="50"/>
        <v>10</v>
      </c>
      <c r="M155" s="38">
        <f t="shared" si="50"/>
        <v>2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16</v>
      </c>
      <c r="R155" s="38">
        <f t="shared" si="50"/>
        <v>0</v>
      </c>
      <c r="S155" s="38">
        <f t="shared" si="50"/>
        <v>13</v>
      </c>
      <c r="T155" s="38">
        <f t="shared" si="50"/>
        <v>2</v>
      </c>
      <c r="U155" s="38">
        <f t="shared" si="50"/>
        <v>1</v>
      </c>
      <c r="V155" s="38">
        <f t="shared" si="50"/>
        <v>0</v>
      </c>
      <c r="W155" s="38">
        <f t="shared" si="50"/>
        <v>0</v>
      </c>
      <c r="X155" s="38">
        <f t="shared" si="50"/>
        <v>16</v>
      </c>
      <c r="Y155" s="40">
        <f t="shared" si="45"/>
        <v>0</v>
      </c>
    </row>
    <row r="156" spans="1:25" ht="16.5" thickTop="1" thickBot="1" x14ac:dyDescent="0.3">
      <c r="A156" s="214" t="s">
        <v>45</v>
      </c>
      <c r="B156" s="221">
        <v>43720</v>
      </c>
      <c r="C156" s="215" t="s">
        <v>30</v>
      </c>
      <c r="D156" s="216">
        <v>16</v>
      </c>
      <c r="E156" s="209">
        <v>0.27083333333333331</v>
      </c>
      <c r="F156" s="210">
        <v>143019</v>
      </c>
      <c r="G156" s="209">
        <v>0.31180555555555556</v>
      </c>
      <c r="H156" s="210">
        <v>143053</v>
      </c>
      <c r="I156" s="37">
        <f>SUM(G156-E156)</f>
        <v>4.0972222222222243E-2</v>
      </c>
      <c r="J156" s="38">
        <f>SUM(H156-F156)</f>
        <v>34</v>
      </c>
      <c r="K156" s="234">
        <v>1</v>
      </c>
      <c r="L156" s="213">
        <v>3</v>
      </c>
      <c r="M156" s="204"/>
      <c r="N156" s="204"/>
      <c r="O156" s="204"/>
      <c r="P156" s="204"/>
      <c r="Q156" s="39">
        <f>SUM(K156:P156)</f>
        <v>4</v>
      </c>
      <c r="R156" s="203"/>
      <c r="S156" s="213">
        <v>3</v>
      </c>
      <c r="T156" s="204"/>
      <c r="U156" s="204"/>
      <c r="V156" s="213">
        <v>1</v>
      </c>
      <c r="W156" s="204"/>
      <c r="X156" s="39">
        <f>SUM(R156:W156)</f>
        <v>4</v>
      </c>
      <c r="Y156" s="40">
        <f t="shared" si="45"/>
        <v>0</v>
      </c>
    </row>
    <row r="157" spans="1:25" ht="15.75" thickBot="1" x14ac:dyDescent="0.3">
      <c r="A157" s="217" t="s">
        <v>136</v>
      </c>
      <c r="B157" s="233"/>
      <c r="C157" s="219" t="s">
        <v>31</v>
      </c>
      <c r="D157" s="220"/>
      <c r="E157" s="212">
        <v>0.31875000000000003</v>
      </c>
      <c r="F157" s="207">
        <v>143053</v>
      </c>
      <c r="G157" s="212">
        <v>0.36180555555555555</v>
      </c>
      <c r="H157" s="207">
        <v>143078</v>
      </c>
      <c r="I157" s="37">
        <f t="shared" ref="I157:J168" si="51">SUM(G157-E157)</f>
        <v>4.3055555555555514E-2</v>
      </c>
      <c r="J157" s="38">
        <f t="shared" si="51"/>
        <v>25</v>
      </c>
      <c r="K157" s="205">
        <v>1</v>
      </c>
      <c r="L157" s="206"/>
      <c r="M157" s="206"/>
      <c r="N157" s="206"/>
      <c r="O157" s="206"/>
      <c r="P157" s="206"/>
      <c r="Q157" s="39">
        <f t="shared" ref="Q157:Q168" si="52">SUM(K157:P157)</f>
        <v>1</v>
      </c>
      <c r="R157" s="208"/>
      <c r="S157" s="207">
        <v>1</v>
      </c>
      <c r="T157" s="206"/>
      <c r="U157" s="206"/>
      <c r="V157" s="206"/>
      <c r="W157" s="206"/>
      <c r="X157" s="39">
        <f t="shared" ref="X157:X168" si="53">SUM(R157:W157)</f>
        <v>1</v>
      </c>
      <c r="Y157" s="40">
        <f t="shared" si="45"/>
        <v>0</v>
      </c>
    </row>
    <row r="158" spans="1:25" ht="15.75" thickBot="1" x14ac:dyDescent="0.3">
      <c r="A158" s="217" t="s">
        <v>136</v>
      </c>
      <c r="B158" s="233"/>
      <c r="C158" s="219" t="s">
        <v>32</v>
      </c>
      <c r="D158" s="220">
        <v>16</v>
      </c>
      <c r="E158" s="212">
        <v>0.36944444444444446</v>
      </c>
      <c r="F158" s="207">
        <v>143078</v>
      </c>
      <c r="G158" s="212">
        <v>0.40347222222222223</v>
      </c>
      <c r="H158" s="207">
        <v>143102</v>
      </c>
      <c r="I158" s="37">
        <f t="shared" si="51"/>
        <v>3.4027777777777768E-2</v>
      </c>
      <c r="J158" s="38">
        <f t="shared" si="51"/>
        <v>24</v>
      </c>
      <c r="K158" s="205">
        <v>2</v>
      </c>
      <c r="L158" s="207">
        <v>2</v>
      </c>
      <c r="M158" s="207">
        <v>1</v>
      </c>
      <c r="N158" s="206"/>
      <c r="O158" s="206"/>
      <c r="P158" s="206"/>
      <c r="Q158" s="39">
        <f t="shared" si="52"/>
        <v>5</v>
      </c>
      <c r="R158" s="205">
        <v>1</v>
      </c>
      <c r="S158" s="207">
        <v>3</v>
      </c>
      <c r="T158" s="206"/>
      <c r="U158" s="206"/>
      <c r="V158" s="207">
        <v>1</v>
      </c>
      <c r="W158" s="206"/>
      <c r="X158" s="39">
        <f t="shared" si="53"/>
        <v>5</v>
      </c>
      <c r="Y158" s="40">
        <f t="shared" si="45"/>
        <v>0</v>
      </c>
    </row>
    <row r="159" spans="1:25" ht="15.75" thickBot="1" x14ac:dyDescent="0.3">
      <c r="A159" s="217"/>
      <c r="B159" s="233"/>
      <c r="C159" s="219" t="s">
        <v>33</v>
      </c>
      <c r="D159" s="220"/>
      <c r="E159" s="212">
        <v>0.41319444444444442</v>
      </c>
      <c r="F159" s="207">
        <v>143102</v>
      </c>
      <c r="G159" s="212">
        <v>0.45624999999999999</v>
      </c>
      <c r="H159" s="207">
        <v>143134</v>
      </c>
      <c r="I159" s="37">
        <f t="shared" si="51"/>
        <v>4.3055555555555569E-2</v>
      </c>
      <c r="J159" s="38">
        <f t="shared" si="51"/>
        <v>32</v>
      </c>
      <c r="K159" s="208"/>
      <c r="L159" s="206"/>
      <c r="M159" s="206"/>
      <c r="N159" s="206"/>
      <c r="O159" s="206"/>
      <c r="P159" s="206"/>
      <c r="Q159" s="39">
        <f t="shared" si="52"/>
        <v>0</v>
      </c>
      <c r="R159" s="208"/>
      <c r="S159" s="206"/>
      <c r="T159" s="206"/>
      <c r="U159" s="206"/>
      <c r="V159" s="206"/>
      <c r="W159" s="206"/>
      <c r="X159" s="39">
        <f t="shared" si="53"/>
        <v>0</v>
      </c>
      <c r="Y159" s="40">
        <f t="shared" si="45"/>
        <v>0</v>
      </c>
    </row>
    <row r="160" spans="1:25" ht="15.75" thickBot="1" x14ac:dyDescent="0.3">
      <c r="A160" s="217" t="s">
        <v>136</v>
      </c>
      <c r="B160" s="233"/>
      <c r="C160" s="219" t="s">
        <v>34</v>
      </c>
      <c r="D160" s="220">
        <v>16</v>
      </c>
      <c r="E160" s="212">
        <v>0.64583333333333337</v>
      </c>
      <c r="F160" s="207">
        <v>143134</v>
      </c>
      <c r="G160" s="212">
        <v>0.69166666666666676</v>
      </c>
      <c r="H160" s="207">
        <v>143170</v>
      </c>
      <c r="I160" s="37">
        <f t="shared" si="51"/>
        <v>4.5833333333333393E-2</v>
      </c>
      <c r="J160" s="38">
        <f t="shared" si="51"/>
        <v>36</v>
      </c>
      <c r="K160" s="205">
        <v>1</v>
      </c>
      <c r="L160" s="206"/>
      <c r="M160" s="206"/>
      <c r="N160" s="206"/>
      <c r="O160" s="206"/>
      <c r="P160" s="206"/>
      <c r="Q160" s="39">
        <f t="shared" si="52"/>
        <v>1</v>
      </c>
      <c r="R160" s="208"/>
      <c r="S160" s="206"/>
      <c r="T160" s="206"/>
      <c r="U160" s="206"/>
      <c r="V160" s="207">
        <v>1</v>
      </c>
      <c r="W160" s="206"/>
      <c r="X160" s="39">
        <f t="shared" si="53"/>
        <v>1</v>
      </c>
      <c r="Y160" s="40">
        <f t="shared" si="45"/>
        <v>0</v>
      </c>
    </row>
    <row r="161" spans="1:25" ht="15.75" thickBot="1" x14ac:dyDescent="0.3">
      <c r="A161" s="217"/>
      <c r="B161" s="233"/>
      <c r="C161" s="219" t="s">
        <v>35</v>
      </c>
      <c r="D161" s="220"/>
      <c r="E161" s="212">
        <v>0.72777777777777775</v>
      </c>
      <c r="F161" s="207">
        <v>143170</v>
      </c>
      <c r="G161" s="212">
        <v>0.78749999999999998</v>
      </c>
      <c r="H161" s="207">
        <v>143206</v>
      </c>
      <c r="I161" s="37">
        <f t="shared" si="51"/>
        <v>5.9722222222222232E-2</v>
      </c>
      <c r="J161" s="38">
        <f t="shared" si="51"/>
        <v>36</v>
      </c>
      <c r="K161" s="208"/>
      <c r="L161" s="207">
        <v>3</v>
      </c>
      <c r="M161" s="207">
        <v>1</v>
      </c>
      <c r="N161" s="206"/>
      <c r="O161" s="206"/>
      <c r="P161" s="206"/>
      <c r="Q161" s="39">
        <f t="shared" si="52"/>
        <v>4</v>
      </c>
      <c r="R161" s="208"/>
      <c r="S161" s="207">
        <v>2</v>
      </c>
      <c r="T161" s="206"/>
      <c r="U161" s="206"/>
      <c r="V161" s="207">
        <v>2</v>
      </c>
      <c r="W161" s="206"/>
      <c r="X161" s="39">
        <f t="shared" si="53"/>
        <v>4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1"/>
        <v>0</v>
      </c>
      <c r="J162" s="38">
        <f t="shared" si="51"/>
        <v>0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1"/>
        <v>0</v>
      </c>
      <c r="J163" s="38">
        <f t="shared" si="51"/>
        <v>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0.26666666666666672</v>
      </c>
      <c r="J170" s="57">
        <f>SUM(J156:J169)</f>
        <v>187</v>
      </c>
      <c r="K170" s="57">
        <f t="shared" ref="K170:W170" si="54">SUM(K156:K169)</f>
        <v>5</v>
      </c>
      <c r="L170" s="57">
        <f t="shared" si="54"/>
        <v>8</v>
      </c>
      <c r="M170" s="57">
        <f t="shared" si="54"/>
        <v>2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15</v>
      </c>
      <c r="R170" s="57">
        <f t="shared" si="54"/>
        <v>1</v>
      </c>
      <c r="S170" s="57">
        <f t="shared" si="54"/>
        <v>9</v>
      </c>
      <c r="T170" s="57">
        <f t="shared" si="54"/>
        <v>0</v>
      </c>
      <c r="U170" s="57">
        <f t="shared" si="54"/>
        <v>0</v>
      </c>
      <c r="V170" s="57">
        <f t="shared" si="54"/>
        <v>5</v>
      </c>
      <c r="W170" s="57">
        <f t="shared" si="54"/>
        <v>0</v>
      </c>
      <c r="X170" s="57">
        <f>SUM(R170:W170)</f>
        <v>15</v>
      </c>
      <c r="Y170" s="40">
        <f t="shared" si="45"/>
        <v>0</v>
      </c>
    </row>
    <row r="171" spans="1:25" ht="16.5" thickTop="1" thickBot="1" x14ac:dyDescent="0.3">
      <c r="A171" s="214" t="s">
        <v>46</v>
      </c>
      <c r="B171" s="221">
        <v>43721</v>
      </c>
      <c r="C171" s="215" t="s">
        <v>30</v>
      </c>
      <c r="D171" s="216">
        <v>16</v>
      </c>
      <c r="E171" s="209">
        <v>0.27083333333333331</v>
      </c>
      <c r="F171" s="210">
        <v>143206</v>
      </c>
      <c r="G171" s="209">
        <v>0.3125</v>
      </c>
      <c r="H171" s="210">
        <v>143239</v>
      </c>
      <c r="I171" s="37">
        <f>SUM(G171-E171)</f>
        <v>4.1666666666666685E-2</v>
      </c>
      <c r="J171" s="38">
        <f>SUM(H171-F171)</f>
        <v>33</v>
      </c>
      <c r="K171" s="234">
        <v>4</v>
      </c>
      <c r="L171" s="213">
        <v>1</v>
      </c>
      <c r="M171" s="204"/>
      <c r="N171" s="204"/>
      <c r="O171" s="204"/>
      <c r="P171" s="204"/>
      <c r="Q171" s="39">
        <f>SUM(K171:P171)</f>
        <v>5</v>
      </c>
      <c r="R171" s="203"/>
      <c r="S171" s="213">
        <v>1</v>
      </c>
      <c r="T171" s="204"/>
      <c r="U171" s="204"/>
      <c r="V171" s="213">
        <v>4</v>
      </c>
      <c r="W171" s="204"/>
      <c r="X171" s="39">
        <f>SUM(R171:W171)</f>
        <v>5</v>
      </c>
      <c r="Y171" s="40">
        <f t="shared" si="45"/>
        <v>0</v>
      </c>
    </row>
    <row r="172" spans="1:25" ht="15.75" thickBot="1" x14ac:dyDescent="0.3">
      <c r="A172" s="217" t="s">
        <v>136</v>
      </c>
      <c r="B172" s="218"/>
      <c r="C172" s="219" t="s">
        <v>31</v>
      </c>
      <c r="D172" s="220"/>
      <c r="E172" s="212">
        <v>0.33333333333333331</v>
      </c>
      <c r="F172" s="207">
        <v>143239</v>
      </c>
      <c r="G172" s="212">
        <v>0.3576388888888889</v>
      </c>
      <c r="H172" s="207">
        <v>143264</v>
      </c>
      <c r="I172" s="37">
        <f t="shared" ref="I172:J233" si="55">SUM(G172-E172)</f>
        <v>2.430555555555558E-2</v>
      </c>
      <c r="J172" s="38">
        <f t="shared" si="55"/>
        <v>25</v>
      </c>
      <c r="K172" s="208"/>
      <c r="L172" s="206"/>
      <c r="M172" s="206"/>
      <c r="N172" s="206"/>
      <c r="O172" s="206"/>
      <c r="P172" s="206"/>
      <c r="Q172" s="39">
        <f t="shared" ref="Q172:Q183" si="56">SUM(K172:P172)</f>
        <v>0</v>
      </c>
      <c r="R172" s="208"/>
      <c r="S172" s="206"/>
      <c r="T172" s="206"/>
      <c r="U172" s="206"/>
      <c r="V172" s="206"/>
      <c r="W172" s="206"/>
      <c r="X172" s="39">
        <f t="shared" ref="X172:X183" si="57">SUM(R172:W172)</f>
        <v>0</v>
      </c>
      <c r="Y172" s="40">
        <f t="shared" si="45"/>
        <v>0</v>
      </c>
    </row>
    <row r="173" spans="1:25" ht="15.75" thickBot="1" x14ac:dyDescent="0.3">
      <c r="A173" s="217" t="s">
        <v>136</v>
      </c>
      <c r="B173" s="218"/>
      <c r="C173" s="219" t="s">
        <v>32</v>
      </c>
      <c r="D173" s="220">
        <v>16</v>
      </c>
      <c r="E173" s="212">
        <v>0.36944444444444446</v>
      </c>
      <c r="F173" s="207">
        <v>143264</v>
      </c>
      <c r="G173" s="212">
        <v>0.40138888888888885</v>
      </c>
      <c r="H173" s="207">
        <v>143287</v>
      </c>
      <c r="I173" s="37">
        <f t="shared" si="55"/>
        <v>3.1944444444444386E-2</v>
      </c>
      <c r="J173" s="38">
        <f t="shared" si="55"/>
        <v>23</v>
      </c>
      <c r="K173" s="205">
        <v>1</v>
      </c>
      <c r="L173" s="207">
        <v>2</v>
      </c>
      <c r="M173" s="207">
        <v>1</v>
      </c>
      <c r="N173" s="206"/>
      <c r="O173" s="206"/>
      <c r="P173" s="206"/>
      <c r="Q173" s="39">
        <f t="shared" si="56"/>
        <v>4</v>
      </c>
      <c r="R173" s="205">
        <v>1</v>
      </c>
      <c r="S173" s="207">
        <v>2</v>
      </c>
      <c r="T173" s="206"/>
      <c r="U173" s="206"/>
      <c r="V173" s="207">
        <v>1</v>
      </c>
      <c r="W173" s="206"/>
      <c r="X173" s="39">
        <f t="shared" si="57"/>
        <v>4</v>
      </c>
      <c r="Y173" s="40">
        <f t="shared" si="45"/>
        <v>0</v>
      </c>
    </row>
    <row r="174" spans="1:25" ht="15.75" thickBot="1" x14ac:dyDescent="0.3">
      <c r="A174" s="217"/>
      <c r="B174" s="218"/>
      <c r="C174" s="219" t="s">
        <v>33</v>
      </c>
      <c r="D174" s="220"/>
      <c r="E174" s="212">
        <v>0.41319444444444442</v>
      </c>
      <c r="F174" s="207">
        <v>143287</v>
      </c>
      <c r="G174" s="212">
        <v>0.4694444444444445</v>
      </c>
      <c r="H174" s="207">
        <v>143323</v>
      </c>
      <c r="I174" s="37">
        <f t="shared" si="55"/>
        <v>5.6250000000000078E-2</v>
      </c>
      <c r="J174" s="38">
        <f t="shared" si="55"/>
        <v>36</v>
      </c>
      <c r="K174" s="205">
        <v>1</v>
      </c>
      <c r="L174" s="207">
        <v>3</v>
      </c>
      <c r="M174" s="206"/>
      <c r="N174" s="206"/>
      <c r="O174" s="206"/>
      <c r="P174" s="206"/>
      <c r="Q174" s="39">
        <f t="shared" si="56"/>
        <v>4</v>
      </c>
      <c r="R174" s="205">
        <v>1</v>
      </c>
      <c r="S174" s="207">
        <v>2</v>
      </c>
      <c r="T174" s="206"/>
      <c r="U174" s="206"/>
      <c r="V174" s="207">
        <v>1</v>
      </c>
      <c r="W174" s="206"/>
      <c r="X174" s="39">
        <f t="shared" si="57"/>
        <v>4</v>
      </c>
      <c r="Y174" s="40">
        <f t="shared" si="45"/>
        <v>0</v>
      </c>
    </row>
    <row r="175" spans="1:25" ht="15.75" thickBot="1" x14ac:dyDescent="0.3">
      <c r="A175" s="217" t="s">
        <v>136</v>
      </c>
      <c r="B175" s="218"/>
      <c r="C175" s="219" t="s">
        <v>34</v>
      </c>
      <c r="D175" s="220">
        <v>16</v>
      </c>
      <c r="E175" s="212">
        <v>0.64583333333333337</v>
      </c>
      <c r="F175" s="207">
        <v>143323</v>
      </c>
      <c r="G175" s="212">
        <v>0.69652777777777775</v>
      </c>
      <c r="H175" s="207">
        <v>143360</v>
      </c>
      <c r="I175" s="37">
        <f t="shared" si="55"/>
        <v>5.0694444444444375E-2</v>
      </c>
      <c r="J175" s="38">
        <f t="shared" si="55"/>
        <v>37</v>
      </c>
      <c r="K175" s="205">
        <v>1</v>
      </c>
      <c r="L175" s="207">
        <v>1</v>
      </c>
      <c r="M175" s="206"/>
      <c r="N175" s="206"/>
      <c r="O175" s="206"/>
      <c r="P175" s="206"/>
      <c r="Q175" s="39">
        <f t="shared" si="56"/>
        <v>2</v>
      </c>
      <c r="R175" s="208"/>
      <c r="S175" s="207">
        <v>1</v>
      </c>
      <c r="T175" s="206"/>
      <c r="U175" s="206"/>
      <c r="V175" s="207">
        <v>1</v>
      </c>
      <c r="W175" s="206"/>
      <c r="X175" s="39">
        <f t="shared" si="57"/>
        <v>2</v>
      </c>
      <c r="Y175" s="40">
        <f t="shared" si="45"/>
        <v>0</v>
      </c>
    </row>
    <row r="176" spans="1:25" ht="15.75" thickBot="1" x14ac:dyDescent="0.3">
      <c r="A176" s="217"/>
      <c r="B176" s="218"/>
      <c r="C176" s="219" t="s">
        <v>35</v>
      </c>
      <c r="D176" s="220"/>
      <c r="E176" s="212">
        <v>0.72777777777777775</v>
      </c>
      <c r="F176" s="207">
        <v>143360</v>
      </c>
      <c r="G176" s="212">
        <v>0.7715277777777777</v>
      </c>
      <c r="H176" s="207">
        <v>143395</v>
      </c>
      <c r="I176" s="37">
        <f t="shared" si="55"/>
        <v>4.3749999999999956E-2</v>
      </c>
      <c r="J176" s="38">
        <f t="shared" si="55"/>
        <v>35</v>
      </c>
      <c r="K176" s="205">
        <v>3</v>
      </c>
      <c r="L176" s="207">
        <v>3</v>
      </c>
      <c r="M176" s="207">
        <v>2</v>
      </c>
      <c r="N176" s="206"/>
      <c r="O176" s="206"/>
      <c r="P176" s="206"/>
      <c r="Q176" s="39">
        <f t="shared" si="56"/>
        <v>8</v>
      </c>
      <c r="R176" s="208"/>
      <c r="S176" s="207">
        <v>5</v>
      </c>
      <c r="T176" s="206"/>
      <c r="U176" s="206"/>
      <c r="V176" s="207">
        <v>3</v>
      </c>
      <c r="W176" s="206"/>
      <c r="X176" s="39">
        <f t="shared" si="57"/>
        <v>8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55"/>
        <v>0</v>
      </c>
      <c r="J177" s="38">
        <f t="shared" si="55"/>
        <v>0</v>
      </c>
      <c r="K177" s="35"/>
      <c r="L177" s="35"/>
      <c r="M177" s="35"/>
      <c r="N177" s="35"/>
      <c r="O177" s="35"/>
      <c r="P177" s="35"/>
      <c r="Q177" s="39">
        <f t="shared" si="56"/>
        <v>0</v>
      </c>
      <c r="R177" s="35"/>
      <c r="S177" s="35"/>
      <c r="T177" s="35"/>
      <c r="U177" s="35"/>
      <c r="V177" s="35"/>
      <c r="W177" s="35"/>
      <c r="X177" s="39">
        <f t="shared" si="57"/>
        <v>0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55"/>
        <v>0</v>
      </c>
      <c r="J178" s="38">
        <f t="shared" si="55"/>
        <v>0</v>
      </c>
      <c r="K178" s="35"/>
      <c r="L178" s="35"/>
      <c r="M178" s="35"/>
      <c r="N178" s="35"/>
      <c r="O178" s="35"/>
      <c r="P178" s="35"/>
      <c r="Q178" s="39">
        <f t="shared" si="56"/>
        <v>0</v>
      </c>
      <c r="R178" s="35"/>
      <c r="S178" s="35"/>
      <c r="T178" s="35"/>
      <c r="U178" s="35"/>
      <c r="V178" s="35"/>
      <c r="W178" s="35"/>
      <c r="X178" s="39">
        <f t="shared" si="57"/>
        <v>0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0.24861111111111106</v>
      </c>
      <c r="J185" s="57">
        <f>SUM(J171:J184)</f>
        <v>189</v>
      </c>
      <c r="K185" s="57">
        <f t="shared" ref="K185:X185" si="58">SUM(K171:K184)</f>
        <v>10</v>
      </c>
      <c r="L185" s="57">
        <f t="shared" si="58"/>
        <v>10</v>
      </c>
      <c r="M185" s="57">
        <f t="shared" si="58"/>
        <v>3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23</v>
      </c>
      <c r="R185" s="57">
        <f t="shared" si="58"/>
        <v>2</v>
      </c>
      <c r="S185" s="57">
        <f t="shared" si="58"/>
        <v>11</v>
      </c>
      <c r="T185" s="57">
        <f t="shared" si="58"/>
        <v>0</v>
      </c>
      <c r="U185" s="57">
        <f t="shared" si="58"/>
        <v>0</v>
      </c>
      <c r="V185" s="57">
        <f t="shared" si="58"/>
        <v>10</v>
      </c>
      <c r="W185" s="57">
        <f t="shared" si="58"/>
        <v>0</v>
      </c>
      <c r="X185" s="57">
        <f t="shared" si="58"/>
        <v>23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43722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43723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30" t="s">
        <v>40</v>
      </c>
      <c r="B206" s="31">
        <v>43724</v>
      </c>
      <c r="C206" s="32" t="s">
        <v>30</v>
      </c>
      <c r="D206" s="33">
        <v>16</v>
      </c>
      <c r="E206" s="34">
        <v>0.27083333333333331</v>
      </c>
      <c r="F206" s="35">
        <v>143395</v>
      </c>
      <c r="G206" s="34">
        <v>0.31597222222222221</v>
      </c>
      <c r="H206" s="35">
        <v>143428</v>
      </c>
      <c r="I206" s="37">
        <f t="shared" si="55"/>
        <v>4.5138888888888895E-2</v>
      </c>
      <c r="J206" s="38">
        <f t="shared" si="55"/>
        <v>33</v>
      </c>
      <c r="K206" s="35">
        <v>2</v>
      </c>
      <c r="L206" s="35">
        <v>1</v>
      </c>
      <c r="M206" s="35"/>
      <c r="N206" s="35"/>
      <c r="O206" s="35"/>
      <c r="P206" s="35"/>
      <c r="Q206" s="48">
        <f>SUM(K206:P206)</f>
        <v>3</v>
      </c>
      <c r="R206" s="35"/>
      <c r="S206" s="35">
        <v>3</v>
      </c>
      <c r="T206" s="35"/>
      <c r="U206" s="35"/>
      <c r="V206" s="35"/>
      <c r="W206" s="35"/>
      <c r="X206" s="38">
        <f>SUM(R206:W206)</f>
        <v>3</v>
      </c>
      <c r="Y206" s="40">
        <f t="shared" si="45"/>
        <v>0</v>
      </c>
    </row>
    <row r="207" spans="1:25" x14ac:dyDescent="0.25">
      <c r="A207" s="30" t="s">
        <v>97</v>
      </c>
      <c r="B207" s="41"/>
      <c r="C207" s="42" t="s">
        <v>31</v>
      </c>
      <c r="D207" s="33"/>
      <c r="E207" s="34">
        <v>0.32291666666666669</v>
      </c>
      <c r="F207" s="35">
        <v>143428</v>
      </c>
      <c r="G207" s="34">
        <v>0.36458333333333331</v>
      </c>
      <c r="H207" s="35">
        <v>143452</v>
      </c>
      <c r="I207" s="37">
        <f t="shared" si="55"/>
        <v>4.166666666666663E-2</v>
      </c>
      <c r="J207" s="38">
        <f t="shared" si="55"/>
        <v>24</v>
      </c>
      <c r="K207" s="35"/>
      <c r="L207" s="35">
        <v>2</v>
      </c>
      <c r="M207" s="35"/>
      <c r="N207" s="35"/>
      <c r="O207" s="35"/>
      <c r="P207" s="35"/>
      <c r="Q207" s="48">
        <f t="shared" ref="Q207:Q218" si="66">SUM(K207:P207)</f>
        <v>2</v>
      </c>
      <c r="R207" s="35"/>
      <c r="S207" s="35">
        <v>2</v>
      </c>
      <c r="T207" s="35"/>
      <c r="U207" s="35"/>
      <c r="V207" s="35"/>
      <c r="W207" s="35"/>
      <c r="X207" s="38">
        <f t="shared" ref="X207:X218" si="67">SUM(R207:W207)</f>
        <v>2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>
        <v>16</v>
      </c>
      <c r="E208" s="34">
        <v>0.36944444444444446</v>
      </c>
      <c r="F208" s="35">
        <v>143452</v>
      </c>
      <c r="G208" s="34">
        <v>0.40069444444444446</v>
      </c>
      <c r="H208" s="35">
        <v>143476</v>
      </c>
      <c r="I208" s="37">
        <f t="shared" si="55"/>
        <v>3.125E-2</v>
      </c>
      <c r="J208" s="38">
        <f t="shared" si="55"/>
        <v>24</v>
      </c>
      <c r="K208" s="35">
        <v>1</v>
      </c>
      <c r="L208" s="35"/>
      <c r="M208" s="35">
        <v>1</v>
      </c>
      <c r="N208" s="35"/>
      <c r="O208" s="35"/>
      <c r="P208" s="35"/>
      <c r="Q208" s="48">
        <f t="shared" si="66"/>
        <v>2</v>
      </c>
      <c r="R208" s="35"/>
      <c r="S208" s="35">
        <v>2</v>
      </c>
      <c r="T208" s="35"/>
      <c r="U208" s="35"/>
      <c r="V208" s="35"/>
      <c r="W208" s="35"/>
      <c r="X208" s="38">
        <f t="shared" si="67"/>
        <v>2</v>
      </c>
      <c r="Y208" s="40">
        <f t="shared" si="45"/>
        <v>0</v>
      </c>
    </row>
    <row r="209" spans="1:25" x14ac:dyDescent="0.25">
      <c r="A209" s="30"/>
      <c r="B209" s="41"/>
      <c r="C209" s="42" t="s">
        <v>33</v>
      </c>
      <c r="D209" s="33"/>
      <c r="E209" s="34">
        <v>0.41319444444444442</v>
      </c>
      <c r="F209" s="35">
        <v>143476</v>
      </c>
      <c r="G209" s="34">
        <v>0.45277777777777778</v>
      </c>
      <c r="H209" s="35">
        <v>143507</v>
      </c>
      <c r="I209" s="37">
        <f t="shared" si="55"/>
        <v>3.9583333333333359E-2</v>
      </c>
      <c r="J209" s="38">
        <f t="shared" si="55"/>
        <v>31</v>
      </c>
      <c r="K209" s="35"/>
      <c r="L209" s="35">
        <v>1</v>
      </c>
      <c r="M209" s="35"/>
      <c r="N209" s="35"/>
      <c r="O209" s="35"/>
      <c r="P209" s="35"/>
      <c r="Q209" s="48">
        <f t="shared" si="66"/>
        <v>1</v>
      </c>
      <c r="R209" s="35"/>
      <c r="S209" s="35">
        <v>1</v>
      </c>
      <c r="T209" s="35"/>
      <c r="U209" s="35"/>
      <c r="V209" s="35"/>
      <c r="W209" s="35"/>
      <c r="X209" s="38">
        <f t="shared" si="67"/>
        <v>1</v>
      </c>
      <c r="Y209" s="40">
        <f t="shared" si="45"/>
        <v>0</v>
      </c>
    </row>
    <row r="210" spans="1:25" x14ac:dyDescent="0.25">
      <c r="A210" s="30" t="s">
        <v>82</v>
      </c>
      <c r="B210" s="41"/>
      <c r="C210" s="42" t="s">
        <v>34</v>
      </c>
      <c r="D210" s="33">
        <v>16</v>
      </c>
      <c r="E210" s="34">
        <v>0.64583333333333337</v>
      </c>
      <c r="F210" s="35">
        <v>143507</v>
      </c>
      <c r="G210" s="34">
        <v>0.71180555555555547</v>
      </c>
      <c r="H210" s="35">
        <v>143544</v>
      </c>
      <c r="I210" s="37">
        <f t="shared" si="55"/>
        <v>6.5972222222222099E-2</v>
      </c>
      <c r="J210" s="38">
        <f t="shared" si="55"/>
        <v>37</v>
      </c>
      <c r="K210" s="35">
        <v>1</v>
      </c>
      <c r="L210" s="35"/>
      <c r="M210" s="35"/>
      <c r="N210" s="35"/>
      <c r="O210" s="35"/>
      <c r="P210" s="35"/>
      <c r="Q210" s="48">
        <f t="shared" si="66"/>
        <v>1</v>
      </c>
      <c r="R210" s="35"/>
      <c r="S210" s="35">
        <v>1</v>
      </c>
      <c r="T210" s="35"/>
      <c r="U210" s="35"/>
      <c r="V210" s="35"/>
      <c r="W210" s="35"/>
      <c r="X210" s="38">
        <f t="shared" si="67"/>
        <v>1</v>
      </c>
      <c r="Y210" s="40">
        <f t="shared" si="45"/>
        <v>0</v>
      </c>
    </row>
    <row r="211" spans="1:25" x14ac:dyDescent="0.25">
      <c r="A211" s="30"/>
      <c r="B211" s="41"/>
      <c r="C211" s="42" t="s">
        <v>35</v>
      </c>
      <c r="D211" s="33"/>
      <c r="E211" s="34">
        <v>0.72777777777777775</v>
      </c>
      <c r="F211" s="35">
        <v>143544</v>
      </c>
      <c r="G211" s="34">
        <v>0.77777777777777779</v>
      </c>
      <c r="H211" s="35">
        <v>143577</v>
      </c>
      <c r="I211" s="37">
        <f t="shared" si="55"/>
        <v>5.0000000000000044E-2</v>
      </c>
      <c r="J211" s="38">
        <f t="shared" si="55"/>
        <v>33</v>
      </c>
      <c r="K211" s="35">
        <v>5</v>
      </c>
      <c r="L211" s="35"/>
      <c r="M211" s="35"/>
      <c r="N211" s="35"/>
      <c r="O211" s="35"/>
      <c r="P211" s="35"/>
      <c r="Q211" s="48">
        <f t="shared" si="66"/>
        <v>5</v>
      </c>
      <c r="R211" s="35"/>
      <c r="S211" s="35">
        <v>5</v>
      </c>
      <c r="T211" s="35"/>
      <c r="U211" s="35"/>
      <c r="V211" s="35"/>
      <c r="W211" s="35"/>
      <c r="X211" s="38">
        <f t="shared" si="67"/>
        <v>5</v>
      </c>
      <c r="Y211" s="40">
        <f t="shared" ref="Y211:Y297" si="68">SUM(Q211-X211)</f>
        <v>0</v>
      </c>
    </row>
    <row r="212" spans="1:25" x14ac:dyDescent="0.25">
      <c r="A212" s="30"/>
      <c r="B212" s="41"/>
      <c r="C212" s="42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A213" s="30"/>
      <c r="B213" s="41"/>
      <c r="C213" s="42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0.27361111111111103</v>
      </c>
      <c r="J220" s="38">
        <f>SUM(J206:J219)</f>
        <v>182</v>
      </c>
      <c r="K220" s="38">
        <f t="shared" ref="K220:X220" si="69">SUM(K206:K219)</f>
        <v>9</v>
      </c>
      <c r="L220" s="38">
        <f t="shared" si="69"/>
        <v>4</v>
      </c>
      <c r="M220" s="38">
        <f t="shared" si="69"/>
        <v>1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14</v>
      </c>
      <c r="R220" s="38">
        <f t="shared" si="69"/>
        <v>0</v>
      </c>
      <c r="S220" s="38">
        <f t="shared" si="69"/>
        <v>14</v>
      </c>
      <c r="T220" s="38">
        <f t="shared" si="69"/>
        <v>0</v>
      </c>
      <c r="U220" s="38">
        <f t="shared" si="69"/>
        <v>0</v>
      </c>
      <c r="V220" s="38">
        <f t="shared" si="69"/>
        <v>0</v>
      </c>
      <c r="W220" s="38">
        <f t="shared" si="69"/>
        <v>0</v>
      </c>
      <c r="X220" s="38">
        <f t="shared" si="69"/>
        <v>14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43725</v>
      </c>
      <c r="C221" s="32" t="s">
        <v>30</v>
      </c>
      <c r="D221" s="33">
        <v>16</v>
      </c>
      <c r="E221" s="34">
        <v>0.27083333333333331</v>
      </c>
      <c r="F221" s="35">
        <v>143577</v>
      </c>
      <c r="G221" s="34">
        <v>0.31944444444444448</v>
      </c>
      <c r="H221" s="35">
        <v>143610</v>
      </c>
      <c r="I221" s="37">
        <f t="shared" si="55"/>
        <v>4.861111111111116E-2</v>
      </c>
      <c r="J221" s="38">
        <f t="shared" si="55"/>
        <v>33</v>
      </c>
      <c r="K221" s="35">
        <v>2</v>
      </c>
      <c r="L221" s="35">
        <v>3</v>
      </c>
      <c r="M221" s="35"/>
      <c r="N221" s="35"/>
      <c r="O221" s="35"/>
      <c r="P221" s="35"/>
      <c r="Q221" s="38">
        <f>SUM(K221:P221)</f>
        <v>5</v>
      </c>
      <c r="R221" s="35">
        <v>1</v>
      </c>
      <c r="S221" s="35">
        <v>3</v>
      </c>
      <c r="T221" s="35">
        <v>1</v>
      </c>
      <c r="U221" s="35"/>
      <c r="V221" s="35"/>
      <c r="W221" s="35"/>
      <c r="X221" s="38">
        <f>SUM(R221:W221)</f>
        <v>5</v>
      </c>
      <c r="Y221" s="40">
        <f t="shared" si="68"/>
        <v>0</v>
      </c>
    </row>
    <row r="222" spans="1:25" x14ac:dyDescent="0.25">
      <c r="A222" s="30" t="s">
        <v>97</v>
      </c>
      <c r="B222" s="41"/>
      <c r="C222" s="42" t="s">
        <v>31</v>
      </c>
      <c r="D222" s="33"/>
      <c r="E222" s="34">
        <v>0.32291666666666669</v>
      </c>
      <c r="F222" s="35">
        <v>143610</v>
      </c>
      <c r="G222" s="34">
        <v>0.36458333333333331</v>
      </c>
      <c r="H222" s="35">
        <v>143635</v>
      </c>
      <c r="I222" s="37">
        <f t="shared" si="55"/>
        <v>4.166666666666663E-2</v>
      </c>
      <c r="J222" s="38">
        <f t="shared" si="55"/>
        <v>25</v>
      </c>
      <c r="K222" s="35"/>
      <c r="L222" s="35">
        <v>3</v>
      </c>
      <c r="M222" s="35"/>
      <c r="N222" s="35"/>
      <c r="O222" s="35"/>
      <c r="P222" s="35"/>
      <c r="Q222" s="38">
        <f t="shared" ref="Q222:Q233" si="70">SUM(K222:P222)</f>
        <v>3</v>
      </c>
      <c r="R222" s="35"/>
      <c r="S222" s="35">
        <v>2</v>
      </c>
      <c r="T222" s="35">
        <v>1</v>
      </c>
      <c r="U222" s="35"/>
      <c r="V222" s="35"/>
      <c r="W222" s="35"/>
      <c r="X222" s="38">
        <f t="shared" ref="X222:X233" si="71">SUM(R222:W222)</f>
        <v>3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16</v>
      </c>
      <c r="E223" s="34">
        <v>0.36944444444444446</v>
      </c>
      <c r="F223" s="35">
        <v>143635</v>
      </c>
      <c r="G223" s="34">
        <v>0.40277777777777773</v>
      </c>
      <c r="H223" s="35">
        <v>143659</v>
      </c>
      <c r="I223" s="37">
        <f t="shared" si="55"/>
        <v>3.333333333333327E-2</v>
      </c>
      <c r="J223" s="38">
        <f t="shared" si="55"/>
        <v>24</v>
      </c>
      <c r="K223" s="35">
        <v>2</v>
      </c>
      <c r="L223" s="35">
        <v>1</v>
      </c>
      <c r="M223" s="35">
        <v>1</v>
      </c>
      <c r="N223" s="35"/>
      <c r="O223" s="35"/>
      <c r="P223" s="35"/>
      <c r="Q223" s="38">
        <f t="shared" si="70"/>
        <v>4</v>
      </c>
      <c r="R223" s="35"/>
      <c r="S223" s="35">
        <v>3</v>
      </c>
      <c r="T223" s="35">
        <v>1</v>
      </c>
      <c r="U223" s="35"/>
      <c r="V223" s="35"/>
      <c r="W223" s="35"/>
      <c r="X223" s="38">
        <f t="shared" si="71"/>
        <v>4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0.41319444444444442</v>
      </c>
      <c r="F224" s="35">
        <v>143659</v>
      </c>
      <c r="G224" s="34">
        <v>0.46111111111111108</v>
      </c>
      <c r="H224" s="35">
        <v>143693</v>
      </c>
      <c r="I224" s="37">
        <f t="shared" si="55"/>
        <v>4.7916666666666663E-2</v>
      </c>
      <c r="J224" s="38">
        <f t="shared" si="55"/>
        <v>34</v>
      </c>
      <c r="K224" s="35"/>
      <c r="L224" s="35">
        <v>1</v>
      </c>
      <c r="M224" s="35"/>
      <c r="N224" s="35"/>
      <c r="O224" s="35"/>
      <c r="P224" s="35"/>
      <c r="Q224" s="38">
        <f t="shared" si="70"/>
        <v>1</v>
      </c>
      <c r="R224" s="35"/>
      <c r="S224" s="35"/>
      <c r="T224" s="35"/>
      <c r="U224" s="35">
        <v>1</v>
      </c>
      <c r="V224" s="35"/>
      <c r="W224" s="35"/>
      <c r="X224" s="38">
        <f t="shared" si="71"/>
        <v>1</v>
      </c>
      <c r="Y224" s="40">
        <f t="shared" si="68"/>
        <v>0</v>
      </c>
    </row>
    <row r="225" spans="1:25" x14ac:dyDescent="0.25">
      <c r="A225" s="30" t="s">
        <v>82</v>
      </c>
      <c r="B225" s="41"/>
      <c r="C225" s="42" t="s">
        <v>34</v>
      </c>
      <c r="D225" s="33">
        <v>16</v>
      </c>
      <c r="E225" s="34">
        <v>0.64583333333333337</v>
      </c>
      <c r="F225" s="35">
        <v>143693</v>
      </c>
      <c r="G225" s="34">
        <v>0.71180555555555547</v>
      </c>
      <c r="H225" s="35">
        <v>143733</v>
      </c>
      <c r="I225" s="37">
        <f t="shared" si="55"/>
        <v>6.5972222222222099E-2</v>
      </c>
      <c r="J225" s="38">
        <f t="shared" si="55"/>
        <v>40</v>
      </c>
      <c r="K225" s="35">
        <v>1</v>
      </c>
      <c r="L225" s="35">
        <v>1</v>
      </c>
      <c r="M225" s="35"/>
      <c r="N225" s="35"/>
      <c r="O225" s="35"/>
      <c r="P225" s="35"/>
      <c r="Q225" s="38">
        <f t="shared" si="70"/>
        <v>2</v>
      </c>
      <c r="R225" s="35"/>
      <c r="S225" s="35">
        <v>1</v>
      </c>
      <c r="T225" s="35">
        <v>1</v>
      </c>
      <c r="U225" s="35"/>
      <c r="V225" s="35"/>
      <c r="W225" s="35"/>
      <c r="X225" s="38">
        <f t="shared" si="71"/>
        <v>2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0.72777777777777775</v>
      </c>
      <c r="F226" s="35">
        <v>143733</v>
      </c>
      <c r="G226" s="34">
        <v>0.77777777777777779</v>
      </c>
      <c r="H226" s="35">
        <v>143765</v>
      </c>
      <c r="I226" s="37">
        <f t="shared" si="55"/>
        <v>5.0000000000000044E-2</v>
      </c>
      <c r="J226" s="38">
        <f t="shared" si="55"/>
        <v>32</v>
      </c>
      <c r="K226" s="35">
        <v>7</v>
      </c>
      <c r="L226" s="35">
        <v>1</v>
      </c>
      <c r="M226" s="35"/>
      <c r="N226" s="35"/>
      <c r="O226" s="35"/>
      <c r="P226" s="35"/>
      <c r="Q226" s="38">
        <f t="shared" si="70"/>
        <v>8</v>
      </c>
      <c r="R226" s="35">
        <v>2</v>
      </c>
      <c r="S226" s="35">
        <v>1</v>
      </c>
      <c r="T226" s="35">
        <v>5</v>
      </c>
      <c r="U226" s="35"/>
      <c r="V226" s="35"/>
      <c r="W226" s="35"/>
      <c r="X226" s="38">
        <f t="shared" si="71"/>
        <v>8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55"/>
        <v>0</v>
      </c>
      <c r="J227" s="38">
        <f t="shared" si="55"/>
        <v>0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 t="shared" si="71"/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55"/>
        <v>0</v>
      </c>
      <c r="J228" s="38">
        <f t="shared" si="55"/>
        <v>0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 t="shared" si="71"/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0.28749999999999987</v>
      </c>
      <c r="J235" s="38">
        <f>SUM(J221:J234)</f>
        <v>188</v>
      </c>
      <c r="K235" s="38">
        <f t="shared" ref="K235:X235" si="72">SUM(K221:K234)</f>
        <v>12</v>
      </c>
      <c r="L235" s="38">
        <f t="shared" si="72"/>
        <v>10</v>
      </c>
      <c r="M235" s="38">
        <f t="shared" si="72"/>
        <v>1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23</v>
      </c>
      <c r="R235" s="38">
        <f t="shared" si="72"/>
        <v>3</v>
      </c>
      <c r="S235" s="38">
        <f t="shared" si="72"/>
        <v>10</v>
      </c>
      <c r="T235" s="38">
        <f t="shared" si="72"/>
        <v>9</v>
      </c>
      <c r="U235" s="38">
        <f t="shared" si="72"/>
        <v>1</v>
      </c>
      <c r="V235" s="38">
        <f t="shared" si="72"/>
        <v>0</v>
      </c>
      <c r="W235" s="38">
        <f t="shared" si="72"/>
        <v>0</v>
      </c>
      <c r="X235" s="38">
        <f t="shared" si="72"/>
        <v>23</v>
      </c>
      <c r="Y235" s="40">
        <f t="shared" si="68"/>
        <v>0</v>
      </c>
    </row>
    <row r="236" spans="1:25" ht="15.75" thickTop="1" x14ac:dyDescent="0.25">
      <c r="A236" s="30" t="s">
        <v>108</v>
      </c>
      <c r="B236" s="31">
        <v>43726</v>
      </c>
      <c r="C236" s="32" t="s">
        <v>30</v>
      </c>
      <c r="D236" s="33">
        <v>16</v>
      </c>
      <c r="E236" s="34">
        <v>0.27083333333333331</v>
      </c>
      <c r="F236" s="35">
        <v>143765</v>
      </c>
      <c r="G236" s="34">
        <v>0.32222222222222224</v>
      </c>
      <c r="H236" s="35">
        <v>143799</v>
      </c>
      <c r="I236" s="37">
        <f t="shared" ref="I236:J288" si="73">SUM(G236-E236)</f>
        <v>5.1388888888888928E-2</v>
      </c>
      <c r="J236" s="38">
        <f t="shared" si="73"/>
        <v>34</v>
      </c>
      <c r="K236" s="35"/>
      <c r="L236" s="35">
        <v>2</v>
      </c>
      <c r="M236" s="35"/>
      <c r="N236" s="35"/>
      <c r="O236" s="35"/>
      <c r="P236" s="35"/>
      <c r="Q236" s="38">
        <f>SUM(K236:P236)</f>
        <v>2</v>
      </c>
      <c r="R236" s="35"/>
      <c r="S236" s="35">
        <v>1</v>
      </c>
      <c r="T236" s="35">
        <v>1</v>
      </c>
      <c r="U236" s="35"/>
      <c r="V236" s="35"/>
      <c r="W236" s="35"/>
      <c r="X236" s="38">
        <f>SUM(R236:W236)</f>
        <v>2</v>
      </c>
      <c r="Y236" s="40">
        <f t="shared" si="68"/>
        <v>0</v>
      </c>
    </row>
    <row r="237" spans="1:25" x14ac:dyDescent="0.25">
      <c r="A237" s="30" t="s">
        <v>97</v>
      </c>
      <c r="B237" s="62"/>
      <c r="C237" s="42" t="s">
        <v>31</v>
      </c>
      <c r="D237" s="33"/>
      <c r="E237" s="34">
        <v>0.32291666666666669</v>
      </c>
      <c r="F237" s="35">
        <v>143799</v>
      </c>
      <c r="G237" s="34">
        <v>0.36180555555555555</v>
      </c>
      <c r="H237" s="35">
        <v>143822</v>
      </c>
      <c r="I237" s="37">
        <f t="shared" si="73"/>
        <v>3.8888888888888862E-2</v>
      </c>
      <c r="J237" s="38">
        <f t="shared" si="73"/>
        <v>23</v>
      </c>
      <c r="K237" s="35"/>
      <c r="L237" s="35"/>
      <c r="M237" s="35"/>
      <c r="N237" s="35"/>
      <c r="O237" s="35"/>
      <c r="P237" s="35"/>
      <c r="Q237" s="38">
        <f t="shared" ref="Q237:Q248" si="74">SUM(K237:P237)</f>
        <v>0</v>
      </c>
      <c r="R237" s="35"/>
      <c r="S237" s="35"/>
      <c r="T237" s="35"/>
      <c r="U237" s="35"/>
      <c r="V237" s="35"/>
      <c r="W237" s="35"/>
      <c r="X237" s="38">
        <f t="shared" ref="X237:X248" si="75">SUM(R237:W237)</f>
        <v>0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16</v>
      </c>
      <c r="E238" s="34">
        <v>0.36944444444444446</v>
      </c>
      <c r="F238" s="35">
        <v>143822</v>
      </c>
      <c r="G238" s="34">
        <v>0.40069444444444446</v>
      </c>
      <c r="H238" s="35">
        <v>143845</v>
      </c>
      <c r="I238" s="37">
        <f t="shared" si="73"/>
        <v>3.125E-2</v>
      </c>
      <c r="J238" s="38">
        <f t="shared" si="73"/>
        <v>23</v>
      </c>
      <c r="K238" s="35">
        <v>1</v>
      </c>
      <c r="L238" s="35">
        <v>1</v>
      </c>
      <c r="M238" s="35">
        <v>1</v>
      </c>
      <c r="N238" s="35"/>
      <c r="O238" s="35"/>
      <c r="P238" s="35"/>
      <c r="Q238" s="38">
        <f t="shared" si="74"/>
        <v>3</v>
      </c>
      <c r="R238" s="35"/>
      <c r="S238" s="35">
        <v>2</v>
      </c>
      <c r="T238" s="35">
        <v>1</v>
      </c>
      <c r="U238" s="35"/>
      <c r="V238" s="35"/>
      <c r="W238" s="35"/>
      <c r="X238" s="38">
        <f t="shared" si="75"/>
        <v>3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>
        <v>0.41319444444444442</v>
      </c>
      <c r="F239" s="35">
        <v>143845</v>
      </c>
      <c r="G239" s="34">
        <v>0.46180555555555558</v>
      </c>
      <c r="H239" s="35">
        <v>143878</v>
      </c>
      <c r="I239" s="37">
        <f t="shared" si="73"/>
        <v>4.861111111111116E-2</v>
      </c>
      <c r="J239" s="38">
        <f t="shared" si="73"/>
        <v>33</v>
      </c>
      <c r="K239" s="35"/>
      <c r="L239" s="35">
        <v>2</v>
      </c>
      <c r="M239" s="35"/>
      <c r="N239" s="35"/>
      <c r="O239" s="35"/>
      <c r="P239" s="35"/>
      <c r="Q239" s="38">
        <f t="shared" si="74"/>
        <v>2</v>
      </c>
      <c r="R239" s="35"/>
      <c r="S239" s="35">
        <v>1</v>
      </c>
      <c r="T239" s="35">
        <v>1</v>
      </c>
      <c r="U239" s="35"/>
      <c r="V239" s="35"/>
      <c r="W239" s="35"/>
      <c r="X239" s="38">
        <f t="shared" si="75"/>
        <v>2</v>
      </c>
      <c r="Y239" s="40">
        <f t="shared" si="68"/>
        <v>0</v>
      </c>
    </row>
    <row r="240" spans="1:25" x14ac:dyDescent="0.25">
      <c r="A240" s="30" t="s">
        <v>84</v>
      </c>
      <c r="B240" s="62"/>
      <c r="C240" s="42" t="s">
        <v>34</v>
      </c>
      <c r="D240" s="33">
        <v>16</v>
      </c>
      <c r="E240" s="34">
        <v>0.64583333333333337</v>
      </c>
      <c r="F240" s="35">
        <v>143878</v>
      </c>
      <c r="G240" s="34">
        <v>0.68819444444444444</v>
      </c>
      <c r="H240" s="35">
        <v>143911</v>
      </c>
      <c r="I240" s="37">
        <f t="shared" si="73"/>
        <v>4.2361111111111072E-2</v>
      </c>
      <c r="J240" s="38">
        <f t="shared" si="73"/>
        <v>33</v>
      </c>
      <c r="K240" s="35"/>
      <c r="L240" s="35"/>
      <c r="M240" s="35"/>
      <c r="N240" s="35"/>
      <c r="O240" s="35"/>
      <c r="P240" s="35"/>
      <c r="Q240" s="38">
        <f t="shared" si="74"/>
        <v>0</v>
      </c>
      <c r="R240" s="35"/>
      <c r="S240" s="35"/>
      <c r="T240" s="35"/>
      <c r="U240" s="35"/>
      <c r="V240" s="35"/>
      <c r="W240" s="35"/>
      <c r="X240" s="38">
        <f t="shared" si="75"/>
        <v>0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0.72777777777777775</v>
      </c>
      <c r="F241" s="35">
        <v>143911</v>
      </c>
      <c r="G241" s="34">
        <v>0.77777777777777779</v>
      </c>
      <c r="H241" s="35">
        <v>143947</v>
      </c>
      <c r="I241" s="37">
        <f t="shared" si="73"/>
        <v>5.0000000000000044E-2</v>
      </c>
      <c r="J241" s="38">
        <f t="shared" si="73"/>
        <v>36</v>
      </c>
      <c r="K241" s="35">
        <v>3</v>
      </c>
      <c r="L241" s="35">
        <v>2</v>
      </c>
      <c r="M241" s="35"/>
      <c r="N241" s="35"/>
      <c r="O241" s="35"/>
      <c r="P241" s="35"/>
      <c r="Q241" s="38">
        <f t="shared" si="74"/>
        <v>5</v>
      </c>
      <c r="R241" s="35"/>
      <c r="S241" s="35">
        <v>5</v>
      </c>
      <c r="T241" s="35"/>
      <c r="U241" s="35"/>
      <c r="V241" s="35"/>
      <c r="W241" s="35"/>
      <c r="X241" s="38">
        <f t="shared" si="75"/>
        <v>5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73"/>
        <v>0</v>
      </c>
      <c r="J242" s="38">
        <f t="shared" si="73"/>
        <v>0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73"/>
        <v>0</v>
      </c>
      <c r="J243" s="38">
        <f t="shared" si="73"/>
        <v>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0.26250000000000007</v>
      </c>
      <c r="J250" s="38">
        <f>SUM(J236:J249)</f>
        <v>182</v>
      </c>
      <c r="K250" s="38">
        <f t="shared" ref="K250:X250" si="76">SUM(K236:K249)</f>
        <v>4</v>
      </c>
      <c r="L250" s="38">
        <f t="shared" si="76"/>
        <v>7</v>
      </c>
      <c r="M250" s="38">
        <f t="shared" si="76"/>
        <v>1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12</v>
      </c>
      <c r="R250" s="38">
        <f t="shared" si="76"/>
        <v>0</v>
      </c>
      <c r="S250" s="38">
        <f t="shared" si="76"/>
        <v>9</v>
      </c>
      <c r="T250" s="38">
        <f t="shared" si="76"/>
        <v>3</v>
      </c>
      <c r="U250" s="38">
        <f t="shared" si="76"/>
        <v>0</v>
      </c>
      <c r="V250" s="38">
        <f t="shared" si="76"/>
        <v>0</v>
      </c>
      <c r="W250" s="38">
        <f t="shared" si="76"/>
        <v>0</v>
      </c>
      <c r="X250" s="38">
        <f t="shared" si="76"/>
        <v>12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43727</v>
      </c>
      <c r="C251" s="32">
        <v>16</v>
      </c>
      <c r="D251" s="33">
        <v>16</v>
      </c>
      <c r="E251" s="34">
        <v>0.27083333333333331</v>
      </c>
      <c r="F251" s="35">
        <v>143947</v>
      </c>
      <c r="G251" s="34">
        <v>0.31388888888888888</v>
      </c>
      <c r="H251" s="35">
        <v>143981</v>
      </c>
      <c r="I251" s="37">
        <f t="shared" si="73"/>
        <v>4.3055555555555569E-2</v>
      </c>
      <c r="J251" s="38">
        <f t="shared" si="73"/>
        <v>34</v>
      </c>
      <c r="K251" s="35"/>
      <c r="L251" s="35"/>
      <c r="M251" s="35"/>
      <c r="N251" s="35"/>
      <c r="O251" s="35"/>
      <c r="P251" s="35"/>
      <c r="Q251" s="38">
        <f>SUM(K251:P251)</f>
        <v>0</v>
      </c>
      <c r="R251" s="35"/>
      <c r="S251" s="35"/>
      <c r="T251" s="35"/>
      <c r="U251" s="35"/>
      <c r="V251" s="35"/>
      <c r="W251" s="35"/>
      <c r="X251" s="39">
        <f>SUM(R251:W251)</f>
        <v>0</v>
      </c>
      <c r="Y251" s="40">
        <f t="shared" si="68"/>
        <v>0</v>
      </c>
    </row>
    <row r="252" spans="1:25" x14ac:dyDescent="0.25">
      <c r="A252" s="30" t="s">
        <v>152</v>
      </c>
      <c r="B252" s="41"/>
      <c r="C252" s="42" t="s">
        <v>31</v>
      </c>
      <c r="D252" s="33"/>
      <c r="E252" s="34">
        <v>0.34722222222222227</v>
      </c>
      <c r="F252" s="35">
        <v>143981</v>
      </c>
      <c r="G252" s="34">
        <v>0.35972222222222222</v>
      </c>
      <c r="H252" s="35">
        <v>144007</v>
      </c>
      <c r="I252" s="37">
        <f t="shared" si="73"/>
        <v>1.2499999999999956E-2</v>
      </c>
      <c r="J252" s="38">
        <f t="shared" si="73"/>
        <v>26</v>
      </c>
      <c r="K252" s="35"/>
      <c r="L252" s="35"/>
      <c r="M252" s="35"/>
      <c r="N252" s="35"/>
      <c r="O252" s="35"/>
      <c r="P252" s="35"/>
      <c r="Q252" s="38">
        <f t="shared" ref="Q252:Q263" si="77">SUM(K252:P252)</f>
        <v>0</v>
      </c>
      <c r="R252" s="35"/>
      <c r="S252" s="35"/>
      <c r="T252" s="35"/>
      <c r="U252" s="35"/>
      <c r="V252" s="35"/>
      <c r="W252" s="35"/>
      <c r="X252" s="39">
        <f t="shared" ref="X252:X263" si="78">SUM(R252:W252)</f>
        <v>0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16</v>
      </c>
      <c r="E253" s="34">
        <v>0.36944444444444446</v>
      </c>
      <c r="F253" s="35">
        <v>144007</v>
      </c>
      <c r="G253" s="34">
        <v>0.39999999999999997</v>
      </c>
      <c r="H253" s="35">
        <v>144030</v>
      </c>
      <c r="I253" s="37">
        <f t="shared" si="73"/>
        <v>3.0555555555555503E-2</v>
      </c>
      <c r="J253" s="38">
        <f t="shared" si="73"/>
        <v>23</v>
      </c>
      <c r="K253" s="35">
        <v>4</v>
      </c>
      <c r="L253" s="35"/>
      <c r="M253" s="35"/>
      <c r="N253" s="35"/>
      <c r="O253" s="35"/>
      <c r="P253" s="35"/>
      <c r="Q253" s="38">
        <f t="shared" si="77"/>
        <v>4</v>
      </c>
      <c r="R253" s="35"/>
      <c r="S253" s="35">
        <v>4</v>
      </c>
      <c r="T253" s="35"/>
      <c r="U253" s="35"/>
      <c r="V253" s="35"/>
      <c r="W253" s="35"/>
      <c r="X253" s="39">
        <f t="shared" si="78"/>
        <v>4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0.41319444444444442</v>
      </c>
      <c r="F254" s="35">
        <v>144030</v>
      </c>
      <c r="G254" s="34">
        <v>0.4597222222222222</v>
      </c>
      <c r="H254" s="35">
        <v>144063</v>
      </c>
      <c r="I254" s="37">
        <f t="shared" si="73"/>
        <v>4.6527777777777779E-2</v>
      </c>
      <c r="J254" s="38">
        <f t="shared" si="73"/>
        <v>33</v>
      </c>
      <c r="K254" s="35"/>
      <c r="L254" s="35">
        <v>1</v>
      </c>
      <c r="M254" s="35"/>
      <c r="N254" s="35"/>
      <c r="O254" s="35"/>
      <c r="P254" s="35"/>
      <c r="Q254" s="38">
        <f t="shared" si="77"/>
        <v>1</v>
      </c>
      <c r="R254" s="35"/>
      <c r="S254" s="35"/>
      <c r="T254" s="35"/>
      <c r="U254" s="35"/>
      <c r="V254" s="35">
        <v>1</v>
      </c>
      <c r="W254" s="35"/>
      <c r="X254" s="39">
        <f t="shared" si="78"/>
        <v>1</v>
      </c>
      <c r="Y254" s="40">
        <f t="shared" si="68"/>
        <v>0</v>
      </c>
    </row>
    <row r="255" spans="1:25" x14ac:dyDescent="0.25">
      <c r="A255" s="30"/>
      <c r="B255" s="41"/>
      <c r="C255" s="42" t="s">
        <v>34</v>
      </c>
      <c r="D255" s="33">
        <v>16</v>
      </c>
      <c r="E255" s="34">
        <v>0.64583333333333337</v>
      </c>
      <c r="F255" s="35">
        <v>144063</v>
      </c>
      <c r="G255" s="34">
        <v>0.71527777777777779</v>
      </c>
      <c r="H255" s="35">
        <v>144099</v>
      </c>
      <c r="I255" s="37">
        <f t="shared" si="73"/>
        <v>6.944444444444442E-2</v>
      </c>
      <c r="J255" s="38">
        <f t="shared" si="73"/>
        <v>36</v>
      </c>
      <c r="K255" s="35"/>
      <c r="L255" s="35">
        <v>1</v>
      </c>
      <c r="M255" s="35">
        <v>2</v>
      </c>
      <c r="N255" s="35"/>
      <c r="O255" s="35"/>
      <c r="P255" s="35"/>
      <c r="Q255" s="38">
        <f t="shared" si="77"/>
        <v>3</v>
      </c>
      <c r="R255" s="35"/>
      <c r="S255" s="35">
        <v>1</v>
      </c>
      <c r="T255" s="35"/>
      <c r="U255" s="35"/>
      <c r="V255" s="35">
        <v>2</v>
      </c>
      <c r="W255" s="35"/>
      <c r="X255" s="39">
        <f t="shared" si="78"/>
        <v>3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0.72777777777777775</v>
      </c>
      <c r="F256" s="35">
        <v>144099</v>
      </c>
      <c r="G256" s="34">
        <v>0.79583333333333339</v>
      </c>
      <c r="H256" s="35">
        <v>144133</v>
      </c>
      <c r="I256" s="37">
        <f t="shared" si="73"/>
        <v>6.8055555555555647E-2</v>
      </c>
      <c r="J256" s="38">
        <f t="shared" si="73"/>
        <v>34</v>
      </c>
      <c r="K256" s="35">
        <v>5</v>
      </c>
      <c r="L256" s="35"/>
      <c r="M256" s="35">
        <v>2</v>
      </c>
      <c r="N256" s="35"/>
      <c r="O256" s="35"/>
      <c r="P256" s="35"/>
      <c r="Q256" s="38">
        <f t="shared" si="77"/>
        <v>7</v>
      </c>
      <c r="R256" s="35"/>
      <c r="S256" s="35">
        <v>5</v>
      </c>
      <c r="T256" s="35"/>
      <c r="U256" s="35"/>
      <c r="V256" s="35">
        <v>2</v>
      </c>
      <c r="W256" s="35"/>
      <c r="X256" s="39">
        <f t="shared" si="78"/>
        <v>7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73"/>
        <v>0</v>
      </c>
      <c r="J257" s="38">
        <f t="shared" si="73"/>
        <v>0</v>
      </c>
      <c r="K257" s="35"/>
      <c r="L257" s="35"/>
      <c r="M257" s="35"/>
      <c r="N257" s="35"/>
      <c r="O257" s="35"/>
      <c r="P257" s="35"/>
      <c r="Q257" s="38">
        <f t="shared" si="77"/>
        <v>0</v>
      </c>
      <c r="R257" s="35"/>
      <c r="S257" s="35"/>
      <c r="T257" s="35"/>
      <c r="U257" s="35"/>
      <c r="V257" s="35"/>
      <c r="W257" s="35"/>
      <c r="X257" s="39">
        <f t="shared" si="78"/>
        <v>0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73"/>
        <v>0</v>
      </c>
      <c r="J258" s="38">
        <f t="shared" si="73"/>
        <v>0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0.27013888888888887</v>
      </c>
      <c r="J265" s="38">
        <f>SUM(J251:J264)</f>
        <v>186</v>
      </c>
      <c r="K265" s="38">
        <f t="shared" ref="K265:X265" si="79">SUM(K251:K264)</f>
        <v>9</v>
      </c>
      <c r="L265" s="38">
        <f t="shared" si="79"/>
        <v>2</v>
      </c>
      <c r="M265" s="38">
        <f t="shared" si="79"/>
        <v>4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15</v>
      </c>
      <c r="R265" s="38">
        <f t="shared" si="79"/>
        <v>0</v>
      </c>
      <c r="S265" s="38">
        <f t="shared" si="79"/>
        <v>10</v>
      </c>
      <c r="T265" s="38">
        <f t="shared" si="79"/>
        <v>0</v>
      </c>
      <c r="U265" s="38">
        <f t="shared" si="79"/>
        <v>0</v>
      </c>
      <c r="V265" s="38">
        <f t="shared" si="79"/>
        <v>5</v>
      </c>
      <c r="W265" s="38">
        <f t="shared" si="79"/>
        <v>0</v>
      </c>
      <c r="X265" s="38">
        <f t="shared" si="79"/>
        <v>15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43728</v>
      </c>
      <c r="C266" s="32" t="s">
        <v>30</v>
      </c>
      <c r="D266" s="33">
        <v>16</v>
      </c>
      <c r="E266" s="34">
        <v>0.27083333333333331</v>
      </c>
      <c r="F266" s="35">
        <v>144133</v>
      </c>
      <c r="G266" s="34">
        <v>0.3125</v>
      </c>
      <c r="H266" s="35">
        <v>144165</v>
      </c>
      <c r="I266" s="37">
        <f t="shared" si="73"/>
        <v>4.1666666666666685E-2</v>
      </c>
      <c r="J266" s="38">
        <f t="shared" si="73"/>
        <v>32</v>
      </c>
      <c r="K266" s="35"/>
      <c r="L266" s="35">
        <v>2</v>
      </c>
      <c r="M266" s="35"/>
      <c r="N266" s="35"/>
      <c r="O266" s="35"/>
      <c r="P266" s="35"/>
      <c r="Q266" s="39">
        <f>SUM(K266:P266)</f>
        <v>2</v>
      </c>
      <c r="R266" s="35"/>
      <c r="S266" s="35">
        <v>1</v>
      </c>
      <c r="T266" s="35">
        <v>1</v>
      </c>
      <c r="U266" s="35"/>
      <c r="V266" s="35"/>
      <c r="W266" s="35"/>
      <c r="X266" s="39">
        <f>SUM(R266:W266)</f>
        <v>2</v>
      </c>
      <c r="Y266" s="40">
        <f t="shared" si="68"/>
        <v>0</v>
      </c>
    </row>
    <row r="267" spans="1:25" x14ac:dyDescent="0.25">
      <c r="A267" s="30" t="s">
        <v>97</v>
      </c>
      <c r="B267" s="41"/>
      <c r="C267" s="42" t="s">
        <v>31</v>
      </c>
      <c r="D267" s="33"/>
      <c r="E267" s="34">
        <v>0.32291666666666669</v>
      </c>
      <c r="F267" s="35">
        <v>144165</v>
      </c>
      <c r="G267" s="34">
        <v>0.36249999999999999</v>
      </c>
      <c r="H267" s="35">
        <v>144188</v>
      </c>
      <c r="I267" s="37">
        <f t="shared" si="73"/>
        <v>3.9583333333333304E-2</v>
      </c>
      <c r="J267" s="38">
        <f t="shared" si="73"/>
        <v>23</v>
      </c>
      <c r="K267" s="35"/>
      <c r="L267" s="35"/>
      <c r="M267" s="35"/>
      <c r="N267" s="35"/>
      <c r="O267" s="35"/>
      <c r="P267" s="35"/>
      <c r="Q267" s="39">
        <f t="shared" ref="Q267:Q278" si="8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81">SUM(R267:W267)</f>
        <v>0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16</v>
      </c>
      <c r="E268" s="34">
        <v>0.36736111111111108</v>
      </c>
      <c r="F268" s="35">
        <v>144188</v>
      </c>
      <c r="G268" s="34">
        <v>0.40208333333333335</v>
      </c>
      <c r="H268" s="35">
        <v>144211</v>
      </c>
      <c r="I268" s="37">
        <f t="shared" si="73"/>
        <v>3.4722222222222265E-2</v>
      </c>
      <c r="J268" s="38">
        <f t="shared" si="73"/>
        <v>23</v>
      </c>
      <c r="K268" s="35"/>
      <c r="L268" s="35">
        <v>1</v>
      </c>
      <c r="M268" s="35"/>
      <c r="N268" s="35"/>
      <c r="O268" s="35"/>
      <c r="P268" s="35"/>
      <c r="Q268" s="39">
        <f t="shared" si="80"/>
        <v>1</v>
      </c>
      <c r="R268" s="35"/>
      <c r="S268" s="35">
        <v>1</v>
      </c>
      <c r="T268" s="35"/>
      <c r="U268" s="35"/>
      <c r="V268" s="35"/>
      <c r="W268" s="35"/>
      <c r="X268" s="39">
        <f t="shared" si="81"/>
        <v>1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0.41319444444444442</v>
      </c>
      <c r="F269" s="35">
        <v>144211</v>
      </c>
      <c r="G269" s="34">
        <v>0.46111111111111108</v>
      </c>
      <c r="H269" s="35">
        <v>144244</v>
      </c>
      <c r="I269" s="37">
        <f t="shared" si="73"/>
        <v>4.7916666666666663E-2</v>
      </c>
      <c r="J269" s="38">
        <f t="shared" si="73"/>
        <v>33</v>
      </c>
      <c r="K269" s="35">
        <v>1</v>
      </c>
      <c r="L269" s="35">
        <v>3</v>
      </c>
      <c r="M269" s="35"/>
      <c r="N269" s="35"/>
      <c r="O269" s="35"/>
      <c r="P269" s="35"/>
      <c r="Q269" s="39">
        <f t="shared" si="80"/>
        <v>4</v>
      </c>
      <c r="R269" s="35"/>
      <c r="S269" s="35">
        <v>2</v>
      </c>
      <c r="T269" s="35">
        <v>2</v>
      </c>
      <c r="U269" s="35"/>
      <c r="V269" s="35"/>
      <c r="W269" s="35"/>
      <c r="X269" s="39">
        <f t="shared" si="81"/>
        <v>4</v>
      </c>
      <c r="Y269" s="40">
        <f t="shared" si="68"/>
        <v>0</v>
      </c>
    </row>
    <row r="270" spans="1:25" x14ac:dyDescent="0.25">
      <c r="A270" s="30"/>
      <c r="B270" s="41"/>
      <c r="C270" s="42" t="s">
        <v>34</v>
      </c>
      <c r="D270" s="33">
        <v>16</v>
      </c>
      <c r="E270" s="34">
        <v>0.64583333333333337</v>
      </c>
      <c r="F270" s="35">
        <v>144244</v>
      </c>
      <c r="G270" s="34">
        <v>0.69305555555555554</v>
      </c>
      <c r="H270" s="35">
        <v>144278</v>
      </c>
      <c r="I270" s="37">
        <f t="shared" si="73"/>
        <v>4.7222222222222165E-2</v>
      </c>
      <c r="J270" s="38">
        <f t="shared" si="73"/>
        <v>34</v>
      </c>
      <c r="K270" s="35">
        <v>2</v>
      </c>
      <c r="L270" s="35">
        <v>3</v>
      </c>
      <c r="M270" s="35"/>
      <c r="N270" s="35"/>
      <c r="O270" s="35"/>
      <c r="P270" s="35"/>
      <c r="Q270" s="39">
        <f t="shared" si="80"/>
        <v>5</v>
      </c>
      <c r="R270" s="35"/>
      <c r="S270" s="35">
        <v>3</v>
      </c>
      <c r="T270" s="35"/>
      <c r="U270" s="35"/>
      <c r="V270" s="35">
        <v>2</v>
      </c>
      <c r="W270" s="35"/>
      <c r="X270" s="39">
        <f t="shared" si="81"/>
        <v>5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0.72777777777777775</v>
      </c>
      <c r="F271" s="35">
        <v>144278</v>
      </c>
      <c r="G271" s="34">
        <v>0.78263888888888899</v>
      </c>
      <c r="H271" s="35">
        <v>144314</v>
      </c>
      <c r="I271" s="37">
        <f t="shared" si="73"/>
        <v>5.4861111111111249E-2</v>
      </c>
      <c r="J271" s="38">
        <f t="shared" si="73"/>
        <v>36</v>
      </c>
      <c r="K271" s="35">
        <v>1</v>
      </c>
      <c r="L271" s="35"/>
      <c r="M271" s="35">
        <v>1</v>
      </c>
      <c r="N271" s="35"/>
      <c r="O271" s="35"/>
      <c r="P271" s="35"/>
      <c r="Q271" s="39">
        <f t="shared" si="80"/>
        <v>2</v>
      </c>
      <c r="R271" s="35"/>
      <c r="S271" s="35">
        <v>2</v>
      </c>
      <c r="T271" s="35"/>
      <c r="U271" s="35"/>
      <c r="V271" s="35"/>
      <c r="W271" s="35"/>
      <c r="X271" s="39">
        <f t="shared" si="81"/>
        <v>2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73"/>
        <v>0</v>
      </c>
      <c r="J272" s="38">
        <f t="shared" si="73"/>
        <v>0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73"/>
        <v>0</v>
      </c>
      <c r="J273" s="38">
        <f t="shared" si="73"/>
        <v>0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0.26597222222222233</v>
      </c>
      <c r="J280" s="38">
        <f>SUM(J266:J279)</f>
        <v>181</v>
      </c>
      <c r="K280" s="38">
        <f t="shared" ref="K280:X280" si="82">SUM(K266:K279)</f>
        <v>4</v>
      </c>
      <c r="L280" s="38">
        <f t="shared" si="82"/>
        <v>9</v>
      </c>
      <c r="M280" s="38">
        <f t="shared" si="82"/>
        <v>1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14</v>
      </c>
      <c r="R280" s="38">
        <f t="shared" si="82"/>
        <v>0</v>
      </c>
      <c r="S280" s="38">
        <f t="shared" si="82"/>
        <v>9</v>
      </c>
      <c r="T280" s="38">
        <f t="shared" si="82"/>
        <v>3</v>
      </c>
      <c r="U280" s="38">
        <f t="shared" si="82"/>
        <v>0</v>
      </c>
      <c r="V280" s="38">
        <f t="shared" si="82"/>
        <v>2</v>
      </c>
      <c r="W280" s="38">
        <f t="shared" si="82"/>
        <v>0</v>
      </c>
      <c r="X280" s="38">
        <f t="shared" si="82"/>
        <v>14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43729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43730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>
        <v>43731</v>
      </c>
      <c r="C301" s="32" t="s">
        <v>30</v>
      </c>
      <c r="D301" s="33">
        <v>16</v>
      </c>
      <c r="E301" s="34">
        <v>0.27083333333333331</v>
      </c>
      <c r="F301" s="35">
        <v>144314</v>
      </c>
      <c r="G301" s="34">
        <v>0.31458333333333333</v>
      </c>
      <c r="H301" s="35">
        <v>144346</v>
      </c>
      <c r="I301" s="37">
        <f t="shared" ref="I301:J343" si="90">SUM(G301-E301)</f>
        <v>4.3750000000000011E-2</v>
      </c>
      <c r="J301" s="38">
        <f t="shared" si="90"/>
        <v>32</v>
      </c>
      <c r="K301" s="35">
        <v>1</v>
      </c>
      <c r="L301" s="35">
        <v>1</v>
      </c>
      <c r="M301" s="35"/>
      <c r="N301" s="35"/>
      <c r="O301" s="35"/>
      <c r="P301" s="35"/>
      <c r="Q301" s="39">
        <f>SUM(K301:P301)</f>
        <v>2</v>
      </c>
      <c r="R301" s="35"/>
      <c r="S301" s="35">
        <v>2</v>
      </c>
      <c r="T301" s="35"/>
      <c r="U301" s="35"/>
      <c r="V301" s="35"/>
      <c r="W301" s="35"/>
      <c r="X301" s="39">
        <f>SUM(R301:W301)</f>
        <v>2</v>
      </c>
      <c r="Y301" s="40">
        <f t="shared" ref="Y301:Y389" si="91">SUM(Q301-X301)</f>
        <v>0</v>
      </c>
    </row>
    <row r="302" spans="1:25" x14ac:dyDescent="0.25">
      <c r="A302" s="30" t="s">
        <v>97</v>
      </c>
      <c r="B302" s="41"/>
      <c r="C302" s="42" t="s">
        <v>31</v>
      </c>
      <c r="D302" s="33"/>
      <c r="E302" s="34">
        <v>0.32291666666666669</v>
      </c>
      <c r="F302" s="35">
        <v>144346</v>
      </c>
      <c r="G302" s="34">
        <v>0.3611111111111111</v>
      </c>
      <c r="H302" s="35">
        <v>144369</v>
      </c>
      <c r="I302" s="37">
        <f t="shared" si="90"/>
        <v>3.819444444444442E-2</v>
      </c>
      <c r="J302" s="38">
        <f t="shared" si="90"/>
        <v>23</v>
      </c>
      <c r="K302" s="35"/>
      <c r="L302" s="35">
        <v>1</v>
      </c>
      <c r="M302" s="35"/>
      <c r="N302" s="35"/>
      <c r="O302" s="35"/>
      <c r="P302" s="35"/>
      <c r="Q302" s="39">
        <f t="shared" ref="Q302:Q313" si="92">SUM(K302:P302)</f>
        <v>1</v>
      </c>
      <c r="R302" s="35"/>
      <c r="S302" s="35">
        <v>1</v>
      </c>
      <c r="T302" s="35"/>
      <c r="U302" s="35"/>
      <c r="V302" s="35"/>
      <c r="W302" s="35"/>
      <c r="X302" s="39">
        <f t="shared" ref="X302:X313" si="93">SUM(R302:W302)</f>
        <v>1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>
        <v>16</v>
      </c>
      <c r="E303" s="34">
        <v>0.36944444444444446</v>
      </c>
      <c r="F303" s="35">
        <v>144369</v>
      </c>
      <c r="G303" s="34">
        <v>0.39999999999999997</v>
      </c>
      <c r="H303" s="35">
        <v>144393</v>
      </c>
      <c r="I303" s="37">
        <f t="shared" si="90"/>
        <v>3.0555555555555503E-2</v>
      </c>
      <c r="J303" s="38">
        <f t="shared" si="90"/>
        <v>24</v>
      </c>
      <c r="K303" s="35">
        <v>1</v>
      </c>
      <c r="L303" s="35"/>
      <c r="M303" s="35">
        <v>1</v>
      </c>
      <c r="N303" s="35"/>
      <c r="O303" s="35"/>
      <c r="P303" s="35"/>
      <c r="Q303" s="39">
        <f t="shared" si="92"/>
        <v>2</v>
      </c>
      <c r="R303" s="35">
        <v>1</v>
      </c>
      <c r="S303" s="35">
        <v>1</v>
      </c>
      <c r="T303" s="35"/>
      <c r="U303" s="35"/>
      <c r="V303" s="35"/>
      <c r="W303" s="35"/>
      <c r="X303" s="39">
        <f t="shared" si="93"/>
        <v>2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>
        <v>0.41319444444444442</v>
      </c>
      <c r="F304" s="35">
        <v>144393</v>
      </c>
      <c r="G304" s="34">
        <v>0.45624999999999999</v>
      </c>
      <c r="H304" s="35">
        <v>144421</v>
      </c>
      <c r="I304" s="37">
        <f t="shared" si="90"/>
        <v>4.3055555555555569E-2</v>
      </c>
      <c r="J304" s="38">
        <f t="shared" si="90"/>
        <v>28</v>
      </c>
      <c r="K304" s="35">
        <v>1</v>
      </c>
      <c r="L304" s="35">
        <v>2</v>
      </c>
      <c r="M304" s="35"/>
      <c r="N304" s="35"/>
      <c r="O304" s="35"/>
      <c r="P304" s="35"/>
      <c r="Q304" s="39">
        <f t="shared" si="92"/>
        <v>3</v>
      </c>
      <c r="R304" s="35"/>
      <c r="S304" s="35">
        <v>2</v>
      </c>
      <c r="T304" s="35">
        <v>1</v>
      </c>
      <c r="U304" s="35"/>
      <c r="V304" s="35"/>
      <c r="W304" s="35"/>
      <c r="X304" s="39">
        <f t="shared" si="93"/>
        <v>3</v>
      </c>
      <c r="Y304" s="40">
        <f t="shared" si="91"/>
        <v>0</v>
      </c>
    </row>
    <row r="305" spans="1:25" x14ac:dyDescent="0.25">
      <c r="A305" s="30" t="s">
        <v>82</v>
      </c>
      <c r="B305" s="41"/>
      <c r="C305" s="42" t="s">
        <v>34</v>
      </c>
      <c r="D305" s="33">
        <v>16</v>
      </c>
      <c r="E305" s="34">
        <v>0.64583333333333337</v>
      </c>
      <c r="F305" s="35">
        <v>144421</v>
      </c>
      <c r="G305" s="34">
        <v>0.71180555555555547</v>
      </c>
      <c r="H305" s="35">
        <v>144461</v>
      </c>
      <c r="I305" s="37">
        <f t="shared" si="90"/>
        <v>6.5972222222222099E-2</v>
      </c>
      <c r="J305" s="38">
        <f t="shared" si="90"/>
        <v>40</v>
      </c>
      <c r="K305" s="35">
        <v>2</v>
      </c>
      <c r="L305" s="35"/>
      <c r="M305" s="35"/>
      <c r="N305" s="35"/>
      <c r="O305" s="35"/>
      <c r="P305" s="35"/>
      <c r="Q305" s="39">
        <f t="shared" si="92"/>
        <v>2</v>
      </c>
      <c r="R305" s="35">
        <v>1</v>
      </c>
      <c r="S305" s="35">
        <v>1</v>
      </c>
      <c r="T305" s="35"/>
      <c r="U305" s="35"/>
      <c r="V305" s="35"/>
      <c r="W305" s="35"/>
      <c r="X305" s="39">
        <f t="shared" si="93"/>
        <v>2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>
        <v>0.72777777777777775</v>
      </c>
      <c r="F306" s="35">
        <v>144461</v>
      </c>
      <c r="G306" s="34">
        <v>0.77777777777777779</v>
      </c>
      <c r="H306" s="35">
        <v>144493</v>
      </c>
      <c r="I306" s="37">
        <f t="shared" si="90"/>
        <v>5.0000000000000044E-2</v>
      </c>
      <c r="J306" s="38">
        <f t="shared" si="90"/>
        <v>32</v>
      </c>
      <c r="K306" s="35">
        <v>5</v>
      </c>
      <c r="L306" s="35"/>
      <c r="M306" s="35"/>
      <c r="N306" s="35"/>
      <c r="O306" s="35"/>
      <c r="P306" s="35"/>
      <c r="Q306" s="39">
        <f t="shared" si="92"/>
        <v>5</v>
      </c>
      <c r="R306" s="35"/>
      <c r="S306" s="35">
        <v>5</v>
      </c>
      <c r="T306" s="35"/>
      <c r="U306" s="35"/>
      <c r="V306" s="35"/>
      <c r="W306" s="35"/>
      <c r="X306" s="39">
        <f t="shared" si="93"/>
        <v>5</v>
      </c>
      <c r="Y306" s="40">
        <f t="shared" si="91"/>
        <v>0</v>
      </c>
    </row>
    <row r="307" spans="1:25" x14ac:dyDescent="0.25">
      <c r="A307" s="30"/>
      <c r="B307" s="41"/>
      <c r="C307" s="42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0.27152777777777765</v>
      </c>
      <c r="J315" s="38">
        <f>SUM(J301:J314)</f>
        <v>179</v>
      </c>
      <c r="K315" s="38">
        <f t="shared" ref="K315:X315" si="94">SUM(K301:K314)</f>
        <v>10</v>
      </c>
      <c r="L315" s="38">
        <f t="shared" si="94"/>
        <v>4</v>
      </c>
      <c r="M315" s="38">
        <f t="shared" si="94"/>
        <v>1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15</v>
      </c>
      <c r="R315" s="38">
        <f t="shared" si="94"/>
        <v>2</v>
      </c>
      <c r="S315" s="38">
        <f t="shared" si="94"/>
        <v>12</v>
      </c>
      <c r="T315" s="38">
        <f t="shared" si="94"/>
        <v>1</v>
      </c>
      <c r="U315" s="38">
        <f t="shared" si="94"/>
        <v>0</v>
      </c>
      <c r="V315" s="38">
        <f t="shared" si="94"/>
        <v>0</v>
      </c>
      <c r="W315" s="38">
        <f t="shared" si="94"/>
        <v>0</v>
      </c>
      <c r="X315" s="38">
        <f t="shared" si="94"/>
        <v>15</v>
      </c>
      <c r="Y315" s="40">
        <f t="shared" si="91"/>
        <v>0</v>
      </c>
    </row>
    <row r="316" spans="1:25" ht="15.75" thickTop="1" x14ac:dyDescent="0.25">
      <c r="A316" s="30" t="s">
        <v>43</v>
      </c>
      <c r="B316" s="31">
        <v>43732</v>
      </c>
      <c r="C316" s="32" t="s">
        <v>30</v>
      </c>
      <c r="D316" s="33">
        <v>16</v>
      </c>
      <c r="E316" s="34">
        <v>0.27083333333333331</v>
      </c>
      <c r="F316" s="35">
        <v>144493</v>
      </c>
      <c r="G316" s="34">
        <v>0.32222222222222224</v>
      </c>
      <c r="H316" s="35">
        <v>144527</v>
      </c>
      <c r="I316" s="37">
        <f t="shared" si="90"/>
        <v>5.1388888888888928E-2</v>
      </c>
      <c r="J316" s="38">
        <f t="shared" si="90"/>
        <v>34</v>
      </c>
      <c r="K316" s="35">
        <v>1</v>
      </c>
      <c r="L316" s="35">
        <v>5</v>
      </c>
      <c r="M316" s="35"/>
      <c r="N316" s="35"/>
      <c r="O316" s="35"/>
      <c r="P316" s="35"/>
      <c r="Q316" s="39">
        <f>SUM(K316:P316)</f>
        <v>6</v>
      </c>
      <c r="R316" s="35">
        <v>2</v>
      </c>
      <c r="S316" s="35">
        <v>2</v>
      </c>
      <c r="T316" s="35">
        <v>2</v>
      </c>
      <c r="U316" s="35"/>
      <c r="V316" s="35"/>
      <c r="W316" s="35"/>
      <c r="X316" s="39">
        <f>SUM(R316:W316)</f>
        <v>6</v>
      </c>
      <c r="Y316" s="40">
        <f t="shared" si="91"/>
        <v>0</v>
      </c>
    </row>
    <row r="317" spans="1:25" x14ac:dyDescent="0.25">
      <c r="A317" s="30" t="s">
        <v>97</v>
      </c>
      <c r="B317" s="62"/>
      <c r="C317" s="42" t="s">
        <v>31</v>
      </c>
      <c r="D317" s="33"/>
      <c r="E317" s="34">
        <v>0.32291666666666669</v>
      </c>
      <c r="F317" s="35">
        <v>144527</v>
      </c>
      <c r="G317" s="34">
        <v>0.3666666666666667</v>
      </c>
      <c r="H317" s="35">
        <v>144550</v>
      </c>
      <c r="I317" s="37">
        <f t="shared" si="90"/>
        <v>4.3750000000000011E-2</v>
      </c>
      <c r="J317" s="38">
        <f t="shared" si="90"/>
        <v>23</v>
      </c>
      <c r="K317" s="35"/>
      <c r="L317" s="35">
        <v>1</v>
      </c>
      <c r="M317" s="35"/>
      <c r="N317" s="35"/>
      <c r="O317" s="35"/>
      <c r="P317" s="35"/>
      <c r="Q317" s="39">
        <f t="shared" ref="Q317:Q328" si="95">SUM(K317:P317)</f>
        <v>1</v>
      </c>
      <c r="R317" s="35"/>
      <c r="S317" s="35"/>
      <c r="T317" s="35">
        <v>1</v>
      </c>
      <c r="U317" s="35"/>
      <c r="V317" s="35"/>
      <c r="W317" s="35"/>
      <c r="X317" s="39">
        <f t="shared" ref="X317:X328" si="96">SUM(R317:W317)</f>
        <v>1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16</v>
      </c>
      <c r="E318" s="34">
        <v>0.36944444444444446</v>
      </c>
      <c r="F318" s="35">
        <v>144550</v>
      </c>
      <c r="G318" s="34">
        <v>0.40277777777777773</v>
      </c>
      <c r="H318" s="35">
        <v>144573</v>
      </c>
      <c r="I318" s="37">
        <f t="shared" si="90"/>
        <v>3.333333333333327E-2</v>
      </c>
      <c r="J318" s="38">
        <f t="shared" si="90"/>
        <v>23</v>
      </c>
      <c r="K318" s="35">
        <v>1</v>
      </c>
      <c r="L318" s="35">
        <v>1</v>
      </c>
      <c r="M318" s="35">
        <v>1</v>
      </c>
      <c r="N318" s="35"/>
      <c r="O318" s="35"/>
      <c r="P318" s="35"/>
      <c r="Q318" s="39">
        <f t="shared" si="95"/>
        <v>3</v>
      </c>
      <c r="R318" s="35"/>
      <c r="S318" s="35">
        <v>2</v>
      </c>
      <c r="T318" s="35">
        <v>1</v>
      </c>
      <c r="U318" s="35"/>
      <c r="V318" s="35"/>
      <c r="W318" s="35"/>
      <c r="X318" s="39">
        <f t="shared" si="96"/>
        <v>3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0.41319444444444442</v>
      </c>
      <c r="F319" s="35">
        <v>144573</v>
      </c>
      <c r="G319" s="34">
        <v>0.46388888888888885</v>
      </c>
      <c r="H319" s="35">
        <v>144606</v>
      </c>
      <c r="I319" s="37">
        <f t="shared" si="90"/>
        <v>5.0694444444444431E-2</v>
      </c>
      <c r="J319" s="38">
        <f t="shared" si="90"/>
        <v>33</v>
      </c>
      <c r="K319" s="35"/>
      <c r="L319" s="35">
        <v>2</v>
      </c>
      <c r="M319" s="35"/>
      <c r="N319" s="35"/>
      <c r="O319" s="35"/>
      <c r="P319" s="35"/>
      <c r="Q319" s="39">
        <f t="shared" si="95"/>
        <v>2</v>
      </c>
      <c r="R319" s="35">
        <v>1</v>
      </c>
      <c r="S319" s="35">
        <v>1</v>
      </c>
      <c r="T319" s="35"/>
      <c r="U319" s="35"/>
      <c r="V319" s="35"/>
      <c r="W319" s="35"/>
      <c r="X319" s="39">
        <f t="shared" si="96"/>
        <v>2</v>
      </c>
      <c r="Y319" s="40">
        <f t="shared" si="91"/>
        <v>0</v>
      </c>
    </row>
    <row r="320" spans="1:25" x14ac:dyDescent="0.25">
      <c r="A320" s="30" t="s">
        <v>82</v>
      </c>
      <c r="B320" s="62"/>
      <c r="C320" s="42" t="s">
        <v>34</v>
      </c>
      <c r="D320" s="33">
        <v>16</v>
      </c>
      <c r="E320" s="34">
        <v>0.64583333333333337</v>
      </c>
      <c r="F320" s="35">
        <v>144606</v>
      </c>
      <c r="G320" s="34">
        <v>0.7090277777777777</v>
      </c>
      <c r="H320" s="35">
        <v>144648</v>
      </c>
      <c r="I320" s="37">
        <f t="shared" si="90"/>
        <v>6.3194444444444331E-2</v>
      </c>
      <c r="J320" s="38">
        <f t="shared" si="90"/>
        <v>42</v>
      </c>
      <c r="K320" s="35"/>
      <c r="L320" s="35"/>
      <c r="M320" s="35"/>
      <c r="N320" s="35">
        <v>1</v>
      </c>
      <c r="O320" s="35"/>
      <c r="P320" s="35"/>
      <c r="Q320" s="39">
        <f t="shared" si="95"/>
        <v>1</v>
      </c>
      <c r="R320" s="35"/>
      <c r="S320" s="35">
        <v>1</v>
      </c>
      <c r="T320" s="35"/>
      <c r="U320" s="35"/>
      <c r="V320" s="35"/>
      <c r="W320" s="35"/>
      <c r="X320" s="39">
        <f t="shared" si="96"/>
        <v>1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0.72777777777777775</v>
      </c>
      <c r="F321" s="35">
        <v>144648</v>
      </c>
      <c r="G321" s="34">
        <v>0.77777777777777779</v>
      </c>
      <c r="H321" s="35">
        <v>144679</v>
      </c>
      <c r="I321" s="37">
        <f t="shared" si="90"/>
        <v>5.0000000000000044E-2</v>
      </c>
      <c r="J321" s="38">
        <f t="shared" si="90"/>
        <v>31</v>
      </c>
      <c r="K321" s="35">
        <v>4</v>
      </c>
      <c r="L321" s="35"/>
      <c r="M321" s="35"/>
      <c r="N321" s="35"/>
      <c r="O321" s="35"/>
      <c r="P321" s="35"/>
      <c r="Q321" s="39">
        <f t="shared" si="95"/>
        <v>4</v>
      </c>
      <c r="R321" s="35"/>
      <c r="S321" s="35">
        <v>4</v>
      </c>
      <c r="T321" s="35"/>
      <c r="U321" s="35"/>
      <c r="V321" s="35"/>
      <c r="W321" s="35"/>
      <c r="X321" s="39">
        <f t="shared" si="96"/>
        <v>4</v>
      </c>
      <c r="Y321" s="40">
        <f t="shared" si="91"/>
        <v>0</v>
      </c>
    </row>
    <row r="322" spans="1:25" x14ac:dyDescent="0.25">
      <c r="A322" s="30"/>
      <c r="B322" s="62"/>
      <c r="C322" s="42" t="s">
        <v>36</v>
      </c>
      <c r="D322" s="33"/>
      <c r="E322" s="34"/>
      <c r="F322" s="35"/>
      <c r="G322" s="34"/>
      <c r="H322" s="35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/>
      <c r="F323" s="35"/>
      <c r="G323" s="34"/>
      <c r="H323" s="35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0.29236111111111102</v>
      </c>
      <c r="J330" s="38">
        <f>SUM(J316:J329)</f>
        <v>186</v>
      </c>
      <c r="K330" s="38">
        <f t="shared" ref="K330:X330" si="97">SUM(K316:K329)</f>
        <v>6</v>
      </c>
      <c r="L330" s="38">
        <f t="shared" si="97"/>
        <v>9</v>
      </c>
      <c r="M330" s="38">
        <f t="shared" si="97"/>
        <v>1</v>
      </c>
      <c r="N330" s="38">
        <f t="shared" si="97"/>
        <v>1</v>
      </c>
      <c r="O330" s="38">
        <f t="shared" si="97"/>
        <v>0</v>
      </c>
      <c r="P330" s="38">
        <f t="shared" si="97"/>
        <v>0</v>
      </c>
      <c r="Q330" s="38">
        <f t="shared" si="97"/>
        <v>17</v>
      </c>
      <c r="R330" s="38">
        <f t="shared" si="97"/>
        <v>3</v>
      </c>
      <c r="S330" s="38">
        <f t="shared" si="97"/>
        <v>10</v>
      </c>
      <c r="T330" s="38">
        <f t="shared" si="97"/>
        <v>4</v>
      </c>
      <c r="U330" s="38">
        <f t="shared" si="97"/>
        <v>0</v>
      </c>
      <c r="V330" s="38">
        <f t="shared" si="97"/>
        <v>0</v>
      </c>
      <c r="W330" s="38">
        <f t="shared" si="97"/>
        <v>0</v>
      </c>
      <c r="X330" s="38">
        <f t="shared" si="97"/>
        <v>17</v>
      </c>
      <c r="Y330" s="40">
        <f t="shared" si="91"/>
        <v>0</v>
      </c>
    </row>
    <row r="331" spans="1:25" ht="15.75" thickTop="1" x14ac:dyDescent="0.25">
      <c r="A331" s="30" t="s">
        <v>108</v>
      </c>
      <c r="B331" s="31">
        <v>43733</v>
      </c>
      <c r="C331" s="32" t="s">
        <v>30</v>
      </c>
      <c r="D331" s="33">
        <v>16</v>
      </c>
      <c r="E331" s="64">
        <v>0.27083333333333331</v>
      </c>
      <c r="F331" s="65">
        <v>144679</v>
      </c>
      <c r="G331" s="64">
        <v>0.32083333333333336</v>
      </c>
      <c r="H331" s="65">
        <v>144713</v>
      </c>
      <c r="I331" s="37">
        <f t="shared" si="90"/>
        <v>5.0000000000000044E-2</v>
      </c>
      <c r="J331" s="38">
        <f t="shared" si="90"/>
        <v>34</v>
      </c>
      <c r="K331" s="35">
        <v>1</v>
      </c>
      <c r="L331" s="35">
        <v>1</v>
      </c>
      <c r="M331" s="35"/>
      <c r="N331" s="35"/>
      <c r="O331" s="35"/>
      <c r="P331" s="35"/>
      <c r="Q331" s="39">
        <f>SUM(K331:P331)</f>
        <v>2</v>
      </c>
      <c r="R331" s="35"/>
      <c r="S331" s="35">
        <v>1</v>
      </c>
      <c r="T331" s="35">
        <v>1</v>
      </c>
      <c r="U331" s="35"/>
      <c r="V331" s="35"/>
      <c r="W331" s="35"/>
      <c r="X331" s="39">
        <f>SUM(R331:W331)</f>
        <v>2</v>
      </c>
      <c r="Y331" s="40">
        <f t="shared" si="91"/>
        <v>0</v>
      </c>
    </row>
    <row r="332" spans="1:25" x14ac:dyDescent="0.25">
      <c r="A332" s="30" t="s">
        <v>97</v>
      </c>
      <c r="B332" s="41"/>
      <c r="C332" s="42" t="s">
        <v>31</v>
      </c>
      <c r="D332" s="33"/>
      <c r="E332" s="64">
        <v>0.32291666666666669</v>
      </c>
      <c r="F332" s="65">
        <v>144713</v>
      </c>
      <c r="G332" s="64">
        <v>0.36249999999999999</v>
      </c>
      <c r="H332" s="65">
        <v>144736</v>
      </c>
      <c r="I332" s="37">
        <f t="shared" si="90"/>
        <v>3.9583333333333304E-2</v>
      </c>
      <c r="J332" s="38">
        <f t="shared" si="90"/>
        <v>23</v>
      </c>
      <c r="K332" s="35"/>
      <c r="L332" s="35">
        <v>1</v>
      </c>
      <c r="M332" s="35"/>
      <c r="N332" s="35"/>
      <c r="O332" s="35"/>
      <c r="P332" s="35"/>
      <c r="Q332" s="39">
        <f t="shared" ref="Q332:Q343" si="98">SUM(K332:P332)</f>
        <v>1</v>
      </c>
      <c r="R332" s="35"/>
      <c r="S332" s="35"/>
      <c r="T332" s="35">
        <v>1</v>
      </c>
      <c r="U332" s="35"/>
      <c r="V332" s="35"/>
      <c r="W332" s="35"/>
      <c r="X332" s="39">
        <f t="shared" ref="X332:X343" si="99">SUM(R332:W332)</f>
        <v>1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>
        <v>16</v>
      </c>
      <c r="E333" s="64">
        <v>0.36944444444444446</v>
      </c>
      <c r="F333" s="65">
        <v>144736</v>
      </c>
      <c r="G333" s="64">
        <v>0.40069444444444446</v>
      </c>
      <c r="H333" s="65">
        <v>144760</v>
      </c>
      <c r="I333" s="37">
        <f t="shared" si="90"/>
        <v>3.125E-2</v>
      </c>
      <c r="J333" s="38">
        <f t="shared" si="90"/>
        <v>24</v>
      </c>
      <c r="K333" s="35">
        <v>1</v>
      </c>
      <c r="L333" s="35"/>
      <c r="M333" s="35">
        <v>1</v>
      </c>
      <c r="N333" s="35"/>
      <c r="O333" s="35"/>
      <c r="P333" s="35"/>
      <c r="Q333" s="39">
        <f t="shared" si="98"/>
        <v>2</v>
      </c>
      <c r="R333" s="35"/>
      <c r="S333" s="35">
        <v>1</v>
      </c>
      <c r="T333" s="35">
        <v>1</v>
      </c>
      <c r="U333" s="35"/>
      <c r="V333" s="35"/>
      <c r="W333" s="35"/>
      <c r="X333" s="39">
        <f t="shared" si="99"/>
        <v>2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0.41319444444444442</v>
      </c>
      <c r="F334" s="65">
        <v>144760</v>
      </c>
      <c r="G334" s="64">
        <v>0.46111111111111108</v>
      </c>
      <c r="H334" s="65">
        <v>144792</v>
      </c>
      <c r="I334" s="37">
        <f t="shared" si="90"/>
        <v>4.7916666666666663E-2</v>
      </c>
      <c r="J334" s="38">
        <f t="shared" si="90"/>
        <v>32</v>
      </c>
      <c r="K334" s="35"/>
      <c r="L334" s="35">
        <v>1</v>
      </c>
      <c r="M334" s="35"/>
      <c r="N334" s="35"/>
      <c r="O334" s="35"/>
      <c r="P334" s="35"/>
      <c r="Q334" s="39">
        <f t="shared" si="98"/>
        <v>1</v>
      </c>
      <c r="R334" s="35"/>
      <c r="S334" s="35">
        <v>1</v>
      </c>
      <c r="T334" s="35"/>
      <c r="U334" s="35"/>
      <c r="V334" s="35"/>
      <c r="W334" s="35"/>
      <c r="X334" s="39">
        <f t="shared" si="99"/>
        <v>1</v>
      </c>
      <c r="Y334" s="40">
        <f t="shared" si="91"/>
        <v>0</v>
      </c>
    </row>
    <row r="335" spans="1:25" x14ac:dyDescent="0.25">
      <c r="A335" s="30" t="s">
        <v>84</v>
      </c>
      <c r="B335" s="41"/>
      <c r="C335" s="42" t="s">
        <v>34</v>
      </c>
      <c r="D335" s="33">
        <v>16</v>
      </c>
      <c r="E335" s="64">
        <v>0.64583333333333337</v>
      </c>
      <c r="F335" s="65">
        <v>144792</v>
      </c>
      <c r="G335" s="64">
        <v>0.69861111111111107</v>
      </c>
      <c r="H335" s="65">
        <v>144826</v>
      </c>
      <c r="I335" s="37">
        <f t="shared" si="90"/>
        <v>5.2777777777777701E-2</v>
      </c>
      <c r="J335" s="38">
        <f t="shared" si="90"/>
        <v>34</v>
      </c>
      <c r="K335" s="35"/>
      <c r="L335" s="35">
        <v>1</v>
      </c>
      <c r="M335" s="35"/>
      <c r="N335" s="35"/>
      <c r="O335" s="35"/>
      <c r="P335" s="35"/>
      <c r="Q335" s="39">
        <f t="shared" si="98"/>
        <v>1</v>
      </c>
      <c r="R335" s="35"/>
      <c r="S335" s="35">
        <v>1</v>
      </c>
      <c r="T335" s="35"/>
      <c r="U335" s="35"/>
      <c r="V335" s="35"/>
      <c r="W335" s="35"/>
      <c r="X335" s="39">
        <f t="shared" si="99"/>
        <v>1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0.72777777777777775</v>
      </c>
      <c r="F336" s="65">
        <v>144826</v>
      </c>
      <c r="G336" s="64">
        <v>0.77777777777777779</v>
      </c>
      <c r="H336" s="65">
        <v>144862</v>
      </c>
      <c r="I336" s="37">
        <f t="shared" si="90"/>
        <v>5.0000000000000044E-2</v>
      </c>
      <c r="J336" s="38">
        <f t="shared" si="90"/>
        <v>36</v>
      </c>
      <c r="K336" s="35">
        <v>1</v>
      </c>
      <c r="L336" s="35">
        <v>5</v>
      </c>
      <c r="M336" s="35">
        <v>2</v>
      </c>
      <c r="N336" s="35"/>
      <c r="O336" s="35"/>
      <c r="P336" s="35"/>
      <c r="Q336" s="39">
        <f t="shared" si="98"/>
        <v>8</v>
      </c>
      <c r="R336" s="35"/>
      <c r="S336" s="35">
        <v>6</v>
      </c>
      <c r="T336" s="35"/>
      <c r="U336" s="35"/>
      <c r="V336" s="35">
        <v>2</v>
      </c>
      <c r="W336" s="35"/>
      <c r="X336" s="39">
        <f t="shared" si="99"/>
        <v>8</v>
      </c>
      <c r="Y336" s="40">
        <f t="shared" si="91"/>
        <v>0</v>
      </c>
    </row>
    <row r="337" spans="1:25" x14ac:dyDescent="0.25">
      <c r="A337" s="30"/>
      <c r="B337" s="41"/>
      <c r="C337" s="42" t="s">
        <v>36</v>
      </c>
      <c r="D337" s="33"/>
      <c r="E337" s="64"/>
      <c r="F337" s="65"/>
      <c r="G337" s="64"/>
      <c r="H337" s="65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/>
      <c r="F338" s="65"/>
      <c r="G338" s="64"/>
      <c r="H338" s="65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0.27152777777777776</v>
      </c>
      <c r="J345" s="38">
        <f>SUM(J331:J344)</f>
        <v>183</v>
      </c>
      <c r="K345" s="38">
        <f t="shared" ref="K345:X345" si="100">SUM(K331:K344)</f>
        <v>3</v>
      </c>
      <c r="L345" s="38">
        <f t="shared" si="100"/>
        <v>9</v>
      </c>
      <c r="M345" s="38">
        <f t="shared" si="100"/>
        <v>3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15</v>
      </c>
      <c r="R345" s="38">
        <f t="shared" si="100"/>
        <v>0</v>
      </c>
      <c r="S345" s="38">
        <f t="shared" si="100"/>
        <v>10</v>
      </c>
      <c r="T345" s="38">
        <f t="shared" si="100"/>
        <v>3</v>
      </c>
      <c r="U345" s="38">
        <f t="shared" si="100"/>
        <v>0</v>
      </c>
      <c r="V345" s="38">
        <f t="shared" si="100"/>
        <v>2</v>
      </c>
      <c r="W345" s="38">
        <f t="shared" si="100"/>
        <v>0</v>
      </c>
      <c r="X345" s="38">
        <f t="shared" si="100"/>
        <v>15</v>
      </c>
      <c r="Y345" s="40">
        <f t="shared" si="91"/>
        <v>0</v>
      </c>
    </row>
    <row r="346" spans="1:25" ht="15.75" thickTop="1" x14ac:dyDescent="0.25">
      <c r="A346" s="30" t="s">
        <v>45</v>
      </c>
      <c r="B346" s="31">
        <v>43734</v>
      </c>
      <c r="C346" s="32" t="s">
        <v>30</v>
      </c>
      <c r="D346" s="33">
        <v>16</v>
      </c>
      <c r="E346" s="64">
        <v>0.27083333333333331</v>
      </c>
      <c r="F346" s="65">
        <v>144862</v>
      </c>
      <c r="G346" s="64">
        <v>0.31805555555555554</v>
      </c>
      <c r="H346" s="65">
        <v>144895</v>
      </c>
      <c r="I346" s="37">
        <f t="shared" ref="I346:J358" si="101">SUM(G346-E346)</f>
        <v>4.7222222222222221E-2</v>
      </c>
      <c r="J346" s="38">
        <f t="shared" si="101"/>
        <v>33</v>
      </c>
      <c r="K346" s="35">
        <v>1</v>
      </c>
      <c r="L346" s="35">
        <v>2</v>
      </c>
      <c r="M346" s="35"/>
      <c r="N346" s="35"/>
      <c r="O346" s="35"/>
      <c r="P346" s="35"/>
      <c r="Q346" s="39">
        <f>SUM(K346:P346)</f>
        <v>3</v>
      </c>
      <c r="R346" s="35"/>
      <c r="S346" s="35">
        <v>3</v>
      </c>
      <c r="T346" s="35"/>
      <c r="U346" s="35"/>
      <c r="V346" s="35"/>
      <c r="W346" s="35"/>
      <c r="X346" s="39">
        <f>SUM(R346:W346)</f>
        <v>3</v>
      </c>
      <c r="Y346" s="40">
        <f t="shared" si="91"/>
        <v>0</v>
      </c>
    </row>
    <row r="347" spans="1:25" x14ac:dyDescent="0.25">
      <c r="A347" s="30" t="s">
        <v>84</v>
      </c>
      <c r="B347" s="41"/>
      <c r="C347" s="42" t="s">
        <v>31</v>
      </c>
      <c r="D347" s="33"/>
      <c r="E347" s="64">
        <v>0.34027777777777773</v>
      </c>
      <c r="F347" s="65">
        <v>144895</v>
      </c>
      <c r="G347" s="64">
        <v>0.36249999999999999</v>
      </c>
      <c r="H347" s="65">
        <v>144919</v>
      </c>
      <c r="I347" s="37">
        <f t="shared" si="101"/>
        <v>2.2222222222222254E-2</v>
      </c>
      <c r="J347" s="38">
        <f t="shared" si="101"/>
        <v>24</v>
      </c>
      <c r="K347" s="35"/>
      <c r="L347" s="35"/>
      <c r="M347" s="35"/>
      <c r="N347" s="35"/>
      <c r="O347" s="35"/>
      <c r="P347" s="35"/>
      <c r="Q347" s="39">
        <f t="shared" ref="Q347:Q358" si="102">SUM(K347:P347)</f>
        <v>0</v>
      </c>
      <c r="R347" s="35"/>
      <c r="S347" s="35"/>
      <c r="T347" s="35"/>
      <c r="U347" s="35"/>
      <c r="V347" s="35"/>
      <c r="W347" s="35"/>
      <c r="X347" s="39">
        <f t="shared" ref="X347:X358" si="103">SUM(R347:W347)</f>
        <v>0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>
        <v>16</v>
      </c>
      <c r="E348" s="64">
        <v>0.36944444444444446</v>
      </c>
      <c r="F348" s="65">
        <v>144919</v>
      </c>
      <c r="G348" s="64">
        <v>0.40277777777777773</v>
      </c>
      <c r="H348" s="65">
        <v>144943</v>
      </c>
      <c r="I348" s="37">
        <f t="shared" si="101"/>
        <v>3.333333333333327E-2</v>
      </c>
      <c r="J348" s="38">
        <f t="shared" si="101"/>
        <v>24</v>
      </c>
      <c r="K348" s="35">
        <v>3</v>
      </c>
      <c r="L348" s="35"/>
      <c r="M348" s="35">
        <v>1</v>
      </c>
      <c r="N348" s="35"/>
      <c r="O348" s="35"/>
      <c r="P348" s="35"/>
      <c r="Q348" s="39">
        <f t="shared" si="102"/>
        <v>4</v>
      </c>
      <c r="R348" s="35"/>
      <c r="S348" s="35">
        <v>4</v>
      </c>
      <c r="T348" s="35"/>
      <c r="U348" s="35"/>
      <c r="V348" s="35"/>
      <c r="W348" s="35"/>
      <c r="X348" s="39">
        <f t="shared" si="103"/>
        <v>4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0.41319444444444442</v>
      </c>
      <c r="F349" s="65">
        <v>144943</v>
      </c>
      <c r="G349" s="64">
        <v>0.45833333333333331</v>
      </c>
      <c r="H349" s="65">
        <v>144996</v>
      </c>
      <c r="I349" s="37">
        <f t="shared" si="101"/>
        <v>4.5138888888888895E-2</v>
      </c>
      <c r="J349" s="38">
        <f t="shared" si="101"/>
        <v>53</v>
      </c>
      <c r="K349" s="35"/>
      <c r="L349" s="35"/>
      <c r="M349" s="35"/>
      <c r="N349" s="35"/>
      <c r="O349" s="35"/>
      <c r="P349" s="35"/>
      <c r="Q349" s="39">
        <f t="shared" si="102"/>
        <v>0</v>
      </c>
      <c r="R349" s="35"/>
      <c r="S349" s="35"/>
      <c r="T349" s="35"/>
      <c r="U349" s="35"/>
      <c r="V349" s="35"/>
      <c r="W349" s="35"/>
      <c r="X349" s="39">
        <f t="shared" si="103"/>
        <v>0</v>
      </c>
      <c r="Y349" s="40">
        <f t="shared" si="91"/>
        <v>0</v>
      </c>
    </row>
    <row r="350" spans="1:25" x14ac:dyDescent="0.25">
      <c r="A350" s="30" t="s">
        <v>84</v>
      </c>
      <c r="B350" s="41"/>
      <c r="C350" s="42" t="s">
        <v>34</v>
      </c>
      <c r="D350" s="33">
        <v>16</v>
      </c>
      <c r="E350" s="64">
        <v>0.64583333333333337</v>
      </c>
      <c r="F350" s="65">
        <v>144996</v>
      </c>
      <c r="G350" s="64">
        <v>0.69444444444444453</v>
      </c>
      <c r="H350" s="65">
        <v>145009</v>
      </c>
      <c r="I350" s="37">
        <f t="shared" si="101"/>
        <v>4.861111111111116E-2</v>
      </c>
      <c r="J350" s="38">
        <f t="shared" si="101"/>
        <v>13</v>
      </c>
      <c r="K350" s="35">
        <v>2</v>
      </c>
      <c r="L350" s="35">
        <v>1</v>
      </c>
      <c r="M350" s="35"/>
      <c r="N350" s="35"/>
      <c r="O350" s="35"/>
      <c r="P350" s="35"/>
      <c r="Q350" s="39">
        <f t="shared" si="102"/>
        <v>3</v>
      </c>
      <c r="R350" s="35"/>
      <c r="S350" s="35">
        <v>3</v>
      </c>
      <c r="T350" s="35"/>
      <c r="U350" s="35"/>
      <c r="V350" s="35"/>
      <c r="W350" s="35"/>
      <c r="X350" s="39">
        <f t="shared" si="103"/>
        <v>3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>
        <v>0.72777777777777775</v>
      </c>
      <c r="F351" s="65">
        <v>145009</v>
      </c>
      <c r="G351" s="64">
        <v>0.78819444444444453</v>
      </c>
      <c r="H351" s="65">
        <v>145045</v>
      </c>
      <c r="I351" s="37">
        <f t="shared" si="101"/>
        <v>6.0416666666666785E-2</v>
      </c>
      <c r="J351" s="38">
        <f t="shared" si="101"/>
        <v>36</v>
      </c>
      <c r="K351" s="35">
        <v>2</v>
      </c>
      <c r="L351" s="35">
        <v>4</v>
      </c>
      <c r="M351" s="35">
        <v>2</v>
      </c>
      <c r="N351" s="35"/>
      <c r="O351" s="35"/>
      <c r="P351" s="35"/>
      <c r="Q351" s="39">
        <f t="shared" si="102"/>
        <v>8</v>
      </c>
      <c r="R351" s="35"/>
      <c r="S351" s="35">
        <v>8</v>
      </c>
      <c r="T351" s="35"/>
      <c r="U351" s="35"/>
      <c r="V351" s="35"/>
      <c r="W351" s="35"/>
      <c r="X351" s="39">
        <f t="shared" si="103"/>
        <v>8</v>
      </c>
      <c r="Y351" s="40">
        <f t="shared" si="91"/>
        <v>0</v>
      </c>
    </row>
    <row r="352" spans="1:25" x14ac:dyDescent="0.25">
      <c r="A352" s="30"/>
      <c r="B352" s="41"/>
      <c r="C352" s="42" t="s">
        <v>36</v>
      </c>
      <c r="D352" s="33"/>
      <c r="E352" s="64"/>
      <c r="F352" s="65"/>
      <c r="G352" s="64"/>
      <c r="H352" s="65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/>
      <c r="F353" s="65"/>
      <c r="G353" s="64"/>
      <c r="H353" s="65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0.25694444444444459</v>
      </c>
      <c r="J360" s="38">
        <f>SUM(J346:J359)</f>
        <v>183</v>
      </c>
      <c r="K360" s="38">
        <f t="shared" ref="K360:X360" si="104">SUM(K346:K359)</f>
        <v>8</v>
      </c>
      <c r="L360" s="38">
        <f t="shared" si="104"/>
        <v>7</v>
      </c>
      <c r="M360" s="38">
        <f t="shared" si="104"/>
        <v>3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18</v>
      </c>
      <c r="R360" s="38">
        <f t="shared" si="104"/>
        <v>0</v>
      </c>
      <c r="S360" s="38">
        <f t="shared" si="104"/>
        <v>18</v>
      </c>
      <c r="T360" s="38">
        <f t="shared" si="104"/>
        <v>0</v>
      </c>
      <c r="U360" s="38">
        <f t="shared" si="104"/>
        <v>0</v>
      </c>
      <c r="V360" s="38">
        <f t="shared" si="104"/>
        <v>0</v>
      </c>
      <c r="W360" s="38">
        <f t="shared" si="104"/>
        <v>0</v>
      </c>
      <c r="X360" s="38">
        <f t="shared" si="104"/>
        <v>18</v>
      </c>
      <c r="Y360" s="40">
        <f t="shared" si="91"/>
        <v>0</v>
      </c>
    </row>
    <row r="361" spans="1:25" ht="15.75" thickTop="1" x14ac:dyDescent="0.25">
      <c r="A361" s="30" t="s">
        <v>46</v>
      </c>
      <c r="B361" s="31">
        <v>43735</v>
      </c>
      <c r="C361" s="32" t="s">
        <v>30</v>
      </c>
      <c r="D361" s="33">
        <v>16</v>
      </c>
      <c r="E361" s="64">
        <v>0.27083333333333331</v>
      </c>
      <c r="F361" s="65">
        <v>145045</v>
      </c>
      <c r="G361" s="64">
        <v>0.31944444444444448</v>
      </c>
      <c r="H361" s="65">
        <v>145079</v>
      </c>
      <c r="I361" s="37">
        <f t="shared" ref="I361:J373" si="105">SUM(G361-E361)</f>
        <v>4.861111111111116E-2</v>
      </c>
      <c r="J361" s="38">
        <f t="shared" si="105"/>
        <v>34</v>
      </c>
      <c r="K361" s="35">
        <v>1</v>
      </c>
      <c r="L361" s="35">
        <v>2</v>
      </c>
      <c r="M361" s="35"/>
      <c r="N361" s="35"/>
      <c r="O361" s="35"/>
      <c r="P361" s="35"/>
      <c r="Q361" s="39">
        <f>SUM(K361:P361)</f>
        <v>3</v>
      </c>
      <c r="R361" s="35"/>
      <c r="S361" s="35">
        <v>3</v>
      </c>
      <c r="T361" s="35"/>
      <c r="U361" s="35"/>
      <c r="V361" s="35"/>
      <c r="W361" s="35"/>
      <c r="X361" s="39">
        <f>SUM(R361:W361)</f>
        <v>3</v>
      </c>
      <c r="Y361" s="40">
        <f t="shared" si="91"/>
        <v>0</v>
      </c>
    </row>
    <row r="362" spans="1:25" x14ac:dyDescent="0.25">
      <c r="A362" s="30" t="s">
        <v>84</v>
      </c>
      <c r="B362" s="62"/>
      <c r="C362" s="42" t="s">
        <v>31</v>
      </c>
      <c r="D362" s="33"/>
      <c r="E362" s="64">
        <v>0.37152777777777773</v>
      </c>
      <c r="F362" s="65">
        <v>145079</v>
      </c>
      <c r="G362" s="64">
        <v>0.40138888888888885</v>
      </c>
      <c r="H362" s="65">
        <v>145102</v>
      </c>
      <c r="I362" s="37">
        <f t="shared" si="105"/>
        <v>2.9861111111111116E-2</v>
      </c>
      <c r="J362" s="38">
        <f t="shared" si="105"/>
        <v>23</v>
      </c>
      <c r="K362" s="35"/>
      <c r="L362" s="35"/>
      <c r="M362" s="35"/>
      <c r="N362" s="35"/>
      <c r="O362" s="35"/>
      <c r="P362" s="35"/>
      <c r="Q362" s="39">
        <f t="shared" ref="Q362:Q373" si="106">SUM(K362:P362)</f>
        <v>0</v>
      </c>
      <c r="R362" s="35"/>
      <c r="S362" s="35"/>
      <c r="T362" s="35"/>
      <c r="U362" s="35"/>
      <c r="V362" s="35"/>
      <c r="W362" s="35"/>
      <c r="X362" s="39">
        <f t="shared" ref="X362:X373" si="107">SUM(R362:W362)</f>
        <v>0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>
        <v>16</v>
      </c>
      <c r="E363" s="64">
        <v>0.33333333333333331</v>
      </c>
      <c r="F363" s="65">
        <v>145102</v>
      </c>
      <c r="G363" s="64">
        <v>0.35486111111111113</v>
      </c>
      <c r="H363" s="65">
        <v>145126</v>
      </c>
      <c r="I363" s="37">
        <f t="shared" si="105"/>
        <v>2.1527777777777812E-2</v>
      </c>
      <c r="J363" s="38">
        <f t="shared" si="105"/>
        <v>24</v>
      </c>
      <c r="K363" s="35">
        <v>3</v>
      </c>
      <c r="L363" s="35"/>
      <c r="M363" s="35">
        <v>1</v>
      </c>
      <c r="N363" s="35"/>
      <c r="O363" s="35"/>
      <c r="P363" s="35"/>
      <c r="Q363" s="39">
        <f t="shared" si="106"/>
        <v>4</v>
      </c>
      <c r="R363" s="35"/>
      <c r="S363" s="35">
        <v>4</v>
      </c>
      <c r="T363" s="35"/>
      <c r="U363" s="35"/>
      <c r="V363" s="35"/>
      <c r="W363" s="35"/>
      <c r="X363" s="39">
        <f t="shared" si="107"/>
        <v>4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>
        <v>0.36944444444444446</v>
      </c>
      <c r="F364" s="65">
        <v>145126</v>
      </c>
      <c r="G364" s="64">
        <v>0.39583333333333331</v>
      </c>
      <c r="H364" s="65">
        <v>145159</v>
      </c>
      <c r="I364" s="37">
        <f t="shared" si="105"/>
        <v>2.6388888888888851E-2</v>
      </c>
      <c r="J364" s="38">
        <f t="shared" si="105"/>
        <v>33</v>
      </c>
      <c r="K364" s="35">
        <v>1</v>
      </c>
      <c r="L364" s="35">
        <v>1</v>
      </c>
      <c r="M364" s="35"/>
      <c r="N364" s="35"/>
      <c r="O364" s="35"/>
      <c r="P364" s="35"/>
      <c r="Q364" s="39">
        <f t="shared" si="106"/>
        <v>2</v>
      </c>
      <c r="R364" s="35"/>
      <c r="S364" s="35">
        <v>2</v>
      </c>
      <c r="T364" s="35"/>
      <c r="U364" s="35"/>
      <c r="V364" s="35"/>
      <c r="W364" s="35"/>
      <c r="X364" s="39">
        <f t="shared" si="107"/>
        <v>2</v>
      </c>
      <c r="Y364" s="40">
        <f t="shared" si="91"/>
        <v>0</v>
      </c>
    </row>
    <row r="365" spans="1:25" x14ac:dyDescent="0.25">
      <c r="A365" s="30" t="s">
        <v>84</v>
      </c>
      <c r="B365" s="62"/>
      <c r="C365" s="42" t="s">
        <v>34</v>
      </c>
      <c r="D365" s="33">
        <v>16</v>
      </c>
      <c r="E365" s="64">
        <v>0.64583333333333337</v>
      </c>
      <c r="F365" s="65">
        <v>145159</v>
      </c>
      <c r="G365" s="64">
        <v>0.69027777777777777</v>
      </c>
      <c r="H365" s="65">
        <v>145192</v>
      </c>
      <c r="I365" s="37">
        <f t="shared" si="105"/>
        <v>4.4444444444444398E-2</v>
      </c>
      <c r="J365" s="38">
        <f t="shared" si="105"/>
        <v>33</v>
      </c>
      <c r="K365" s="35">
        <v>1</v>
      </c>
      <c r="L365" s="35">
        <v>1</v>
      </c>
      <c r="M365" s="35"/>
      <c r="N365" s="35"/>
      <c r="O365" s="35"/>
      <c r="P365" s="35"/>
      <c r="Q365" s="39">
        <f t="shared" si="106"/>
        <v>2</v>
      </c>
      <c r="R365" s="35"/>
      <c r="S365" s="35">
        <v>2</v>
      </c>
      <c r="T365" s="35"/>
      <c r="U365" s="35"/>
      <c r="V365" s="35"/>
      <c r="W365" s="35"/>
      <c r="X365" s="39">
        <f t="shared" si="107"/>
        <v>2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>
        <v>0.71388888888888891</v>
      </c>
      <c r="F366" s="65">
        <v>145192</v>
      </c>
      <c r="G366" s="64">
        <v>0.79583333333333339</v>
      </c>
      <c r="H366" s="65">
        <v>145229</v>
      </c>
      <c r="I366" s="37">
        <f t="shared" si="105"/>
        <v>8.1944444444444486E-2</v>
      </c>
      <c r="J366" s="38">
        <f t="shared" si="105"/>
        <v>37</v>
      </c>
      <c r="K366" s="35">
        <v>2</v>
      </c>
      <c r="L366" s="35">
        <v>1</v>
      </c>
      <c r="M366" s="35">
        <v>1</v>
      </c>
      <c r="N366" s="35"/>
      <c r="O366" s="35"/>
      <c r="P366" s="35"/>
      <c r="Q366" s="39">
        <f t="shared" si="106"/>
        <v>4</v>
      </c>
      <c r="R366" s="35"/>
      <c r="S366" s="35">
        <v>4</v>
      </c>
      <c r="T366" s="35"/>
      <c r="U366" s="35"/>
      <c r="V366" s="35"/>
      <c r="W366" s="35"/>
      <c r="X366" s="39">
        <f t="shared" si="107"/>
        <v>4</v>
      </c>
      <c r="Y366" s="40">
        <f t="shared" si="91"/>
        <v>0</v>
      </c>
    </row>
    <row r="367" spans="1:25" x14ac:dyDescent="0.25">
      <c r="A367" s="30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0.25277777777777782</v>
      </c>
      <c r="J375" s="38">
        <f>SUM(J361:J374)</f>
        <v>184</v>
      </c>
      <c r="K375" s="38">
        <f t="shared" ref="K375:X375" si="108">SUM(K361:K374)</f>
        <v>8</v>
      </c>
      <c r="L375" s="38">
        <f t="shared" si="108"/>
        <v>5</v>
      </c>
      <c r="M375" s="38">
        <f t="shared" si="108"/>
        <v>2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15</v>
      </c>
      <c r="R375" s="38">
        <f t="shared" si="108"/>
        <v>0</v>
      </c>
      <c r="S375" s="38">
        <f t="shared" si="108"/>
        <v>15</v>
      </c>
      <c r="T375" s="38">
        <f t="shared" si="108"/>
        <v>0</v>
      </c>
      <c r="U375" s="38">
        <f t="shared" si="108"/>
        <v>0</v>
      </c>
      <c r="V375" s="38">
        <f t="shared" si="108"/>
        <v>0</v>
      </c>
      <c r="W375" s="38">
        <f t="shared" si="108"/>
        <v>0</v>
      </c>
      <c r="X375" s="38">
        <f t="shared" si="108"/>
        <v>15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43736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43737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43738</v>
      </c>
      <c r="C396" s="32" t="s">
        <v>30</v>
      </c>
      <c r="D396" s="33">
        <v>16</v>
      </c>
      <c r="E396" s="64">
        <v>0.27083333333333331</v>
      </c>
      <c r="F396" s="65">
        <v>145229</v>
      </c>
      <c r="G396" s="64">
        <v>0.31319444444444444</v>
      </c>
      <c r="H396" s="65">
        <v>145263</v>
      </c>
      <c r="I396" s="37">
        <f t="shared" ref="I396:J408" si="118">SUM(G396-E396)</f>
        <v>4.2361111111111127E-2</v>
      </c>
      <c r="J396" s="38">
        <f t="shared" si="118"/>
        <v>34</v>
      </c>
      <c r="K396" s="35">
        <v>4</v>
      </c>
      <c r="L396" s="35"/>
      <c r="M396" s="35"/>
      <c r="N396" s="35"/>
      <c r="O396" s="35"/>
      <c r="P396" s="35"/>
      <c r="Q396" s="39">
        <f>SUM(K396:P396)</f>
        <v>4</v>
      </c>
      <c r="R396" s="35"/>
      <c r="S396" s="35">
        <v>4</v>
      </c>
      <c r="T396" s="35"/>
      <c r="U396" s="35"/>
      <c r="V396" s="35"/>
      <c r="W396" s="35"/>
      <c r="X396" s="39">
        <f>SUM(R396:W396)</f>
        <v>4</v>
      </c>
      <c r="Y396" s="40">
        <f t="shared" si="117"/>
        <v>0</v>
      </c>
    </row>
    <row r="397" spans="1:25" x14ac:dyDescent="0.25">
      <c r="A397" s="30" t="s">
        <v>89</v>
      </c>
      <c r="B397" s="62"/>
      <c r="C397" s="42" t="s">
        <v>31</v>
      </c>
      <c r="D397" s="33"/>
      <c r="E397" s="64">
        <v>0.3263888888888889</v>
      </c>
      <c r="F397" s="65">
        <v>145263</v>
      </c>
      <c r="G397" s="64">
        <v>0.36180555555555555</v>
      </c>
      <c r="H397" s="65">
        <v>145282</v>
      </c>
      <c r="I397" s="37">
        <f t="shared" si="118"/>
        <v>3.5416666666666652E-2</v>
      </c>
      <c r="J397" s="38">
        <f t="shared" si="118"/>
        <v>19</v>
      </c>
      <c r="K397" s="35">
        <v>1</v>
      </c>
      <c r="L397" s="35"/>
      <c r="M397" s="35"/>
      <c r="N397" s="35"/>
      <c r="O397" s="35"/>
      <c r="P397" s="35"/>
      <c r="Q397" s="39">
        <f t="shared" ref="Q397:Q408" si="119">SUM(K397:P397)</f>
        <v>1</v>
      </c>
      <c r="R397" s="35"/>
      <c r="S397" s="35">
        <v>1</v>
      </c>
      <c r="T397" s="35"/>
      <c r="U397" s="35"/>
      <c r="V397" s="35"/>
      <c r="W397" s="35"/>
      <c r="X397" s="39">
        <f t="shared" ref="X397:X408" si="120">SUM(R397:W397)</f>
        <v>1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16</v>
      </c>
      <c r="E398" s="64">
        <v>0.36944444444444446</v>
      </c>
      <c r="F398" s="65">
        <v>145287</v>
      </c>
      <c r="G398" s="64">
        <v>0.39444444444444443</v>
      </c>
      <c r="H398" s="65">
        <v>145311</v>
      </c>
      <c r="I398" s="37">
        <f t="shared" si="118"/>
        <v>2.4999999999999967E-2</v>
      </c>
      <c r="J398" s="38">
        <f t="shared" si="118"/>
        <v>24</v>
      </c>
      <c r="K398" s="35"/>
      <c r="L398" s="35">
        <v>2</v>
      </c>
      <c r="M398" s="35">
        <v>1</v>
      </c>
      <c r="N398" s="35"/>
      <c r="O398" s="35"/>
      <c r="P398" s="35"/>
      <c r="Q398" s="39">
        <f t="shared" si="119"/>
        <v>3</v>
      </c>
      <c r="R398" s="35"/>
      <c r="S398" s="35">
        <v>2</v>
      </c>
      <c r="T398" s="35"/>
      <c r="U398" s="35"/>
      <c r="V398" s="35">
        <v>1</v>
      </c>
      <c r="W398" s="35"/>
      <c r="X398" s="39">
        <f t="shared" si="120"/>
        <v>3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0.41319444444444442</v>
      </c>
      <c r="F399" s="65">
        <v>145311</v>
      </c>
      <c r="G399" s="64">
        <v>0.45416666666666666</v>
      </c>
      <c r="H399" s="65">
        <v>145343</v>
      </c>
      <c r="I399" s="37">
        <f t="shared" si="118"/>
        <v>4.0972222222222243E-2</v>
      </c>
      <c r="J399" s="38">
        <f t="shared" si="118"/>
        <v>32</v>
      </c>
      <c r="K399" s="35">
        <v>1</v>
      </c>
      <c r="L399" s="35">
        <v>2</v>
      </c>
      <c r="M399" s="35"/>
      <c r="N399" s="35"/>
      <c r="O399" s="35"/>
      <c r="P399" s="35"/>
      <c r="Q399" s="39">
        <f t="shared" si="119"/>
        <v>3</v>
      </c>
      <c r="R399" s="35"/>
      <c r="S399" s="35">
        <v>1</v>
      </c>
      <c r="T399" s="35"/>
      <c r="U399" s="35"/>
      <c r="V399" s="35">
        <v>2</v>
      </c>
      <c r="W399" s="35"/>
      <c r="X399" s="39">
        <f t="shared" si="120"/>
        <v>3</v>
      </c>
      <c r="Y399" s="40">
        <f t="shared" si="117"/>
        <v>0</v>
      </c>
    </row>
    <row r="400" spans="1:25" x14ac:dyDescent="0.25">
      <c r="A400" s="30" t="s">
        <v>82</v>
      </c>
      <c r="B400" s="62"/>
      <c r="C400" s="42" t="s">
        <v>34</v>
      </c>
      <c r="D400" s="33">
        <v>18</v>
      </c>
      <c r="E400" s="64">
        <v>0.64583333333333337</v>
      </c>
      <c r="F400" s="65">
        <v>16678</v>
      </c>
      <c r="G400" s="64">
        <v>0.71180555555555547</v>
      </c>
      <c r="H400" s="65">
        <v>16718</v>
      </c>
      <c r="I400" s="37">
        <f t="shared" si="118"/>
        <v>6.5972222222222099E-2</v>
      </c>
      <c r="J400" s="38">
        <f t="shared" si="118"/>
        <v>40</v>
      </c>
      <c r="K400" s="35">
        <v>3</v>
      </c>
      <c r="L400" s="35"/>
      <c r="M400" s="35"/>
      <c r="N400" s="35"/>
      <c r="O400" s="35"/>
      <c r="P400" s="35"/>
      <c r="Q400" s="39">
        <f t="shared" si="119"/>
        <v>3</v>
      </c>
      <c r="R400" s="35">
        <v>1</v>
      </c>
      <c r="S400" s="35">
        <v>2</v>
      </c>
      <c r="T400" s="35"/>
      <c r="U400" s="35"/>
      <c r="V400" s="35"/>
      <c r="W400" s="35"/>
      <c r="X400" s="39">
        <f t="shared" si="120"/>
        <v>3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0.72777777777777775</v>
      </c>
      <c r="F401" s="65">
        <v>16718</v>
      </c>
      <c r="G401" s="64">
        <v>0.78125</v>
      </c>
      <c r="H401" s="65">
        <v>16750</v>
      </c>
      <c r="I401" s="37">
        <f t="shared" si="118"/>
        <v>5.3472222222222254E-2</v>
      </c>
      <c r="J401" s="38">
        <f t="shared" si="118"/>
        <v>32</v>
      </c>
      <c r="K401" s="35">
        <v>3</v>
      </c>
      <c r="L401" s="35">
        <v>1</v>
      </c>
      <c r="M401" s="35"/>
      <c r="N401" s="35"/>
      <c r="O401" s="35"/>
      <c r="P401" s="35"/>
      <c r="Q401" s="39">
        <f t="shared" si="119"/>
        <v>4</v>
      </c>
      <c r="R401" s="35"/>
      <c r="S401" s="35">
        <v>2</v>
      </c>
      <c r="T401" s="35">
        <v>2</v>
      </c>
      <c r="U401" s="35"/>
      <c r="V401" s="35"/>
      <c r="W401" s="35"/>
      <c r="X401" s="39">
        <f t="shared" si="120"/>
        <v>4</v>
      </c>
      <c r="Y401" s="40">
        <f t="shared" si="117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0.26319444444444434</v>
      </c>
      <c r="J410" s="38">
        <f>SUM(J396:J409)</f>
        <v>181</v>
      </c>
      <c r="K410" s="38">
        <f t="shared" ref="K410:X410" si="121">SUM(K396:K409)</f>
        <v>12</v>
      </c>
      <c r="L410" s="38">
        <f t="shared" si="121"/>
        <v>5</v>
      </c>
      <c r="M410" s="38">
        <f t="shared" si="121"/>
        <v>1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18</v>
      </c>
      <c r="R410" s="38">
        <f t="shared" si="121"/>
        <v>1</v>
      </c>
      <c r="S410" s="38">
        <f t="shared" si="121"/>
        <v>12</v>
      </c>
      <c r="T410" s="38">
        <f t="shared" si="121"/>
        <v>2</v>
      </c>
      <c r="U410" s="38">
        <f t="shared" si="121"/>
        <v>0</v>
      </c>
      <c r="V410" s="38">
        <f t="shared" si="121"/>
        <v>3</v>
      </c>
      <c r="W410" s="38">
        <f t="shared" si="121"/>
        <v>0</v>
      </c>
      <c r="X410" s="38">
        <f t="shared" si="121"/>
        <v>18</v>
      </c>
      <c r="Y410" s="40">
        <f t="shared" si="117"/>
        <v>0</v>
      </c>
    </row>
    <row r="411" spans="1:25" ht="15.75" thickTop="1" x14ac:dyDescent="0.25">
      <c r="A411" s="30"/>
      <c r="B411" s="31"/>
      <c r="C411" s="32" t="s">
        <v>30</v>
      </c>
      <c r="D411" s="33"/>
      <c r="E411" s="64"/>
      <c r="F411" s="65"/>
      <c r="G411" s="64"/>
      <c r="H411" s="65"/>
      <c r="I411" s="37">
        <f t="shared" ref="I411:J423" si="122">SUM(G411-E411)</f>
        <v>0</v>
      </c>
      <c r="J411" s="38">
        <f t="shared" si="122"/>
        <v>0</v>
      </c>
      <c r="K411" s="35"/>
      <c r="L411" s="35"/>
      <c r="M411" s="35"/>
      <c r="N411" s="35"/>
      <c r="O411" s="35"/>
      <c r="P411" s="35"/>
      <c r="Q411" s="39">
        <f>SUM(K411:P411)</f>
        <v>0</v>
      </c>
      <c r="R411" s="35"/>
      <c r="S411" s="35"/>
      <c r="T411" s="35"/>
      <c r="U411" s="35"/>
      <c r="V411" s="35"/>
      <c r="W411" s="35"/>
      <c r="X411" s="39">
        <f>SUM(R411:W411)</f>
        <v>0</v>
      </c>
      <c r="Y411" s="40">
        <f t="shared" si="117"/>
        <v>0</v>
      </c>
    </row>
    <row r="412" spans="1:25" x14ac:dyDescent="0.25">
      <c r="A412" s="30"/>
      <c r="B412" s="41"/>
      <c r="C412" s="42" t="s">
        <v>31</v>
      </c>
      <c r="D412" s="33"/>
      <c r="E412" s="64"/>
      <c r="F412" s="65"/>
      <c r="G412" s="64"/>
      <c r="H412" s="65"/>
      <c r="I412" s="37">
        <f t="shared" si="122"/>
        <v>0</v>
      </c>
      <c r="J412" s="38">
        <f t="shared" si="122"/>
        <v>0</v>
      </c>
      <c r="K412" s="35"/>
      <c r="L412" s="35"/>
      <c r="M412" s="35"/>
      <c r="N412" s="35"/>
      <c r="O412" s="35"/>
      <c r="P412" s="35"/>
      <c r="Q412" s="39">
        <f t="shared" ref="Q412:Q423" si="123">SUM(K412:P412)</f>
        <v>0</v>
      </c>
      <c r="R412" s="35"/>
      <c r="S412" s="35"/>
      <c r="T412" s="35"/>
      <c r="U412" s="35"/>
      <c r="V412" s="35"/>
      <c r="W412" s="35"/>
      <c r="X412" s="39">
        <f t="shared" ref="X412:X423" si="124">SUM(R412:W412)</f>
        <v>0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/>
      <c r="E413" s="64"/>
      <c r="F413" s="65"/>
      <c r="G413" s="64"/>
      <c r="H413" s="65"/>
      <c r="I413" s="37">
        <f t="shared" si="122"/>
        <v>0</v>
      </c>
      <c r="J413" s="38">
        <f t="shared" si="122"/>
        <v>0</v>
      </c>
      <c r="K413" s="35"/>
      <c r="L413" s="35"/>
      <c r="M413" s="35"/>
      <c r="N413" s="35"/>
      <c r="O413" s="35"/>
      <c r="P413" s="35"/>
      <c r="Q413" s="39">
        <f t="shared" si="123"/>
        <v>0</v>
      </c>
      <c r="R413" s="35"/>
      <c r="S413" s="35"/>
      <c r="T413" s="35"/>
      <c r="U413" s="35"/>
      <c r="V413" s="35"/>
      <c r="W413" s="35"/>
      <c r="X413" s="39">
        <f t="shared" si="124"/>
        <v>0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/>
      <c r="F414" s="65"/>
      <c r="G414" s="64"/>
      <c r="H414" s="65"/>
      <c r="I414" s="37">
        <f t="shared" si="122"/>
        <v>0</v>
      </c>
      <c r="J414" s="38">
        <f t="shared" si="122"/>
        <v>0</v>
      </c>
      <c r="K414" s="35"/>
      <c r="L414" s="35"/>
      <c r="M414" s="35"/>
      <c r="N414" s="35"/>
      <c r="O414" s="35"/>
      <c r="P414" s="35"/>
      <c r="Q414" s="39">
        <f t="shared" si="123"/>
        <v>0</v>
      </c>
      <c r="R414" s="35"/>
      <c r="S414" s="35"/>
      <c r="T414" s="35"/>
      <c r="U414" s="35"/>
      <c r="V414" s="35"/>
      <c r="W414" s="35"/>
      <c r="X414" s="39">
        <f t="shared" si="124"/>
        <v>0</v>
      </c>
      <c r="Y414" s="40">
        <f t="shared" si="117"/>
        <v>0</v>
      </c>
    </row>
    <row r="415" spans="1:25" x14ac:dyDescent="0.25">
      <c r="A415" s="30"/>
      <c r="B415" s="41"/>
      <c r="C415" s="42" t="s">
        <v>34</v>
      </c>
      <c r="D415" s="33"/>
      <c r="E415" s="64"/>
      <c r="F415" s="65"/>
      <c r="G415" s="64"/>
      <c r="H415" s="65"/>
      <c r="I415" s="37">
        <f t="shared" si="122"/>
        <v>0</v>
      </c>
      <c r="J415" s="38">
        <f t="shared" si="122"/>
        <v>0</v>
      </c>
      <c r="K415" s="35"/>
      <c r="L415" s="35"/>
      <c r="M415" s="35"/>
      <c r="N415" s="35"/>
      <c r="O415" s="35"/>
      <c r="P415" s="35"/>
      <c r="Q415" s="39">
        <f t="shared" si="123"/>
        <v>0</v>
      </c>
      <c r="R415" s="35"/>
      <c r="S415" s="35"/>
      <c r="T415" s="35"/>
      <c r="U415" s="35"/>
      <c r="V415" s="35"/>
      <c r="W415" s="35"/>
      <c r="X415" s="39">
        <f t="shared" si="124"/>
        <v>0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/>
      <c r="F416" s="65"/>
      <c r="G416" s="64"/>
      <c r="H416" s="65"/>
      <c r="I416" s="37">
        <f t="shared" si="122"/>
        <v>0</v>
      </c>
      <c r="J416" s="38">
        <f t="shared" si="122"/>
        <v>0</v>
      </c>
      <c r="K416" s="35"/>
      <c r="L416" s="35"/>
      <c r="M416" s="35"/>
      <c r="N416" s="35"/>
      <c r="O416" s="35"/>
      <c r="P416" s="35"/>
      <c r="Q416" s="39">
        <f t="shared" si="123"/>
        <v>0</v>
      </c>
      <c r="R416" s="35"/>
      <c r="S416" s="35"/>
      <c r="T416" s="35"/>
      <c r="U416" s="35"/>
      <c r="V416" s="35"/>
      <c r="W416" s="35"/>
      <c r="X416" s="39">
        <f t="shared" si="124"/>
        <v>0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</v>
      </c>
      <c r="J425" s="38">
        <f>SUM(J411:J424)</f>
        <v>0</v>
      </c>
      <c r="K425" s="38">
        <f t="shared" ref="K425:X425" si="125">SUM(K411:K424)</f>
        <v>0</v>
      </c>
      <c r="L425" s="38">
        <f t="shared" si="125"/>
        <v>0</v>
      </c>
      <c r="M425" s="38">
        <f t="shared" si="125"/>
        <v>0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0</v>
      </c>
      <c r="R425" s="38">
        <f t="shared" si="125"/>
        <v>0</v>
      </c>
      <c r="S425" s="38">
        <f t="shared" si="125"/>
        <v>0</v>
      </c>
      <c r="T425" s="38">
        <f t="shared" si="125"/>
        <v>0</v>
      </c>
      <c r="U425" s="38">
        <f t="shared" si="125"/>
        <v>0</v>
      </c>
      <c r="V425" s="38">
        <f t="shared" si="125"/>
        <v>0</v>
      </c>
      <c r="W425" s="38">
        <f t="shared" si="125"/>
        <v>0</v>
      </c>
      <c r="X425" s="38">
        <f t="shared" si="125"/>
        <v>0</v>
      </c>
      <c r="Y425" s="40">
        <f t="shared" si="117"/>
        <v>0</v>
      </c>
    </row>
    <row r="426" spans="1:25" ht="15.75" thickTop="1" x14ac:dyDescent="0.25">
      <c r="A426" s="30"/>
      <c r="B426" s="31"/>
      <c r="C426" s="32" t="s">
        <v>30</v>
      </c>
      <c r="D426" s="33"/>
      <c r="E426" s="64"/>
      <c r="F426" s="65"/>
      <c r="G426" s="64"/>
      <c r="H426" s="65"/>
      <c r="I426" s="37">
        <f t="shared" ref="I426:J438" si="126">SUM(G426-E426)</f>
        <v>0</v>
      </c>
      <c r="J426" s="38">
        <f t="shared" si="126"/>
        <v>0</v>
      </c>
      <c r="K426" s="35"/>
      <c r="L426" s="35"/>
      <c r="M426" s="35"/>
      <c r="N426" s="35"/>
      <c r="O426" s="35"/>
      <c r="P426" s="35"/>
      <c r="Q426" s="39">
        <f>SUM(K426:P426)</f>
        <v>0</v>
      </c>
      <c r="R426" s="35"/>
      <c r="S426" s="35"/>
      <c r="T426" s="35"/>
      <c r="U426" s="35"/>
      <c r="V426" s="35"/>
      <c r="W426" s="35"/>
      <c r="X426" s="39">
        <f>SUM(R426:W426)</f>
        <v>0</v>
      </c>
      <c r="Y426" s="40">
        <f t="shared" si="117"/>
        <v>0</v>
      </c>
    </row>
    <row r="427" spans="1:25" x14ac:dyDescent="0.25">
      <c r="A427" s="30"/>
      <c r="B427" s="41"/>
      <c r="C427" s="42" t="s">
        <v>31</v>
      </c>
      <c r="D427" s="33"/>
      <c r="E427" s="64"/>
      <c r="F427" s="65"/>
      <c r="G427" s="64"/>
      <c r="H427" s="65"/>
      <c r="I427" s="37">
        <f t="shared" si="126"/>
        <v>0</v>
      </c>
      <c r="J427" s="38">
        <f t="shared" si="126"/>
        <v>0</v>
      </c>
      <c r="K427" s="35"/>
      <c r="L427" s="35"/>
      <c r="M427" s="35"/>
      <c r="N427" s="35"/>
      <c r="O427" s="35"/>
      <c r="P427" s="35"/>
      <c r="Q427" s="39">
        <f t="shared" ref="Q427:Q438" si="127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8">SUM(R427:W427)</f>
        <v>0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/>
      <c r="E428" s="64"/>
      <c r="F428" s="65"/>
      <c r="G428" s="64"/>
      <c r="H428" s="65"/>
      <c r="I428" s="37">
        <f t="shared" si="126"/>
        <v>0</v>
      </c>
      <c r="J428" s="38">
        <f t="shared" si="126"/>
        <v>0</v>
      </c>
      <c r="K428" s="35"/>
      <c r="L428" s="35"/>
      <c r="M428" s="35"/>
      <c r="N428" s="35"/>
      <c r="O428" s="35"/>
      <c r="P428" s="35"/>
      <c r="Q428" s="39">
        <f t="shared" si="127"/>
        <v>0</v>
      </c>
      <c r="R428" s="35"/>
      <c r="S428" s="35"/>
      <c r="T428" s="35"/>
      <c r="U428" s="35"/>
      <c r="V428" s="35"/>
      <c r="W428" s="35"/>
      <c r="X428" s="39">
        <f t="shared" si="128"/>
        <v>0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/>
      <c r="F429" s="65"/>
      <c r="G429" s="64"/>
      <c r="H429" s="65"/>
      <c r="I429" s="37">
        <f t="shared" si="126"/>
        <v>0</v>
      </c>
      <c r="J429" s="38">
        <f t="shared" si="126"/>
        <v>0</v>
      </c>
      <c r="K429" s="35"/>
      <c r="L429" s="35"/>
      <c r="M429" s="35"/>
      <c r="N429" s="35"/>
      <c r="O429" s="35"/>
      <c r="P429" s="35"/>
      <c r="Q429" s="39">
        <f t="shared" si="127"/>
        <v>0</v>
      </c>
      <c r="R429" s="35"/>
      <c r="S429" s="35"/>
      <c r="T429" s="35"/>
      <c r="U429" s="35"/>
      <c r="V429" s="35"/>
      <c r="W429" s="35"/>
      <c r="X429" s="39">
        <f t="shared" si="128"/>
        <v>0</v>
      </c>
      <c r="Y429" s="40">
        <f t="shared" si="117"/>
        <v>0</v>
      </c>
    </row>
    <row r="430" spans="1:25" x14ac:dyDescent="0.25">
      <c r="A430" s="30"/>
      <c r="B430" s="41"/>
      <c r="C430" s="42" t="s">
        <v>34</v>
      </c>
      <c r="D430" s="33"/>
      <c r="E430" s="64"/>
      <c r="F430" s="65"/>
      <c r="G430" s="64"/>
      <c r="H430" s="65"/>
      <c r="I430" s="37">
        <f t="shared" si="126"/>
        <v>0</v>
      </c>
      <c r="J430" s="38">
        <f t="shared" si="126"/>
        <v>0</v>
      </c>
      <c r="K430" s="35"/>
      <c r="L430" s="35"/>
      <c r="M430" s="35"/>
      <c r="N430" s="35"/>
      <c r="O430" s="35"/>
      <c r="P430" s="35"/>
      <c r="Q430" s="39">
        <f t="shared" si="127"/>
        <v>0</v>
      </c>
      <c r="R430" s="35"/>
      <c r="S430" s="35"/>
      <c r="T430" s="35"/>
      <c r="U430" s="35"/>
      <c r="V430" s="35"/>
      <c r="W430" s="35"/>
      <c r="X430" s="39">
        <f t="shared" si="128"/>
        <v>0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/>
      <c r="F431" s="65"/>
      <c r="G431" s="64"/>
      <c r="H431" s="65"/>
      <c r="I431" s="37">
        <f t="shared" si="126"/>
        <v>0</v>
      </c>
      <c r="J431" s="38">
        <f t="shared" si="126"/>
        <v>0</v>
      </c>
      <c r="K431" s="35"/>
      <c r="L431" s="35"/>
      <c r="M431" s="35"/>
      <c r="N431" s="35"/>
      <c r="O431" s="35"/>
      <c r="P431" s="35"/>
      <c r="Q431" s="39">
        <f t="shared" si="127"/>
        <v>0</v>
      </c>
      <c r="R431" s="35"/>
      <c r="S431" s="35"/>
      <c r="T431" s="35"/>
      <c r="U431" s="35"/>
      <c r="V431" s="35"/>
      <c r="W431" s="35"/>
      <c r="X431" s="39">
        <f t="shared" si="128"/>
        <v>0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</v>
      </c>
      <c r="J440" s="38">
        <f>SUM(J426:J439)</f>
        <v>0</v>
      </c>
      <c r="K440" s="38">
        <f t="shared" ref="K440:X440" si="129">SUM(K426:K439)</f>
        <v>0</v>
      </c>
      <c r="L440" s="38">
        <f t="shared" si="129"/>
        <v>0</v>
      </c>
      <c r="M440" s="38">
        <f t="shared" si="129"/>
        <v>0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0</v>
      </c>
      <c r="R440" s="38">
        <f t="shared" si="129"/>
        <v>0</v>
      </c>
      <c r="S440" s="38">
        <f t="shared" si="129"/>
        <v>0</v>
      </c>
      <c r="T440" s="38">
        <f t="shared" si="129"/>
        <v>0</v>
      </c>
      <c r="U440" s="38">
        <f t="shared" si="129"/>
        <v>0</v>
      </c>
      <c r="V440" s="38">
        <f t="shared" si="129"/>
        <v>0</v>
      </c>
      <c r="W440" s="38">
        <f t="shared" si="129"/>
        <v>0</v>
      </c>
      <c r="X440" s="38">
        <f t="shared" si="129"/>
        <v>0</v>
      </c>
      <c r="Y440" s="40">
        <f t="shared" si="117"/>
        <v>0</v>
      </c>
    </row>
    <row r="441" spans="1:25" ht="15.75" thickTop="1" x14ac:dyDescent="0.25">
      <c r="A441" s="30"/>
      <c r="B441" s="31"/>
      <c r="C441" s="32" t="s">
        <v>30</v>
      </c>
      <c r="D441" s="33"/>
      <c r="E441" s="64"/>
      <c r="F441" s="65"/>
      <c r="G441" s="64"/>
      <c r="H441" s="65"/>
      <c r="I441" s="37">
        <f t="shared" ref="I441:J453" si="130">SUM(G441-E441)</f>
        <v>0</v>
      </c>
      <c r="J441" s="38">
        <f t="shared" si="130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30"/>
      <c r="B442" s="41"/>
      <c r="C442" s="42" t="s">
        <v>31</v>
      </c>
      <c r="D442" s="33"/>
      <c r="E442" s="64"/>
      <c r="F442" s="65"/>
      <c r="G442" s="64"/>
      <c r="H442" s="65"/>
      <c r="I442" s="37">
        <f t="shared" si="130"/>
        <v>0</v>
      </c>
      <c r="J442" s="38">
        <f t="shared" si="130"/>
        <v>0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/>
      <c r="E443" s="64"/>
      <c r="F443" s="65"/>
      <c r="G443" s="64"/>
      <c r="H443" s="65"/>
      <c r="I443" s="37">
        <f t="shared" si="130"/>
        <v>0</v>
      </c>
      <c r="J443" s="38">
        <f t="shared" si="130"/>
        <v>0</v>
      </c>
      <c r="K443" s="35"/>
      <c r="L443" s="35"/>
      <c r="M443" s="35"/>
      <c r="N443" s="35"/>
      <c r="O443" s="35"/>
      <c r="P443" s="35"/>
      <c r="Q443" s="39">
        <f t="shared" si="131"/>
        <v>0</v>
      </c>
      <c r="R443" s="35"/>
      <c r="S443" s="35"/>
      <c r="T443" s="35"/>
      <c r="U443" s="35"/>
      <c r="V443" s="35"/>
      <c r="W443" s="35"/>
      <c r="X443" s="39">
        <f t="shared" si="132"/>
        <v>0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/>
      <c r="F444" s="65"/>
      <c r="G444" s="64"/>
      <c r="H444" s="65"/>
      <c r="I444" s="37">
        <f t="shared" si="130"/>
        <v>0</v>
      </c>
      <c r="J444" s="38">
        <f t="shared" si="130"/>
        <v>0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30"/>
      <c r="B445" s="41"/>
      <c r="C445" s="42" t="s">
        <v>34</v>
      </c>
      <c r="D445" s="33"/>
      <c r="E445" s="64"/>
      <c r="F445" s="65"/>
      <c r="G445" s="64"/>
      <c r="H445" s="65"/>
      <c r="I445" s="37">
        <f t="shared" si="130"/>
        <v>0</v>
      </c>
      <c r="J445" s="38">
        <f t="shared" si="130"/>
        <v>0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/>
      <c r="F446" s="65"/>
      <c r="G446" s="64"/>
      <c r="H446" s="65"/>
      <c r="I446" s="37">
        <f t="shared" si="130"/>
        <v>0</v>
      </c>
      <c r="J446" s="38">
        <f t="shared" si="130"/>
        <v>0</v>
      </c>
      <c r="K446" s="35"/>
      <c r="L446" s="35"/>
      <c r="M446" s="35"/>
      <c r="N446" s="35"/>
      <c r="O446" s="35"/>
      <c r="P446" s="35"/>
      <c r="Q446" s="39">
        <f t="shared" si="131"/>
        <v>0</v>
      </c>
      <c r="R446" s="35"/>
      <c r="S446" s="35"/>
      <c r="T446" s="35"/>
      <c r="U446" s="35"/>
      <c r="V446" s="35"/>
      <c r="W446" s="35"/>
      <c r="X446" s="39">
        <f t="shared" si="132"/>
        <v>0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3">SUM(K441:K454)</f>
        <v>0</v>
      </c>
      <c r="L455" s="38">
        <f t="shared" si="133"/>
        <v>0</v>
      </c>
      <c r="M455" s="38">
        <f t="shared" si="133"/>
        <v>0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0</v>
      </c>
      <c r="R455" s="38">
        <f t="shared" si="133"/>
        <v>0</v>
      </c>
      <c r="S455" s="38">
        <f t="shared" si="133"/>
        <v>0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0</v>
      </c>
      <c r="Y455" s="40">
        <f t="shared" si="117"/>
        <v>0</v>
      </c>
    </row>
    <row r="456" spans="1:25" ht="15.75" thickTop="1" x14ac:dyDescent="0.25">
      <c r="A456" s="74"/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>
        <v>43372</v>
      </c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>I30+I45+I60+I75+I90+I125+I140+I155+I170+I185+I220+I235+I250+I265+I280+I315+I330+I345+I360+I375+I410</f>
        <v>5.3083333333333327</v>
      </c>
      <c r="J486" s="121">
        <f>J30+J45+J60+J75+J90+J125+J140+J155+J170+J185+J220+J235+J250+J265+J280+J315+J330+J345+J360+J375+J410</f>
        <v>3728</v>
      </c>
      <c r="K486" s="121">
        <f>K30+K45+K60+K75+K90+K125+K140+K155+K170+K185+K220+K235+K250+K265+K280+K315+K330+K345+K360+K375+K410</f>
        <v>152</v>
      </c>
      <c r="L486" s="121">
        <f t="shared" ref="L486:P486" si="142">L30+L45+L60+L75+L90+L125+L140+L155+L170+L185+L220+L235+L250+L265+L280+L315+L330+L345+L360+L375+L410</f>
        <v>154</v>
      </c>
      <c r="M486" s="121">
        <f t="shared" si="142"/>
        <v>34</v>
      </c>
      <c r="N486" s="121">
        <f t="shared" si="142"/>
        <v>1</v>
      </c>
      <c r="O486" s="121">
        <f t="shared" si="142"/>
        <v>0</v>
      </c>
      <c r="P486" s="121">
        <f t="shared" si="142"/>
        <v>0</v>
      </c>
      <c r="Q486" s="121">
        <f>SUM(K486:P486)</f>
        <v>341</v>
      </c>
      <c r="R486" s="121">
        <f>R30+R45+R60+R75+R90+R125+R140+R155+R170+R185+R220+R235+R250+R265+R280+R315+R330+R345+R360+R375+R410</f>
        <v>18</v>
      </c>
      <c r="S486" s="121">
        <f t="shared" ref="S486:W486" si="143">S30+S45+S60+S75+S90+S125+S140+S155+S170+S185+S220+S235+S250+S265+S280+S315+S330+S345+S360+S375+S410</f>
        <v>238</v>
      </c>
      <c r="T486" s="121">
        <f t="shared" si="143"/>
        <v>45</v>
      </c>
      <c r="U486" s="121">
        <f t="shared" si="143"/>
        <v>3</v>
      </c>
      <c r="V486" s="121">
        <f t="shared" si="143"/>
        <v>37</v>
      </c>
      <c r="W486" s="121">
        <f t="shared" si="143"/>
        <v>0</v>
      </c>
      <c r="X486" s="121">
        <f>SUM(R486:W486)</f>
        <v>341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>Q31+Q46+Q61+Q76+Q111+Q126+Q141+Q156+Q171+Q206+Q221+Q236+Q251+Q266+Q301+Q316+Q331+Q346+Q361+Q396</f>
        <v>63</v>
      </c>
      <c r="R487" s="2"/>
      <c r="S487" s="2"/>
      <c r="T487" s="2"/>
      <c r="U487" s="2"/>
      <c r="V487" s="2"/>
      <c r="W487" s="123" t="s">
        <v>30</v>
      </c>
      <c r="X487" s="124">
        <f>X31+X46+X61+X76+X111+X126+X141+X156+X171+X206+X221+X236+X251+X266+X301+X316+X331+X346+X361+X396</f>
        <v>63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ref="Q488:Q492" si="144">Q32+Q47+Q62+Q77+Q112+Q127+Q142+Q157+Q172+Q207+Q222+Q237+Q252+Q267+Q302+Q317+Q332+Q347+Q362+Q397</f>
        <v>15</v>
      </c>
      <c r="R488" s="125"/>
      <c r="S488" s="125"/>
      <c r="T488" s="125"/>
      <c r="U488" s="125"/>
      <c r="V488" s="125"/>
      <c r="W488" s="123" t="s">
        <v>31</v>
      </c>
      <c r="X488" s="124">
        <f t="shared" ref="X488:X492" si="145">X32+X47+X62+X77+X112+X127+X142+X157+X172+X207+X222+X237+X252+X267+X302+X317+X332+X347+X362+X397</f>
        <v>15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4"/>
        <v>63</v>
      </c>
      <c r="R489" s="125"/>
      <c r="S489" s="125"/>
      <c r="T489" s="125"/>
      <c r="U489" s="125"/>
      <c r="V489" s="125"/>
      <c r="W489" s="123" t="s">
        <v>32</v>
      </c>
      <c r="X489" s="124">
        <f t="shared" si="145"/>
        <v>63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4"/>
        <v>40</v>
      </c>
      <c r="R490" s="125"/>
      <c r="S490" s="125"/>
      <c r="T490" s="125"/>
      <c r="U490" s="125"/>
      <c r="V490" s="125"/>
      <c r="W490" s="123" t="s">
        <v>33</v>
      </c>
      <c r="X490" s="124">
        <f t="shared" si="145"/>
        <v>40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4"/>
        <v>44</v>
      </c>
      <c r="R491" s="125"/>
      <c r="S491" s="125"/>
      <c r="T491" s="125"/>
      <c r="U491" s="125"/>
      <c r="V491" s="125"/>
      <c r="W491" s="123" t="s">
        <v>34</v>
      </c>
      <c r="X491" s="124">
        <f t="shared" si="145"/>
        <v>44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4"/>
        <v>116</v>
      </c>
      <c r="R492" s="125"/>
      <c r="S492" s="125"/>
      <c r="T492" s="125"/>
      <c r="U492" s="125"/>
      <c r="V492" s="125"/>
      <c r="W492" s="123" t="s">
        <v>35</v>
      </c>
      <c r="X492" s="124">
        <f t="shared" si="145"/>
        <v>116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/>
      <c r="R493" s="125"/>
      <c r="S493" s="125"/>
      <c r="T493" s="125"/>
      <c r="U493" s="125"/>
      <c r="V493" s="125"/>
      <c r="W493" s="123" t="s">
        <v>36</v>
      </c>
      <c r="X493" s="124"/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/>
      <c r="R494" s="125"/>
      <c r="S494" s="125"/>
      <c r="T494" s="125"/>
      <c r="U494" s="125"/>
      <c r="V494" s="125"/>
      <c r="W494" s="123" t="s">
        <v>37</v>
      </c>
      <c r="X494" s="124"/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SUM(Q487:Q492)</f>
        <v>341</v>
      </c>
      <c r="R497" s="125"/>
      <c r="S497" s="125"/>
      <c r="T497" s="125"/>
      <c r="U497" s="125"/>
      <c r="V497" s="125"/>
      <c r="W497" s="123" t="s">
        <v>7</v>
      </c>
      <c r="X497" s="124">
        <f>SUM(X487:X492)</f>
        <v>341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63</v>
      </c>
      <c r="K504" s="142">
        <f>Q488</f>
        <v>15</v>
      </c>
      <c r="L504" s="140">
        <f>J504+K504</f>
        <v>78</v>
      </c>
      <c r="M504" s="143">
        <f>Q489</f>
        <v>63</v>
      </c>
      <c r="N504" s="141">
        <f>Q490</f>
        <v>40</v>
      </c>
      <c r="O504" s="141">
        <f>M504+N504</f>
        <v>103</v>
      </c>
      <c r="P504" s="141">
        <f>Q491</f>
        <v>44</v>
      </c>
      <c r="Q504" s="141">
        <f>Q492</f>
        <v>116</v>
      </c>
      <c r="R504" s="141">
        <f>P504+Q504</f>
        <v>160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341</v>
      </c>
    </row>
  </sheetData>
  <mergeCells count="2">
    <mergeCell ref="A1:D1"/>
    <mergeCell ref="B3:C3"/>
  </mergeCells>
  <pageMargins left="0.7" right="0.7" top="0.75" bottom="0.75" header="0.3" footer="0.3"/>
  <pageSetup orientation="portrait" r:id="rId1"/>
  <ignoredErrors>
    <ignoredError sqref="Q48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topLeftCell="G1" workbookViewId="0">
      <pane ySplit="5" topLeftCell="A480" activePane="bottomLeft" state="frozen"/>
      <selection pane="bottomLeft" activeCell="S365" sqref="S365"/>
    </sheetView>
  </sheetViews>
  <sheetFormatPr defaultRowHeight="15" x14ac:dyDescent="0.25"/>
  <cols>
    <col min="1" max="2" width="9.85546875" bestFit="1" customWidth="1"/>
  </cols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>
        <v>43739</v>
      </c>
      <c r="C31" s="32" t="s">
        <v>30</v>
      </c>
      <c r="D31" s="33">
        <v>18</v>
      </c>
      <c r="E31" s="34">
        <v>0.27083333333333331</v>
      </c>
      <c r="F31" s="35">
        <v>16750</v>
      </c>
      <c r="G31" s="34">
        <v>0.32013888888888892</v>
      </c>
      <c r="H31" s="35">
        <v>16784</v>
      </c>
      <c r="I31" s="37">
        <f>SUM(G31-E31)</f>
        <v>4.9305555555555602E-2</v>
      </c>
      <c r="J31" s="38">
        <f>SUM(H31-F31)</f>
        <v>34</v>
      </c>
      <c r="K31" s="35">
        <v>2</v>
      </c>
      <c r="L31" s="35">
        <v>2</v>
      </c>
      <c r="M31" s="35"/>
      <c r="N31" s="35"/>
      <c r="O31" s="35"/>
      <c r="P31" s="35"/>
      <c r="Q31" s="39">
        <f>SUM(K31:P31)</f>
        <v>4</v>
      </c>
      <c r="R31" s="35"/>
      <c r="S31" s="35">
        <v>2</v>
      </c>
      <c r="T31" s="35"/>
      <c r="U31" s="35"/>
      <c r="V31" s="35">
        <v>2</v>
      </c>
      <c r="W31" s="35"/>
      <c r="X31" s="39">
        <f>SUM(R31:W31)</f>
        <v>4</v>
      </c>
      <c r="Y31" s="40">
        <f t="shared" si="11"/>
        <v>0</v>
      </c>
    </row>
    <row r="32" spans="1:25" x14ac:dyDescent="0.25">
      <c r="A32" s="30" t="s">
        <v>97</v>
      </c>
      <c r="B32" s="41"/>
      <c r="C32" s="42" t="s">
        <v>31</v>
      </c>
      <c r="D32" s="33"/>
      <c r="E32" s="34">
        <v>0.32291666666666669</v>
      </c>
      <c r="F32" s="35">
        <v>16784</v>
      </c>
      <c r="G32" s="34">
        <v>0.36249999999999999</v>
      </c>
      <c r="H32" s="35">
        <v>16807</v>
      </c>
      <c r="I32" s="37">
        <f t="shared" ref="I32:J43" si="12">SUM(G32-E32)</f>
        <v>3.9583333333333304E-2</v>
      </c>
      <c r="J32" s="38">
        <f t="shared" si="12"/>
        <v>23</v>
      </c>
      <c r="K32" s="35"/>
      <c r="L32" s="35">
        <v>1</v>
      </c>
      <c r="M32" s="35"/>
      <c r="N32" s="35"/>
      <c r="O32" s="35"/>
      <c r="P32" s="35"/>
      <c r="Q32" s="39">
        <f t="shared" ref="Q32:Q43" si="13">SUM(K32:P32)</f>
        <v>1</v>
      </c>
      <c r="R32" s="35"/>
      <c r="S32" s="35">
        <v>1</v>
      </c>
      <c r="T32" s="35"/>
      <c r="U32" s="35"/>
      <c r="V32" s="35"/>
      <c r="W32" s="35"/>
      <c r="X32" s="39">
        <f t="shared" ref="X32:X43" si="14">SUM(R32:W32)</f>
        <v>1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>
        <v>18</v>
      </c>
      <c r="E33" s="34">
        <v>0.36944444444444446</v>
      </c>
      <c r="F33" s="35">
        <v>16807</v>
      </c>
      <c r="G33" s="34">
        <v>0.40347222222222223</v>
      </c>
      <c r="H33" s="35">
        <v>16831</v>
      </c>
      <c r="I33" s="37">
        <f t="shared" si="12"/>
        <v>3.4027777777777768E-2</v>
      </c>
      <c r="J33" s="38">
        <f t="shared" si="12"/>
        <v>24</v>
      </c>
      <c r="K33" s="35">
        <v>1</v>
      </c>
      <c r="L33" s="35"/>
      <c r="M33" s="35">
        <v>1</v>
      </c>
      <c r="N33" s="35"/>
      <c r="O33" s="35"/>
      <c r="P33" s="35"/>
      <c r="Q33" s="39">
        <f t="shared" si="13"/>
        <v>2</v>
      </c>
      <c r="R33" s="35"/>
      <c r="S33" s="35">
        <v>2</v>
      </c>
      <c r="T33" s="35"/>
      <c r="U33" s="35"/>
      <c r="V33" s="35"/>
      <c r="W33" s="35"/>
      <c r="X33" s="39">
        <f t="shared" si="14"/>
        <v>2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>
        <v>0.39930555555555558</v>
      </c>
      <c r="F34" s="35">
        <v>16831</v>
      </c>
      <c r="G34" s="34">
        <v>0.4604166666666667</v>
      </c>
      <c r="H34" s="35">
        <v>16863</v>
      </c>
      <c r="I34" s="37">
        <f t="shared" si="12"/>
        <v>6.1111111111111116E-2</v>
      </c>
      <c r="J34" s="38">
        <f t="shared" si="12"/>
        <v>32</v>
      </c>
      <c r="K34" s="35"/>
      <c r="L34" s="35">
        <v>2</v>
      </c>
      <c r="M34" s="35"/>
      <c r="N34" s="35"/>
      <c r="O34" s="35"/>
      <c r="P34" s="35"/>
      <c r="Q34" s="39">
        <f t="shared" si="13"/>
        <v>2</v>
      </c>
      <c r="R34" s="35"/>
      <c r="S34" s="35">
        <v>1</v>
      </c>
      <c r="T34" s="35">
        <v>1</v>
      </c>
      <c r="U34" s="35"/>
      <c r="V34" s="35"/>
      <c r="W34" s="35"/>
      <c r="X34" s="39">
        <f t="shared" si="14"/>
        <v>2</v>
      </c>
      <c r="Y34" s="40">
        <f t="shared" si="11"/>
        <v>0</v>
      </c>
    </row>
    <row r="35" spans="1:25" x14ac:dyDescent="0.25">
      <c r="A35" s="30" t="s">
        <v>82</v>
      </c>
      <c r="B35" s="41"/>
      <c r="C35" s="42" t="s">
        <v>34</v>
      </c>
      <c r="D35" s="33">
        <v>16</v>
      </c>
      <c r="E35" s="34">
        <v>0.64583333333333337</v>
      </c>
      <c r="F35" s="35">
        <v>145373</v>
      </c>
      <c r="G35" s="34">
        <v>0.71180555555555547</v>
      </c>
      <c r="H35" s="35">
        <v>145406</v>
      </c>
      <c r="I35" s="37">
        <f t="shared" si="12"/>
        <v>6.5972222222222099E-2</v>
      </c>
      <c r="J35" s="38">
        <f t="shared" si="12"/>
        <v>33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>
        <v>0.72777777777777775</v>
      </c>
      <c r="F36" s="35">
        <v>145406</v>
      </c>
      <c r="G36" s="34">
        <v>0.77777777777777779</v>
      </c>
      <c r="H36" s="35">
        <v>145439</v>
      </c>
      <c r="I36" s="37">
        <f t="shared" si="12"/>
        <v>5.0000000000000044E-2</v>
      </c>
      <c r="J36" s="38">
        <f t="shared" si="12"/>
        <v>33</v>
      </c>
      <c r="K36" s="35">
        <v>5</v>
      </c>
      <c r="L36" s="35">
        <v>1</v>
      </c>
      <c r="M36" s="35"/>
      <c r="N36" s="35"/>
      <c r="O36" s="35"/>
      <c r="P36" s="35"/>
      <c r="Q36" s="39">
        <f t="shared" si="13"/>
        <v>6</v>
      </c>
      <c r="R36" s="35"/>
      <c r="S36" s="35">
        <v>4</v>
      </c>
      <c r="T36" s="35">
        <v>2</v>
      </c>
      <c r="U36" s="35"/>
      <c r="V36" s="35"/>
      <c r="W36" s="35"/>
      <c r="X36" s="39">
        <f t="shared" si="14"/>
        <v>6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0.29999999999999993</v>
      </c>
      <c r="J45" s="57">
        <f t="shared" si="16"/>
        <v>179</v>
      </c>
      <c r="K45" s="57">
        <f t="shared" si="16"/>
        <v>8</v>
      </c>
      <c r="L45" s="57">
        <f t="shared" si="16"/>
        <v>6</v>
      </c>
      <c r="M45" s="57">
        <f t="shared" si="16"/>
        <v>1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15</v>
      </c>
      <c r="R45" s="57">
        <f t="shared" si="16"/>
        <v>0</v>
      </c>
      <c r="S45" s="57">
        <f t="shared" si="16"/>
        <v>10</v>
      </c>
      <c r="T45" s="57">
        <f t="shared" si="16"/>
        <v>3</v>
      </c>
      <c r="U45" s="57">
        <f t="shared" si="16"/>
        <v>0</v>
      </c>
      <c r="V45" s="57">
        <f t="shared" si="16"/>
        <v>2</v>
      </c>
      <c r="W45" s="57">
        <f t="shared" si="16"/>
        <v>0</v>
      </c>
      <c r="X45" s="57">
        <f>SUM(R45:W45)</f>
        <v>15</v>
      </c>
      <c r="Y45" s="40">
        <f t="shared" si="11"/>
        <v>0</v>
      </c>
    </row>
    <row r="46" spans="1:25" ht="15.75" thickTop="1" x14ac:dyDescent="0.25">
      <c r="A46" s="30" t="s">
        <v>108</v>
      </c>
      <c r="B46" s="31">
        <v>43740</v>
      </c>
      <c r="C46" s="32" t="s">
        <v>30</v>
      </c>
      <c r="D46" s="33">
        <v>16</v>
      </c>
      <c r="E46" s="34">
        <v>0.27083333333333331</v>
      </c>
      <c r="F46" s="35">
        <v>145439</v>
      </c>
      <c r="G46" s="34">
        <v>0.32291666666666669</v>
      </c>
      <c r="H46" s="35">
        <v>145473</v>
      </c>
      <c r="I46" s="37">
        <f>SUM(G46-E46)</f>
        <v>5.208333333333337E-2</v>
      </c>
      <c r="J46" s="38">
        <f>SUM(H46-F46)</f>
        <v>34</v>
      </c>
      <c r="K46" s="35"/>
      <c r="L46" s="35">
        <v>4</v>
      </c>
      <c r="M46" s="35"/>
      <c r="N46" s="35"/>
      <c r="O46" s="35"/>
      <c r="P46" s="35"/>
      <c r="Q46" s="39">
        <f>SUM(K46:P46)</f>
        <v>4</v>
      </c>
      <c r="R46" s="35"/>
      <c r="S46" s="35">
        <v>4</v>
      </c>
      <c r="T46" s="35"/>
      <c r="U46" s="35"/>
      <c r="V46" s="35"/>
      <c r="W46" s="35"/>
      <c r="X46" s="39">
        <f>SUM(R46:W46)</f>
        <v>4</v>
      </c>
      <c r="Y46" s="40">
        <f t="shared" si="11"/>
        <v>0</v>
      </c>
    </row>
    <row r="47" spans="1:25" x14ac:dyDescent="0.25">
      <c r="A47" s="30" t="s">
        <v>97</v>
      </c>
      <c r="B47" s="41"/>
      <c r="C47" s="42" t="s">
        <v>31</v>
      </c>
      <c r="D47" s="33"/>
      <c r="E47" s="34">
        <v>0.32291666666666669</v>
      </c>
      <c r="F47" s="35">
        <v>145473</v>
      </c>
      <c r="G47" s="34">
        <v>0.36319444444444443</v>
      </c>
      <c r="H47" s="35">
        <v>145497</v>
      </c>
      <c r="I47" s="37">
        <f t="shared" ref="I47:J58" si="17">SUM(G47-E47)</f>
        <v>4.0277777777777746E-2</v>
      </c>
      <c r="J47" s="38">
        <f t="shared" si="17"/>
        <v>24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>
        <v>16</v>
      </c>
      <c r="E48" s="34">
        <v>0.36944444444444446</v>
      </c>
      <c r="F48" s="35">
        <v>145497</v>
      </c>
      <c r="G48" s="34">
        <v>0.39999999999999997</v>
      </c>
      <c r="H48" s="35">
        <v>145521</v>
      </c>
      <c r="I48" s="37"/>
      <c r="J48" s="38">
        <f t="shared" si="17"/>
        <v>24</v>
      </c>
      <c r="K48" s="35">
        <v>1</v>
      </c>
      <c r="L48" s="35"/>
      <c r="M48" s="35">
        <v>1</v>
      </c>
      <c r="N48" s="35"/>
      <c r="O48" s="35"/>
      <c r="P48" s="35"/>
      <c r="Q48" s="39">
        <f t="shared" si="18"/>
        <v>2</v>
      </c>
      <c r="R48" s="35"/>
      <c r="S48" s="35">
        <v>1</v>
      </c>
      <c r="T48" s="35">
        <v>1</v>
      </c>
      <c r="U48" s="35"/>
      <c r="V48" s="35"/>
      <c r="W48" s="35"/>
      <c r="X48" s="39">
        <f t="shared" si="19"/>
        <v>2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>
        <v>0.40625</v>
      </c>
      <c r="F49" s="35">
        <v>145521</v>
      </c>
      <c r="G49" s="34">
        <v>0.47013888888888888</v>
      </c>
      <c r="H49" s="35">
        <v>145555</v>
      </c>
      <c r="I49" s="37">
        <f t="shared" si="17"/>
        <v>6.3888888888888884E-2</v>
      </c>
      <c r="J49" s="38">
        <f t="shared" si="17"/>
        <v>34</v>
      </c>
      <c r="K49" s="35"/>
      <c r="L49" s="35">
        <v>2</v>
      </c>
      <c r="M49" s="35"/>
      <c r="N49" s="35"/>
      <c r="O49" s="35"/>
      <c r="P49" s="35"/>
      <c r="Q49" s="39">
        <f t="shared" si="18"/>
        <v>2</v>
      </c>
      <c r="R49" s="35"/>
      <c r="S49" s="35">
        <v>2</v>
      </c>
      <c r="T49" s="35"/>
      <c r="U49" s="35"/>
      <c r="V49" s="35"/>
      <c r="W49" s="35"/>
      <c r="X49" s="39">
        <f t="shared" si="19"/>
        <v>2</v>
      </c>
      <c r="Y49" s="40">
        <f t="shared" si="11"/>
        <v>0</v>
      </c>
    </row>
    <row r="50" spans="1:25" x14ac:dyDescent="0.25">
      <c r="A50" s="30" t="s">
        <v>84</v>
      </c>
      <c r="B50" s="41"/>
      <c r="C50" s="42" t="s">
        <v>34</v>
      </c>
      <c r="D50" s="33">
        <v>16</v>
      </c>
      <c r="E50" s="34">
        <v>0.64583333333333337</v>
      </c>
      <c r="F50" s="35">
        <v>145555</v>
      </c>
      <c r="G50" s="34">
        <v>0.69166666666666676</v>
      </c>
      <c r="H50" s="35">
        <v>145588</v>
      </c>
      <c r="I50" s="37">
        <f t="shared" si="17"/>
        <v>4.5833333333333393E-2</v>
      </c>
      <c r="J50" s="38">
        <f t="shared" si="17"/>
        <v>33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>
        <v>0.72777777777777775</v>
      </c>
      <c r="F51" s="35">
        <v>145588</v>
      </c>
      <c r="G51" s="34">
        <v>0.78125</v>
      </c>
      <c r="H51" s="35">
        <v>145624</v>
      </c>
      <c r="I51" s="37">
        <f t="shared" si="17"/>
        <v>5.3472222222222254E-2</v>
      </c>
      <c r="J51" s="38">
        <f t="shared" si="17"/>
        <v>36</v>
      </c>
      <c r="K51" s="35">
        <v>3</v>
      </c>
      <c r="L51" s="35"/>
      <c r="M51" s="35">
        <v>1</v>
      </c>
      <c r="N51" s="35"/>
      <c r="O51" s="35"/>
      <c r="P51" s="35"/>
      <c r="Q51" s="39">
        <f t="shared" si="18"/>
        <v>4</v>
      </c>
      <c r="R51" s="35"/>
      <c r="S51" s="35">
        <v>4</v>
      </c>
      <c r="T51" s="35"/>
      <c r="U51" s="35"/>
      <c r="V51" s="35"/>
      <c r="W51" s="35"/>
      <c r="X51" s="39">
        <f t="shared" si="19"/>
        <v>4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0.25555555555555565</v>
      </c>
      <c r="J60" s="57">
        <f t="shared" si="20"/>
        <v>185</v>
      </c>
      <c r="K60" s="57">
        <f t="shared" si="20"/>
        <v>4</v>
      </c>
      <c r="L60" s="57">
        <f t="shared" si="20"/>
        <v>6</v>
      </c>
      <c r="M60" s="57">
        <f t="shared" si="20"/>
        <v>2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12</v>
      </c>
      <c r="R60" s="57">
        <f t="shared" si="20"/>
        <v>0</v>
      </c>
      <c r="S60" s="57">
        <f t="shared" si="20"/>
        <v>11</v>
      </c>
      <c r="T60" s="57">
        <f t="shared" si="20"/>
        <v>1</v>
      </c>
      <c r="U60" s="57">
        <f t="shared" si="20"/>
        <v>0</v>
      </c>
      <c r="V60" s="57">
        <f t="shared" si="20"/>
        <v>0</v>
      </c>
      <c r="W60" s="57">
        <f t="shared" si="20"/>
        <v>0</v>
      </c>
      <c r="X60" s="57">
        <f>SUM(R60:W60)</f>
        <v>12</v>
      </c>
      <c r="Y60" s="40">
        <f t="shared" si="11"/>
        <v>0</v>
      </c>
    </row>
    <row r="61" spans="1:25" ht="15.75" thickTop="1" x14ac:dyDescent="0.25">
      <c r="A61" s="30" t="s">
        <v>45</v>
      </c>
      <c r="B61" s="31">
        <v>43741</v>
      </c>
      <c r="C61" s="32" t="s">
        <v>30</v>
      </c>
      <c r="D61" s="33">
        <v>16</v>
      </c>
      <c r="E61" s="34">
        <v>0.27083333333333331</v>
      </c>
      <c r="F61" s="35">
        <v>145624</v>
      </c>
      <c r="G61" s="34">
        <v>0.31875000000000003</v>
      </c>
      <c r="H61" s="35">
        <v>145658</v>
      </c>
      <c r="I61" s="37">
        <f>SUM(G61-E61)</f>
        <v>4.7916666666666718E-2</v>
      </c>
      <c r="J61" s="38">
        <f>SUM(H61-F61)</f>
        <v>34</v>
      </c>
      <c r="K61" s="35">
        <v>2</v>
      </c>
      <c r="L61" s="35">
        <v>2</v>
      </c>
      <c r="M61" s="35"/>
      <c r="N61" s="35"/>
      <c r="O61" s="35"/>
      <c r="P61" s="35"/>
      <c r="Q61" s="39">
        <f>SUM(K61:P61)</f>
        <v>4</v>
      </c>
      <c r="R61" s="35"/>
      <c r="S61" s="35">
        <v>4</v>
      </c>
      <c r="T61" s="35"/>
      <c r="U61" s="35"/>
      <c r="V61" s="35"/>
      <c r="W61" s="35"/>
      <c r="X61" s="39">
        <f>SUM(R61:W61)</f>
        <v>4</v>
      </c>
      <c r="Y61" s="40">
        <f>SUM(Q61-X61)</f>
        <v>0</v>
      </c>
    </row>
    <row r="62" spans="1:25" x14ac:dyDescent="0.25">
      <c r="A62" s="30" t="s">
        <v>84</v>
      </c>
      <c r="B62" s="41"/>
      <c r="C62" s="42" t="s">
        <v>31</v>
      </c>
      <c r="D62" s="33"/>
      <c r="E62" s="34">
        <v>0.34027777777777773</v>
      </c>
      <c r="F62" s="35">
        <v>145658</v>
      </c>
      <c r="G62" s="34">
        <v>0.35833333333333334</v>
      </c>
      <c r="H62" s="35">
        <v>145681</v>
      </c>
      <c r="I62" s="37">
        <f t="shared" ref="I62:J73" si="21">SUM(G62-E62)</f>
        <v>1.8055555555555602E-2</v>
      </c>
      <c r="J62" s="38">
        <f t="shared" si="21"/>
        <v>23</v>
      </c>
      <c r="K62" s="35">
        <v>1</v>
      </c>
      <c r="L62" s="35">
        <v>4</v>
      </c>
      <c r="M62" s="35"/>
      <c r="N62" s="35"/>
      <c r="O62" s="35"/>
      <c r="P62" s="35"/>
      <c r="Q62" s="39">
        <f t="shared" ref="Q62:Q73" si="22">SUM(K62:P62)</f>
        <v>5</v>
      </c>
      <c r="R62" s="35"/>
      <c r="S62" s="35">
        <v>5</v>
      </c>
      <c r="T62" s="35"/>
      <c r="U62" s="35"/>
      <c r="V62" s="35"/>
      <c r="W62" s="35"/>
      <c r="X62" s="39">
        <f t="shared" ref="X62:X73" si="23">SUM(R62:W62)</f>
        <v>5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>
        <v>16</v>
      </c>
      <c r="E63" s="34">
        <v>0.36944444444444446</v>
      </c>
      <c r="F63" s="35">
        <v>145681</v>
      </c>
      <c r="G63" s="34">
        <v>0.4069444444444445</v>
      </c>
      <c r="H63" s="35">
        <v>145708</v>
      </c>
      <c r="I63" s="37">
        <f t="shared" si="21"/>
        <v>3.7500000000000033E-2</v>
      </c>
      <c r="J63" s="38">
        <f t="shared" si="21"/>
        <v>27</v>
      </c>
      <c r="K63" s="35"/>
      <c r="L63" s="35">
        <v>3</v>
      </c>
      <c r="M63" s="35">
        <v>1</v>
      </c>
      <c r="N63" s="35"/>
      <c r="O63" s="35"/>
      <c r="P63" s="35"/>
      <c r="Q63" s="39">
        <f t="shared" si="22"/>
        <v>4</v>
      </c>
      <c r="R63" s="35"/>
      <c r="S63" s="35">
        <v>2</v>
      </c>
      <c r="T63" s="35"/>
      <c r="U63" s="35"/>
      <c r="V63" s="35">
        <v>2</v>
      </c>
      <c r="W63" s="35"/>
      <c r="X63" s="39">
        <f t="shared" si="23"/>
        <v>4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>
        <v>0.41319444444444442</v>
      </c>
      <c r="F64" s="35">
        <v>145708</v>
      </c>
      <c r="G64" s="34">
        <v>0.4770833333333333</v>
      </c>
      <c r="H64" s="35">
        <v>145742</v>
      </c>
      <c r="I64" s="37">
        <f t="shared" si="21"/>
        <v>6.3888888888888884E-2</v>
      </c>
      <c r="J64" s="38">
        <f t="shared" si="21"/>
        <v>34</v>
      </c>
      <c r="K64" s="35"/>
      <c r="L64" s="35">
        <v>2</v>
      </c>
      <c r="M64" s="35">
        <v>1</v>
      </c>
      <c r="N64" s="35"/>
      <c r="O64" s="35"/>
      <c r="P64" s="35"/>
      <c r="Q64" s="39">
        <f t="shared" si="22"/>
        <v>3</v>
      </c>
      <c r="R64" s="35"/>
      <c r="S64" s="35">
        <v>1</v>
      </c>
      <c r="T64" s="35"/>
      <c r="U64" s="35"/>
      <c r="V64" s="35">
        <v>2</v>
      </c>
      <c r="W64" s="35"/>
      <c r="X64" s="39">
        <f t="shared" si="23"/>
        <v>3</v>
      </c>
      <c r="Y64" s="40">
        <f t="shared" si="11"/>
        <v>0</v>
      </c>
    </row>
    <row r="65" spans="1:25" x14ac:dyDescent="0.25">
      <c r="A65" s="30" t="s">
        <v>84</v>
      </c>
      <c r="B65" s="41"/>
      <c r="C65" s="42" t="s">
        <v>34</v>
      </c>
      <c r="D65" s="33">
        <v>16</v>
      </c>
      <c r="E65" s="34">
        <v>0.64583333333333337</v>
      </c>
      <c r="F65" s="35">
        <v>145742</v>
      </c>
      <c r="G65" s="34">
        <v>0.69236111111111109</v>
      </c>
      <c r="H65" s="35">
        <v>145775</v>
      </c>
      <c r="I65" s="37">
        <f t="shared" si="21"/>
        <v>4.6527777777777724E-2</v>
      </c>
      <c r="J65" s="38">
        <f t="shared" si="21"/>
        <v>33</v>
      </c>
      <c r="K65" s="35">
        <v>1</v>
      </c>
      <c r="L65" s="35">
        <v>1</v>
      </c>
      <c r="M65" s="35"/>
      <c r="N65" s="35"/>
      <c r="O65" s="35"/>
      <c r="P65" s="35"/>
      <c r="Q65" s="39">
        <f t="shared" si="22"/>
        <v>2</v>
      </c>
      <c r="R65" s="35"/>
      <c r="S65" s="35">
        <v>1</v>
      </c>
      <c r="T65" s="35"/>
      <c r="U65" s="35"/>
      <c r="V65" s="35">
        <v>1</v>
      </c>
      <c r="W65" s="35"/>
      <c r="X65" s="39">
        <f t="shared" si="23"/>
        <v>2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>
        <v>0.72777777777777775</v>
      </c>
      <c r="F66" s="35">
        <v>145775</v>
      </c>
      <c r="G66" s="34">
        <v>0.78611111111111109</v>
      </c>
      <c r="H66" s="35">
        <v>145811</v>
      </c>
      <c r="I66" s="37">
        <f t="shared" si="21"/>
        <v>5.8333333333333348E-2</v>
      </c>
      <c r="J66" s="38">
        <f t="shared" si="21"/>
        <v>36</v>
      </c>
      <c r="K66" s="35">
        <v>2</v>
      </c>
      <c r="L66" s="35">
        <v>3</v>
      </c>
      <c r="M66" s="35">
        <v>2</v>
      </c>
      <c r="N66" s="35"/>
      <c r="O66" s="35"/>
      <c r="P66" s="35"/>
      <c r="Q66" s="39">
        <f t="shared" si="22"/>
        <v>7</v>
      </c>
      <c r="R66" s="35"/>
      <c r="S66" s="35">
        <v>5</v>
      </c>
      <c r="T66" s="35"/>
      <c r="U66" s="35"/>
      <c r="V66" s="35">
        <v>2</v>
      </c>
      <c r="W66" s="35"/>
      <c r="X66" s="39">
        <f t="shared" si="23"/>
        <v>7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0.27222222222222231</v>
      </c>
      <c r="J75" s="57">
        <f t="shared" si="24"/>
        <v>187</v>
      </c>
      <c r="K75" s="57">
        <f t="shared" si="24"/>
        <v>6</v>
      </c>
      <c r="L75" s="57">
        <f t="shared" si="24"/>
        <v>15</v>
      </c>
      <c r="M75" s="57">
        <f t="shared" si="24"/>
        <v>4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25</v>
      </c>
      <c r="R75" s="57">
        <f t="shared" si="24"/>
        <v>0</v>
      </c>
      <c r="S75" s="57">
        <f t="shared" si="24"/>
        <v>18</v>
      </c>
      <c r="T75" s="57">
        <f t="shared" si="24"/>
        <v>0</v>
      </c>
      <c r="U75" s="57">
        <f t="shared" si="24"/>
        <v>0</v>
      </c>
      <c r="V75" s="57">
        <f t="shared" si="24"/>
        <v>7</v>
      </c>
      <c r="W75" s="57">
        <f t="shared" si="24"/>
        <v>0</v>
      </c>
      <c r="X75" s="57">
        <f>SUM(R75:W75)</f>
        <v>25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43742</v>
      </c>
      <c r="C76" s="32" t="s">
        <v>30</v>
      </c>
      <c r="D76" s="144">
        <v>16</v>
      </c>
      <c r="E76" s="34">
        <v>0.27083333333333331</v>
      </c>
      <c r="F76" s="35">
        <v>145811</v>
      </c>
      <c r="G76" s="34">
        <v>0.32013888888888892</v>
      </c>
      <c r="H76" s="35">
        <v>145845</v>
      </c>
      <c r="I76" s="37">
        <f>SUM(G76-E76)</f>
        <v>4.9305555555555602E-2</v>
      </c>
      <c r="J76" s="38">
        <f>SUM(H76-F76)</f>
        <v>34</v>
      </c>
      <c r="K76" s="35">
        <v>2</v>
      </c>
      <c r="L76" s="35">
        <v>4</v>
      </c>
      <c r="M76" s="35"/>
      <c r="N76" s="35"/>
      <c r="O76" s="35"/>
      <c r="P76" s="35"/>
      <c r="Q76" s="39">
        <f>SUM(K76:P76)</f>
        <v>6</v>
      </c>
      <c r="R76" s="35"/>
      <c r="S76" s="35">
        <v>4</v>
      </c>
      <c r="T76" s="35">
        <v>1</v>
      </c>
      <c r="U76" s="35"/>
      <c r="V76" s="35">
        <v>1</v>
      </c>
      <c r="W76" s="35"/>
      <c r="X76" s="39">
        <f>SUM(R76:W76)</f>
        <v>6</v>
      </c>
      <c r="Y76" s="40">
        <f>SUM(Q76-X76)</f>
        <v>0</v>
      </c>
    </row>
    <row r="77" spans="1:25" x14ac:dyDescent="0.25">
      <c r="A77" s="30" t="s">
        <v>84</v>
      </c>
      <c r="B77" s="62"/>
      <c r="C77" s="42" t="s">
        <v>31</v>
      </c>
      <c r="D77" s="33"/>
      <c r="E77" s="34">
        <v>0.34027777777777773</v>
      </c>
      <c r="F77" s="35">
        <v>145845</v>
      </c>
      <c r="G77" s="34">
        <v>0.36458333333333331</v>
      </c>
      <c r="H77" s="35">
        <v>145871</v>
      </c>
      <c r="I77" s="37">
        <f t="shared" ref="I77:J88" si="25">SUM(G77-E77)</f>
        <v>2.430555555555558E-2</v>
      </c>
      <c r="J77" s="38">
        <f t="shared" si="25"/>
        <v>26</v>
      </c>
      <c r="K77" s="35"/>
      <c r="L77" s="35"/>
      <c r="M77" s="35"/>
      <c r="N77" s="35"/>
      <c r="O77" s="35"/>
      <c r="P77" s="35"/>
      <c r="Q77" s="39">
        <f t="shared" ref="Q77:Q88" si="26">SUM(K77:P77)</f>
        <v>0</v>
      </c>
      <c r="R77" s="35"/>
      <c r="S77" s="35"/>
      <c r="T77" s="35"/>
      <c r="U77" s="35"/>
      <c r="V77" s="35"/>
      <c r="W77" s="35"/>
      <c r="X77" s="39">
        <f t="shared" ref="X77:X88" si="27">SUM(R77:W77)</f>
        <v>0</v>
      </c>
      <c r="Y77" s="40">
        <f t="shared" si="11"/>
        <v>0</v>
      </c>
    </row>
    <row r="78" spans="1:25" x14ac:dyDescent="0.25">
      <c r="A78" s="30"/>
      <c r="B78" s="63"/>
      <c r="C78" s="42" t="s">
        <v>32</v>
      </c>
      <c r="D78" s="33">
        <v>16</v>
      </c>
      <c r="E78" s="34">
        <v>0.36944444444444446</v>
      </c>
      <c r="F78" s="35">
        <v>145871</v>
      </c>
      <c r="G78" s="34">
        <v>0.40277777777777773</v>
      </c>
      <c r="H78" s="35">
        <v>145894</v>
      </c>
      <c r="I78" s="37">
        <f t="shared" si="25"/>
        <v>3.333333333333327E-2</v>
      </c>
      <c r="J78" s="38">
        <f t="shared" si="25"/>
        <v>23</v>
      </c>
      <c r="K78" s="35"/>
      <c r="L78" s="35">
        <v>3</v>
      </c>
      <c r="M78" s="35">
        <v>1</v>
      </c>
      <c r="N78" s="35"/>
      <c r="O78" s="35"/>
      <c r="P78" s="35"/>
      <c r="Q78" s="39">
        <f t="shared" si="26"/>
        <v>4</v>
      </c>
      <c r="R78" s="35"/>
      <c r="S78" s="35">
        <v>2</v>
      </c>
      <c r="T78" s="35"/>
      <c r="U78" s="35"/>
      <c r="V78" s="35">
        <v>2</v>
      </c>
      <c r="W78" s="35"/>
      <c r="X78" s="39">
        <f t="shared" si="27"/>
        <v>4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0.41319444444444442</v>
      </c>
      <c r="F79" s="35">
        <v>145894</v>
      </c>
      <c r="G79" s="34">
        <v>0.4548611111111111</v>
      </c>
      <c r="H79" s="35">
        <v>145926</v>
      </c>
      <c r="I79" s="37">
        <f t="shared" si="25"/>
        <v>4.1666666666666685E-2</v>
      </c>
      <c r="J79" s="38">
        <f t="shared" si="25"/>
        <v>32</v>
      </c>
      <c r="K79" s="35">
        <v>1</v>
      </c>
      <c r="L79" s="35">
        <v>1</v>
      </c>
      <c r="M79" s="35"/>
      <c r="N79" s="35"/>
      <c r="O79" s="35"/>
      <c r="P79" s="35"/>
      <c r="Q79" s="39">
        <f t="shared" si="26"/>
        <v>2</v>
      </c>
      <c r="R79" s="35"/>
      <c r="S79" s="35">
        <v>2</v>
      </c>
      <c r="T79" s="35"/>
      <c r="U79" s="35"/>
      <c r="V79" s="35"/>
      <c r="W79" s="35"/>
      <c r="X79" s="39">
        <f t="shared" si="27"/>
        <v>2</v>
      </c>
      <c r="Y79" s="40">
        <f t="shared" si="11"/>
        <v>0</v>
      </c>
    </row>
    <row r="80" spans="1:25" x14ac:dyDescent="0.25">
      <c r="A80" s="30"/>
      <c r="B80" s="62"/>
      <c r="C80" s="42" t="s">
        <v>34</v>
      </c>
      <c r="D80" s="33">
        <v>16</v>
      </c>
      <c r="E80" s="34">
        <v>0.64583333333333337</v>
      </c>
      <c r="F80" s="35">
        <v>145927</v>
      </c>
      <c r="G80" s="34">
        <v>0.69930555555555562</v>
      </c>
      <c r="H80" s="35">
        <v>145960</v>
      </c>
      <c r="I80" s="37">
        <f t="shared" si="25"/>
        <v>5.3472222222222254E-2</v>
      </c>
      <c r="J80" s="38">
        <f t="shared" si="25"/>
        <v>33</v>
      </c>
      <c r="K80" s="35"/>
      <c r="L80" s="35">
        <v>2</v>
      </c>
      <c r="M80" s="35"/>
      <c r="N80" s="35"/>
      <c r="O80" s="35"/>
      <c r="P80" s="35"/>
      <c r="Q80" s="39">
        <f t="shared" si="26"/>
        <v>2</v>
      </c>
      <c r="R80" s="35"/>
      <c r="S80" s="35"/>
      <c r="T80" s="35"/>
      <c r="U80" s="35"/>
      <c r="V80" s="35">
        <v>2</v>
      </c>
      <c r="W80" s="35"/>
      <c r="X80" s="39">
        <f t="shared" si="27"/>
        <v>2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0.72777777777777775</v>
      </c>
      <c r="F81" s="35">
        <v>145960</v>
      </c>
      <c r="G81" s="34">
        <v>0.78819444444444453</v>
      </c>
      <c r="H81" s="35">
        <v>145997</v>
      </c>
      <c r="I81" s="37">
        <f t="shared" si="25"/>
        <v>6.0416666666666785E-2</v>
      </c>
      <c r="J81" s="38">
        <f t="shared" si="25"/>
        <v>37</v>
      </c>
      <c r="K81" s="35">
        <v>5</v>
      </c>
      <c r="L81" s="35">
        <v>3</v>
      </c>
      <c r="M81" s="35">
        <v>1</v>
      </c>
      <c r="N81" s="35"/>
      <c r="O81" s="35"/>
      <c r="P81" s="35"/>
      <c r="Q81" s="39">
        <f t="shared" si="26"/>
        <v>9</v>
      </c>
      <c r="R81" s="35"/>
      <c r="S81" s="35">
        <v>9</v>
      </c>
      <c r="T81" s="35"/>
      <c r="U81" s="35"/>
      <c r="V81" s="35"/>
      <c r="W81" s="35"/>
      <c r="X81" s="39">
        <f t="shared" si="27"/>
        <v>9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0.26250000000000018</v>
      </c>
      <c r="J90" s="57">
        <f t="shared" si="28"/>
        <v>185</v>
      </c>
      <c r="K90" s="57">
        <f t="shared" si="28"/>
        <v>8</v>
      </c>
      <c r="L90" s="57">
        <f t="shared" si="28"/>
        <v>13</v>
      </c>
      <c r="M90" s="57">
        <f t="shared" si="28"/>
        <v>2</v>
      </c>
      <c r="N90" s="57">
        <f t="shared" si="28"/>
        <v>0</v>
      </c>
      <c r="O90" s="57">
        <f t="shared" si="28"/>
        <v>0</v>
      </c>
      <c r="P90" s="57">
        <f t="shared" si="28"/>
        <v>0</v>
      </c>
      <c r="Q90" s="57">
        <f t="shared" si="28"/>
        <v>23</v>
      </c>
      <c r="R90" s="57">
        <f t="shared" si="28"/>
        <v>0</v>
      </c>
      <c r="S90" s="57">
        <f t="shared" si="28"/>
        <v>17</v>
      </c>
      <c r="T90" s="57">
        <f t="shared" si="28"/>
        <v>1</v>
      </c>
      <c r="U90" s="57">
        <f t="shared" si="28"/>
        <v>0</v>
      </c>
      <c r="V90" s="57">
        <f t="shared" si="28"/>
        <v>5</v>
      </c>
      <c r="W90" s="57">
        <f t="shared" si="28"/>
        <v>0</v>
      </c>
      <c r="X90" s="57">
        <f>SUM(R90:W90)</f>
        <v>23</v>
      </c>
      <c r="Y90" s="40">
        <f t="shared" si="11"/>
        <v>0</v>
      </c>
    </row>
    <row r="91" spans="1:25" ht="15.75" thickTop="1" x14ac:dyDescent="0.25">
      <c r="A91" s="30" t="s">
        <v>47</v>
      </c>
      <c r="B91" s="31">
        <v>43743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 t="s">
        <v>29</v>
      </c>
      <c r="B101" s="31">
        <v>43744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6.5" thickTop="1" thickBot="1" x14ac:dyDescent="0.3">
      <c r="A111" s="214" t="s">
        <v>40</v>
      </c>
      <c r="B111" s="221">
        <v>43745</v>
      </c>
      <c r="C111" s="215" t="s">
        <v>30</v>
      </c>
      <c r="D111" s="216">
        <v>16</v>
      </c>
      <c r="E111" s="209">
        <v>0.27083333333333331</v>
      </c>
      <c r="F111" s="210">
        <v>145997</v>
      </c>
      <c r="G111" s="209">
        <v>0.30902777777777779</v>
      </c>
      <c r="H111" s="210">
        <v>146030</v>
      </c>
      <c r="I111" s="37">
        <f>SUM(G111-E111)</f>
        <v>3.8194444444444475E-2</v>
      </c>
      <c r="J111" s="38">
        <f>SUM(H111-F111)</f>
        <v>33</v>
      </c>
      <c r="K111" s="203"/>
      <c r="L111" s="204"/>
      <c r="M111" s="204"/>
      <c r="N111" s="204"/>
      <c r="O111" s="204"/>
      <c r="P111" s="204"/>
      <c r="Q111" s="39">
        <f>SUM(K111:P111)</f>
        <v>0</v>
      </c>
      <c r="R111" s="203"/>
      <c r="S111" s="204"/>
      <c r="T111" s="204"/>
      <c r="U111" s="204"/>
      <c r="V111" s="204"/>
      <c r="W111" s="204"/>
      <c r="X111" s="39">
        <f>SUM(R111:W111)</f>
        <v>0</v>
      </c>
      <c r="Y111" s="40">
        <f>SUM(Q111-X111)</f>
        <v>0</v>
      </c>
    </row>
    <row r="112" spans="1:25" ht="15.75" thickBot="1" x14ac:dyDescent="0.3">
      <c r="A112" s="217" t="s">
        <v>97</v>
      </c>
      <c r="B112" s="218"/>
      <c r="C112" s="219" t="s">
        <v>31</v>
      </c>
      <c r="D112" s="220"/>
      <c r="E112" s="212">
        <v>0.32291666666666669</v>
      </c>
      <c r="F112" s="207">
        <v>146030</v>
      </c>
      <c r="G112" s="212">
        <v>0.35902777777777778</v>
      </c>
      <c r="H112" s="207">
        <v>146052</v>
      </c>
      <c r="I112" s="37">
        <f t="shared" ref="I112:J123" si="37">SUM(G112-E112)</f>
        <v>3.6111111111111094E-2</v>
      </c>
      <c r="J112" s="38">
        <f t="shared" si="37"/>
        <v>22</v>
      </c>
      <c r="K112" s="208"/>
      <c r="L112" s="207">
        <v>1</v>
      </c>
      <c r="M112" s="206"/>
      <c r="N112" s="206"/>
      <c r="O112" s="206"/>
      <c r="P112" s="206"/>
      <c r="Q112" s="39">
        <f t="shared" ref="Q112:Q123" si="38">SUM(K112:P112)</f>
        <v>1</v>
      </c>
      <c r="R112" s="208"/>
      <c r="S112" s="207">
        <v>1</v>
      </c>
      <c r="T112" s="206"/>
      <c r="U112" s="206"/>
      <c r="V112" s="206"/>
      <c r="W112" s="206"/>
      <c r="X112" s="39">
        <f t="shared" ref="X112:X123" si="39">SUM(R112:W112)</f>
        <v>1</v>
      </c>
      <c r="Y112" s="40">
        <f t="shared" ref="Y112:Y125" si="40">SUM(Q112-X112)</f>
        <v>0</v>
      </c>
    </row>
    <row r="113" spans="1:25" ht="15.75" thickBot="1" x14ac:dyDescent="0.3">
      <c r="A113" s="217" t="s">
        <v>97</v>
      </c>
      <c r="B113" s="218"/>
      <c r="C113" s="219" t="s">
        <v>32</v>
      </c>
      <c r="D113" s="220">
        <v>16</v>
      </c>
      <c r="E113" s="212">
        <v>0.36944444444444446</v>
      </c>
      <c r="F113" s="207">
        <v>146052</v>
      </c>
      <c r="G113" s="212">
        <v>0.4069444444444445</v>
      </c>
      <c r="H113" s="207">
        <v>146076</v>
      </c>
      <c r="I113" s="37">
        <f t="shared" si="37"/>
        <v>3.7500000000000033E-2</v>
      </c>
      <c r="J113" s="38">
        <f t="shared" si="37"/>
        <v>24</v>
      </c>
      <c r="K113" s="205">
        <v>1</v>
      </c>
      <c r="L113" s="207">
        <v>2</v>
      </c>
      <c r="M113" s="207">
        <v>1</v>
      </c>
      <c r="N113" s="206"/>
      <c r="O113" s="206"/>
      <c r="P113" s="206"/>
      <c r="Q113" s="39">
        <f t="shared" si="38"/>
        <v>4</v>
      </c>
      <c r="R113" s="208"/>
      <c r="S113" s="207">
        <v>2</v>
      </c>
      <c r="T113" s="207">
        <v>2</v>
      </c>
      <c r="U113" s="206"/>
      <c r="V113" s="206"/>
      <c r="W113" s="206"/>
      <c r="X113" s="39">
        <f t="shared" si="39"/>
        <v>4</v>
      </c>
      <c r="Y113" s="40">
        <f t="shared" si="40"/>
        <v>0</v>
      </c>
    </row>
    <row r="114" spans="1:25" ht="15.75" thickBot="1" x14ac:dyDescent="0.3">
      <c r="A114" s="217"/>
      <c r="B114" s="218"/>
      <c r="C114" s="219" t="s">
        <v>33</v>
      </c>
      <c r="D114" s="220"/>
      <c r="E114" s="212">
        <v>0.41319444444444442</v>
      </c>
      <c r="F114" s="207">
        <v>146076</v>
      </c>
      <c r="G114" s="212">
        <v>0.45416666666666666</v>
      </c>
      <c r="H114" s="207">
        <v>146108</v>
      </c>
      <c r="I114" s="37">
        <f t="shared" si="37"/>
        <v>4.0972222222222243E-2</v>
      </c>
      <c r="J114" s="38">
        <f t="shared" si="37"/>
        <v>32</v>
      </c>
      <c r="K114" s="208"/>
      <c r="L114" s="207">
        <v>1</v>
      </c>
      <c r="M114" s="206"/>
      <c r="N114" s="206"/>
      <c r="O114" s="206"/>
      <c r="P114" s="206"/>
      <c r="Q114" s="39">
        <f t="shared" si="38"/>
        <v>1</v>
      </c>
      <c r="R114" s="208"/>
      <c r="S114" s="207">
        <v>1</v>
      </c>
      <c r="T114" s="206"/>
      <c r="U114" s="206"/>
      <c r="V114" s="206"/>
      <c r="W114" s="206"/>
      <c r="X114" s="39">
        <f t="shared" si="39"/>
        <v>1</v>
      </c>
      <c r="Y114" s="40">
        <f t="shared" si="40"/>
        <v>0</v>
      </c>
    </row>
    <row r="115" spans="1:25" ht="15.75" thickBot="1" x14ac:dyDescent="0.3">
      <c r="A115" s="217" t="s">
        <v>84</v>
      </c>
      <c r="B115" s="218"/>
      <c r="C115" s="219" t="s">
        <v>34</v>
      </c>
      <c r="D115" s="220">
        <v>16</v>
      </c>
      <c r="E115" s="212">
        <v>0.64583333333333337</v>
      </c>
      <c r="F115" s="207">
        <v>146108</v>
      </c>
      <c r="G115" s="212">
        <v>0.69236111111111109</v>
      </c>
      <c r="H115" s="207">
        <v>146141</v>
      </c>
      <c r="I115" s="37">
        <f t="shared" si="37"/>
        <v>4.6527777777777724E-2</v>
      </c>
      <c r="J115" s="38">
        <f t="shared" si="37"/>
        <v>33</v>
      </c>
      <c r="K115" s="208"/>
      <c r="L115" s="206"/>
      <c r="M115" s="206"/>
      <c r="N115" s="206"/>
      <c r="O115" s="206"/>
      <c r="P115" s="206"/>
      <c r="Q115" s="39">
        <f t="shared" si="38"/>
        <v>0</v>
      </c>
      <c r="R115" s="208"/>
      <c r="S115" s="206"/>
      <c r="T115" s="206"/>
      <c r="U115" s="206"/>
      <c r="V115" s="206"/>
      <c r="W115" s="206"/>
      <c r="X115" s="39">
        <f t="shared" si="39"/>
        <v>0</v>
      </c>
      <c r="Y115" s="40">
        <f t="shared" si="40"/>
        <v>0</v>
      </c>
    </row>
    <row r="116" spans="1:25" ht="15.75" thickBot="1" x14ac:dyDescent="0.3">
      <c r="A116" s="217"/>
      <c r="B116" s="218"/>
      <c r="C116" s="219" t="s">
        <v>35</v>
      </c>
      <c r="D116" s="220"/>
      <c r="E116" s="212">
        <v>0.72777777777777775</v>
      </c>
      <c r="F116" s="207">
        <v>146141</v>
      </c>
      <c r="G116" s="212">
        <v>0.77847222222222223</v>
      </c>
      <c r="H116" s="207">
        <v>146177</v>
      </c>
      <c r="I116" s="37">
        <f t="shared" si="37"/>
        <v>5.0694444444444486E-2</v>
      </c>
      <c r="J116" s="38">
        <f t="shared" si="37"/>
        <v>36</v>
      </c>
      <c r="K116" s="205">
        <v>1</v>
      </c>
      <c r="L116" s="207">
        <v>2</v>
      </c>
      <c r="M116" s="207">
        <v>2</v>
      </c>
      <c r="N116" s="206"/>
      <c r="O116" s="206"/>
      <c r="P116" s="206"/>
      <c r="Q116" s="39">
        <f t="shared" si="38"/>
        <v>5</v>
      </c>
      <c r="R116" s="208"/>
      <c r="S116" s="207">
        <v>4</v>
      </c>
      <c r="T116" s="206"/>
      <c r="U116" s="206"/>
      <c r="V116" s="207">
        <v>1</v>
      </c>
      <c r="W116" s="206"/>
      <c r="X116" s="39">
        <f t="shared" si="39"/>
        <v>5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37"/>
        <v>0</v>
      </c>
      <c r="J117" s="38">
        <f t="shared" si="37"/>
        <v>0</v>
      </c>
      <c r="K117" s="35"/>
      <c r="L117" s="35"/>
      <c r="M117" s="35"/>
      <c r="N117" s="35"/>
      <c r="O117" s="35"/>
      <c r="P117" s="35"/>
      <c r="Q117" s="39">
        <f t="shared" si="38"/>
        <v>0</v>
      </c>
      <c r="R117" s="35"/>
      <c r="S117" s="35"/>
      <c r="T117" s="35"/>
      <c r="U117" s="35"/>
      <c r="V117" s="35"/>
      <c r="W117" s="35"/>
      <c r="X117" s="39">
        <f t="shared" si="39"/>
        <v>0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37"/>
        <v>0</v>
      </c>
      <c r="J118" s="38">
        <f t="shared" si="37"/>
        <v>0</v>
      </c>
      <c r="K118" s="35"/>
      <c r="L118" s="35"/>
      <c r="M118" s="35"/>
      <c r="N118" s="35"/>
      <c r="O118" s="35"/>
      <c r="P118" s="35"/>
      <c r="Q118" s="39">
        <f t="shared" si="38"/>
        <v>0</v>
      </c>
      <c r="R118" s="35"/>
      <c r="S118" s="35"/>
      <c r="T118" s="35"/>
      <c r="U118" s="35"/>
      <c r="V118" s="35"/>
      <c r="W118" s="35"/>
      <c r="X118" s="39">
        <f t="shared" si="39"/>
        <v>0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0.25000000000000006</v>
      </c>
      <c r="J125" s="57">
        <f t="shared" si="41"/>
        <v>180</v>
      </c>
      <c r="K125" s="57">
        <f t="shared" si="41"/>
        <v>2</v>
      </c>
      <c r="L125" s="57">
        <f t="shared" si="41"/>
        <v>6</v>
      </c>
      <c r="M125" s="57">
        <f t="shared" si="41"/>
        <v>3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11</v>
      </c>
      <c r="R125" s="57">
        <f t="shared" si="41"/>
        <v>0</v>
      </c>
      <c r="S125" s="57">
        <f t="shared" si="41"/>
        <v>8</v>
      </c>
      <c r="T125" s="57">
        <f t="shared" si="41"/>
        <v>2</v>
      </c>
      <c r="U125" s="57">
        <f t="shared" si="41"/>
        <v>0</v>
      </c>
      <c r="V125" s="57">
        <f t="shared" si="41"/>
        <v>1</v>
      </c>
      <c r="W125" s="57">
        <f t="shared" si="41"/>
        <v>0</v>
      </c>
      <c r="X125" s="57">
        <f>SUM(R125:W125)</f>
        <v>11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43746</v>
      </c>
      <c r="C126" s="32" t="s">
        <v>30</v>
      </c>
      <c r="D126" s="33">
        <v>16</v>
      </c>
      <c r="E126" s="34">
        <v>0.27083333333333331</v>
      </c>
      <c r="F126" s="35">
        <v>146177</v>
      </c>
      <c r="G126" s="34">
        <v>0.31666666666666665</v>
      </c>
      <c r="H126" s="35">
        <v>146210</v>
      </c>
      <c r="I126" s="37">
        <f>SUM(G126-E126)</f>
        <v>4.5833333333333337E-2</v>
      </c>
      <c r="J126" s="38">
        <f>SUM(H126-F126)</f>
        <v>33</v>
      </c>
      <c r="K126" s="35">
        <v>1</v>
      </c>
      <c r="L126" s="35">
        <v>2</v>
      </c>
      <c r="M126" s="35"/>
      <c r="N126" s="35"/>
      <c r="O126" s="35"/>
      <c r="P126" s="35"/>
      <c r="Q126" s="39">
        <f>SUM(K126:P126)</f>
        <v>3</v>
      </c>
      <c r="R126" s="35"/>
      <c r="S126" s="35">
        <v>2</v>
      </c>
      <c r="T126" s="35">
        <v>1</v>
      </c>
      <c r="U126" s="35"/>
      <c r="V126" s="35"/>
      <c r="W126" s="35"/>
      <c r="X126" s="39">
        <f>SUM(R126:W126)</f>
        <v>3</v>
      </c>
      <c r="Y126" s="40">
        <f>SUM(Q126-X126)</f>
        <v>0</v>
      </c>
    </row>
    <row r="127" spans="1:25" x14ac:dyDescent="0.25">
      <c r="A127" s="30" t="s">
        <v>97</v>
      </c>
      <c r="B127" s="41"/>
      <c r="C127" s="42" t="s">
        <v>31</v>
      </c>
      <c r="D127" s="33"/>
      <c r="E127" s="34">
        <v>0.32291666666666669</v>
      </c>
      <c r="F127" s="35">
        <v>146210</v>
      </c>
      <c r="G127" s="34">
        <v>0.36180555555555555</v>
      </c>
      <c r="H127" s="35">
        <v>146233</v>
      </c>
      <c r="I127" s="37">
        <f t="shared" ref="I127:J138" si="42">SUM(G127-E127)</f>
        <v>3.8888888888888862E-2</v>
      </c>
      <c r="J127" s="38">
        <f t="shared" si="42"/>
        <v>23</v>
      </c>
      <c r="K127" s="35"/>
      <c r="L127" s="35"/>
      <c r="M127" s="35"/>
      <c r="N127" s="35"/>
      <c r="O127" s="35"/>
      <c r="P127" s="35"/>
      <c r="Q127" s="39">
        <f t="shared" ref="Q127:Q138" si="43">SUM(K127:P127)</f>
        <v>0</v>
      </c>
      <c r="R127" s="35"/>
      <c r="S127" s="35"/>
      <c r="T127" s="35"/>
      <c r="U127" s="35"/>
      <c r="V127" s="35"/>
      <c r="W127" s="35"/>
      <c r="X127" s="39">
        <f t="shared" ref="X127:X138" si="44">SUM(R127:W127)</f>
        <v>0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16</v>
      </c>
      <c r="E128" s="34">
        <v>0.36944444444444446</v>
      </c>
      <c r="F128" s="35">
        <v>146233</v>
      </c>
      <c r="G128" s="34">
        <v>0.40138888888888885</v>
      </c>
      <c r="H128" s="35">
        <v>146256</v>
      </c>
      <c r="I128" s="37">
        <f t="shared" si="42"/>
        <v>3.1944444444444386E-2</v>
      </c>
      <c r="J128" s="38">
        <f t="shared" si="42"/>
        <v>23</v>
      </c>
      <c r="K128" s="35"/>
      <c r="L128" s="35">
        <v>1</v>
      </c>
      <c r="M128" s="35">
        <v>1</v>
      </c>
      <c r="N128" s="35"/>
      <c r="O128" s="35"/>
      <c r="P128" s="35"/>
      <c r="Q128" s="39">
        <f t="shared" si="43"/>
        <v>2</v>
      </c>
      <c r="R128" s="35"/>
      <c r="S128" s="35">
        <v>2</v>
      </c>
      <c r="T128" s="35"/>
      <c r="U128" s="35"/>
      <c r="V128" s="35"/>
      <c r="W128" s="35"/>
      <c r="X128" s="39">
        <f t="shared" si="44"/>
        <v>2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0.41319444444444442</v>
      </c>
      <c r="F129" s="35">
        <v>146256</v>
      </c>
      <c r="G129" s="34">
        <v>0.4680555555555555</v>
      </c>
      <c r="H129" s="35">
        <v>146292</v>
      </c>
      <c r="I129" s="37">
        <f t="shared" si="42"/>
        <v>5.4861111111111083E-2</v>
      </c>
      <c r="J129" s="38">
        <f t="shared" si="42"/>
        <v>36</v>
      </c>
      <c r="K129" s="35"/>
      <c r="L129" s="35">
        <v>1</v>
      </c>
      <c r="M129" s="35"/>
      <c r="N129" s="35"/>
      <c r="O129" s="35"/>
      <c r="P129" s="35"/>
      <c r="Q129" s="39">
        <f t="shared" si="43"/>
        <v>1</v>
      </c>
      <c r="R129" s="35"/>
      <c r="S129" s="35"/>
      <c r="T129" s="35">
        <v>1</v>
      </c>
      <c r="U129" s="35"/>
      <c r="V129" s="35"/>
      <c r="W129" s="35"/>
      <c r="X129" s="39">
        <f t="shared" si="44"/>
        <v>1</v>
      </c>
      <c r="Y129" s="40">
        <f t="shared" si="45"/>
        <v>0</v>
      </c>
    </row>
    <row r="130" spans="1:25" x14ac:dyDescent="0.25">
      <c r="A130" s="30" t="s">
        <v>84</v>
      </c>
      <c r="B130" s="41"/>
      <c r="C130" s="42" t="s">
        <v>34</v>
      </c>
      <c r="D130" s="33">
        <v>16</v>
      </c>
      <c r="E130" s="34">
        <v>0.64583333333333337</v>
      </c>
      <c r="F130" s="35">
        <v>146292</v>
      </c>
      <c r="G130" s="34">
        <v>0.69791666666666663</v>
      </c>
      <c r="H130" s="35">
        <v>146327</v>
      </c>
      <c r="I130" s="37">
        <f t="shared" si="42"/>
        <v>5.2083333333333259E-2</v>
      </c>
      <c r="J130" s="38">
        <f t="shared" si="42"/>
        <v>35</v>
      </c>
      <c r="K130" s="35"/>
      <c r="L130" s="35">
        <v>3</v>
      </c>
      <c r="M130" s="35">
        <v>1</v>
      </c>
      <c r="N130" s="35"/>
      <c r="O130" s="35"/>
      <c r="P130" s="35"/>
      <c r="Q130" s="39">
        <f t="shared" si="43"/>
        <v>4</v>
      </c>
      <c r="R130" s="35"/>
      <c r="S130" s="35">
        <v>3</v>
      </c>
      <c r="T130" s="35"/>
      <c r="U130" s="35"/>
      <c r="V130" s="35">
        <v>1</v>
      </c>
      <c r="W130" s="35"/>
      <c r="X130" s="39">
        <f t="shared" si="44"/>
        <v>4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0.72777777777777775</v>
      </c>
      <c r="F131" s="35">
        <v>146327</v>
      </c>
      <c r="G131" s="34">
        <v>0.77916666666666667</v>
      </c>
      <c r="H131" s="35">
        <v>146364</v>
      </c>
      <c r="I131" s="37">
        <f t="shared" si="42"/>
        <v>5.1388888888888928E-2</v>
      </c>
      <c r="J131" s="38">
        <f t="shared" si="42"/>
        <v>37</v>
      </c>
      <c r="K131" s="35">
        <v>1</v>
      </c>
      <c r="L131" s="35">
        <v>1</v>
      </c>
      <c r="M131" s="35">
        <v>4</v>
      </c>
      <c r="N131" s="35"/>
      <c r="O131" s="35"/>
      <c r="P131" s="35"/>
      <c r="Q131" s="39">
        <f t="shared" si="43"/>
        <v>6</v>
      </c>
      <c r="R131" s="35"/>
      <c r="S131" s="35">
        <v>5</v>
      </c>
      <c r="T131" s="35"/>
      <c r="U131" s="35"/>
      <c r="V131" s="35">
        <v>1</v>
      </c>
      <c r="W131" s="35"/>
      <c r="X131" s="39">
        <f t="shared" si="44"/>
        <v>6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2"/>
        <v>0</v>
      </c>
      <c r="J132" s="38">
        <f t="shared" si="42"/>
        <v>0</v>
      </c>
      <c r="K132" s="35"/>
      <c r="L132" s="35"/>
      <c r="M132" s="35"/>
      <c r="N132" s="35"/>
      <c r="O132" s="35"/>
      <c r="P132" s="35"/>
      <c r="Q132" s="39">
        <f t="shared" si="43"/>
        <v>0</v>
      </c>
      <c r="R132" s="35"/>
      <c r="S132" s="35"/>
      <c r="T132" s="35"/>
      <c r="U132" s="35"/>
      <c r="V132" s="35"/>
      <c r="W132" s="35"/>
      <c r="X132" s="39">
        <f t="shared" si="44"/>
        <v>0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2"/>
        <v>0</v>
      </c>
      <c r="J133" s="38">
        <f t="shared" si="42"/>
        <v>0</v>
      </c>
      <c r="K133" s="35"/>
      <c r="L133" s="35"/>
      <c r="M133" s="35"/>
      <c r="N133" s="35"/>
      <c r="O133" s="35"/>
      <c r="P133" s="35"/>
      <c r="Q133" s="39">
        <f t="shared" si="43"/>
        <v>0</v>
      </c>
      <c r="R133" s="35"/>
      <c r="S133" s="35"/>
      <c r="T133" s="35"/>
      <c r="U133" s="35"/>
      <c r="V133" s="35"/>
      <c r="W133" s="35"/>
      <c r="X133" s="39">
        <f t="shared" si="44"/>
        <v>0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0.27499999999999986</v>
      </c>
      <c r="J140" s="57">
        <f>SUM(J126:J139)</f>
        <v>187</v>
      </c>
      <c r="K140" s="57">
        <f t="shared" ref="K140:X140" si="46">SUM(K126:K139)</f>
        <v>2</v>
      </c>
      <c r="L140" s="57">
        <f t="shared" si="46"/>
        <v>8</v>
      </c>
      <c r="M140" s="57">
        <f t="shared" si="46"/>
        <v>6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16</v>
      </c>
      <c r="R140" s="57">
        <f t="shared" si="46"/>
        <v>0</v>
      </c>
      <c r="S140" s="57">
        <f t="shared" si="46"/>
        <v>12</v>
      </c>
      <c r="T140" s="57">
        <f t="shared" si="46"/>
        <v>2</v>
      </c>
      <c r="U140" s="57">
        <f t="shared" si="46"/>
        <v>0</v>
      </c>
      <c r="V140" s="57">
        <f t="shared" si="46"/>
        <v>2</v>
      </c>
      <c r="W140" s="57">
        <f t="shared" si="46"/>
        <v>0</v>
      </c>
      <c r="X140" s="57">
        <f t="shared" si="46"/>
        <v>16</v>
      </c>
      <c r="Y140" s="40">
        <f t="shared" si="45"/>
        <v>0</v>
      </c>
    </row>
    <row r="141" spans="1:25" ht="15.75" thickTop="1" x14ac:dyDescent="0.25">
      <c r="A141" s="30" t="s">
        <v>108</v>
      </c>
      <c r="B141" s="31">
        <v>43747</v>
      </c>
      <c r="C141" s="32" t="s">
        <v>30</v>
      </c>
      <c r="D141" s="33">
        <v>16</v>
      </c>
      <c r="E141" s="34">
        <v>0.27083333333333331</v>
      </c>
      <c r="F141" s="35">
        <v>146364</v>
      </c>
      <c r="G141" s="34">
        <v>0.31597222222222221</v>
      </c>
      <c r="H141" s="35">
        <v>146399</v>
      </c>
      <c r="I141" s="37">
        <f>SUM(G141-E141)</f>
        <v>4.5138888888888895E-2</v>
      </c>
      <c r="J141" s="38">
        <f>SUM(H141-F141)</f>
        <v>35</v>
      </c>
      <c r="K141" s="35">
        <v>1</v>
      </c>
      <c r="L141" s="35"/>
      <c r="M141" s="35"/>
      <c r="N141" s="35">
        <v>1</v>
      </c>
      <c r="O141" s="35"/>
      <c r="P141" s="35"/>
      <c r="Q141" s="39">
        <f>SUM(K141:P141)</f>
        <v>2</v>
      </c>
      <c r="R141" s="35"/>
      <c r="S141" s="35"/>
      <c r="T141" s="35">
        <v>2</v>
      </c>
      <c r="U141" s="35"/>
      <c r="V141" s="35"/>
      <c r="W141" s="35"/>
      <c r="X141" s="39">
        <f>SUM(R141:W141)</f>
        <v>2</v>
      </c>
      <c r="Y141" s="40">
        <f t="shared" si="45"/>
        <v>0</v>
      </c>
    </row>
    <row r="142" spans="1:25" x14ac:dyDescent="0.25">
      <c r="A142" s="30" t="s">
        <v>83</v>
      </c>
      <c r="B142" s="41"/>
      <c r="C142" s="42" t="s">
        <v>31</v>
      </c>
      <c r="D142" s="33"/>
      <c r="E142" s="34">
        <v>0.33333333333333331</v>
      </c>
      <c r="F142" s="35">
        <v>146399</v>
      </c>
      <c r="G142" s="34">
        <v>0.35972222222222222</v>
      </c>
      <c r="H142" s="35">
        <v>146421</v>
      </c>
      <c r="I142" s="37">
        <f t="shared" ref="I142:J153" si="47">SUM(G142-E142)</f>
        <v>2.6388888888888906E-2</v>
      </c>
      <c r="J142" s="38">
        <f t="shared" si="47"/>
        <v>22</v>
      </c>
      <c r="K142" s="35">
        <v>1</v>
      </c>
      <c r="L142" s="35"/>
      <c r="M142" s="35"/>
      <c r="N142" s="35"/>
      <c r="O142" s="35"/>
      <c r="P142" s="35"/>
      <c r="Q142" s="39">
        <f t="shared" ref="Q142:Q153" si="48">SUM(K142:P142)</f>
        <v>1</v>
      </c>
      <c r="R142" s="35"/>
      <c r="S142" s="35">
        <v>1</v>
      </c>
      <c r="T142" s="35"/>
      <c r="U142" s="35"/>
      <c r="V142" s="35"/>
      <c r="W142" s="35"/>
      <c r="X142" s="39">
        <f t="shared" ref="X142:X153" si="49">SUM(R142:W142)</f>
        <v>1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16</v>
      </c>
      <c r="E143" s="34">
        <v>0.36944444444444446</v>
      </c>
      <c r="F143" s="35">
        <v>146421</v>
      </c>
      <c r="G143" s="34">
        <v>0.39930555555555558</v>
      </c>
      <c r="H143" s="35">
        <v>146445</v>
      </c>
      <c r="I143" s="37">
        <f t="shared" si="47"/>
        <v>2.9861111111111116E-2</v>
      </c>
      <c r="J143" s="38">
        <f t="shared" si="47"/>
        <v>24</v>
      </c>
      <c r="K143" s="35">
        <v>2</v>
      </c>
      <c r="L143" s="35">
        <v>1</v>
      </c>
      <c r="M143" s="35">
        <v>1</v>
      </c>
      <c r="N143" s="35"/>
      <c r="O143" s="35"/>
      <c r="P143" s="35"/>
      <c r="Q143" s="39">
        <f t="shared" si="48"/>
        <v>4</v>
      </c>
      <c r="R143" s="35"/>
      <c r="S143" s="35">
        <v>2</v>
      </c>
      <c r="T143" s="35">
        <v>1</v>
      </c>
      <c r="U143" s="35">
        <v>1</v>
      </c>
      <c r="V143" s="35"/>
      <c r="W143" s="35"/>
      <c r="X143" s="39">
        <f t="shared" si="49"/>
        <v>4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0.41319444444444442</v>
      </c>
      <c r="F144" s="35">
        <v>146445</v>
      </c>
      <c r="G144" s="34">
        <v>0.46180555555555558</v>
      </c>
      <c r="H144" s="35">
        <v>146478</v>
      </c>
      <c r="I144" s="37">
        <f t="shared" si="47"/>
        <v>4.861111111111116E-2</v>
      </c>
      <c r="J144" s="38">
        <f t="shared" si="47"/>
        <v>33</v>
      </c>
      <c r="K144" s="35"/>
      <c r="L144" s="35"/>
      <c r="M144" s="35"/>
      <c r="N144" s="35">
        <v>1</v>
      </c>
      <c r="O144" s="35"/>
      <c r="P144" s="35"/>
      <c r="Q144" s="39">
        <f t="shared" si="48"/>
        <v>1</v>
      </c>
      <c r="R144" s="35"/>
      <c r="S144" s="35"/>
      <c r="T144" s="35"/>
      <c r="U144" s="35"/>
      <c r="V144" s="35">
        <v>1</v>
      </c>
      <c r="W144" s="35"/>
      <c r="X144" s="39">
        <f t="shared" si="49"/>
        <v>1</v>
      </c>
      <c r="Y144" s="40">
        <f t="shared" si="45"/>
        <v>0</v>
      </c>
    </row>
    <row r="145" spans="1:25" x14ac:dyDescent="0.25">
      <c r="A145" s="30" t="s">
        <v>84</v>
      </c>
      <c r="B145" s="41"/>
      <c r="C145" s="42" t="s">
        <v>34</v>
      </c>
      <c r="D145" s="33">
        <v>16</v>
      </c>
      <c r="E145" s="34">
        <v>0.64583333333333337</v>
      </c>
      <c r="F145" s="35">
        <v>146478</v>
      </c>
      <c r="G145" s="34">
        <v>0.69097222222222221</v>
      </c>
      <c r="H145" s="35">
        <v>146514</v>
      </c>
      <c r="I145" s="37">
        <f t="shared" si="47"/>
        <v>4.513888888888884E-2</v>
      </c>
      <c r="J145" s="38">
        <f t="shared" si="47"/>
        <v>36</v>
      </c>
      <c r="K145" s="35"/>
      <c r="L145" s="35"/>
      <c r="M145" s="35"/>
      <c r="N145" s="35"/>
      <c r="O145" s="35"/>
      <c r="P145" s="35"/>
      <c r="Q145" s="39">
        <f t="shared" si="48"/>
        <v>0</v>
      </c>
      <c r="R145" s="35"/>
      <c r="S145" s="35"/>
      <c r="T145" s="35"/>
      <c r="U145" s="35"/>
      <c r="V145" s="35"/>
      <c r="W145" s="35"/>
      <c r="X145" s="39">
        <f t="shared" si="49"/>
        <v>0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0.72777777777777775</v>
      </c>
      <c r="F146" s="35">
        <v>146514</v>
      </c>
      <c r="G146" s="34">
        <v>0.77500000000000002</v>
      </c>
      <c r="H146" s="35">
        <v>146552</v>
      </c>
      <c r="I146" s="37">
        <f t="shared" si="47"/>
        <v>4.7222222222222276E-2</v>
      </c>
      <c r="J146" s="38">
        <f t="shared" si="47"/>
        <v>38</v>
      </c>
      <c r="K146" s="35"/>
      <c r="L146" s="35">
        <v>2</v>
      </c>
      <c r="M146" s="35">
        <v>1</v>
      </c>
      <c r="N146" s="35"/>
      <c r="O146" s="35"/>
      <c r="P146" s="35"/>
      <c r="Q146" s="39">
        <f t="shared" si="48"/>
        <v>3</v>
      </c>
      <c r="R146" s="35"/>
      <c r="S146" s="35">
        <v>2</v>
      </c>
      <c r="T146" s="35"/>
      <c r="U146" s="35"/>
      <c r="V146" s="35">
        <v>1</v>
      </c>
      <c r="W146" s="35"/>
      <c r="X146" s="39">
        <f t="shared" si="49"/>
        <v>3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47"/>
        <v>0</v>
      </c>
      <c r="J147" s="38">
        <f t="shared" si="47"/>
        <v>0</v>
      </c>
      <c r="K147" s="35"/>
      <c r="L147" s="35"/>
      <c r="M147" s="35"/>
      <c r="N147" s="35"/>
      <c r="O147" s="35"/>
      <c r="P147" s="35"/>
      <c r="Q147" s="39">
        <f t="shared" si="48"/>
        <v>0</v>
      </c>
      <c r="R147" s="35"/>
      <c r="S147" s="35"/>
      <c r="T147" s="35"/>
      <c r="U147" s="35"/>
      <c r="V147" s="35"/>
      <c r="W147" s="35"/>
      <c r="X147" s="39">
        <f t="shared" si="49"/>
        <v>0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47"/>
        <v>0</v>
      </c>
      <c r="J148" s="38">
        <f t="shared" si="47"/>
        <v>0</v>
      </c>
      <c r="K148" s="35"/>
      <c r="L148" s="35"/>
      <c r="M148" s="35"/>
      <c r="N148" s="35"/>
      <c r="O148" s="35"/>
      <c r="P148" s="35"/>
      <c r="Q148" s="39">
        <f t="shared" si="48"/>
        <v>0</v>
      </c>
      <c r="R148" s="35"/>
      <c r="S148" s="35"/>
      <c r="T148" s="35"/>
      <c r="U148" s="35"/>
      <c r="V148" s="35"/>
      <c r="W148" s="35"/>
      <c r="X148" s="39">
        <f t="shared" si="49"/>
        <v>0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0.24236111111111119</v>
      </c>
      <c r="J155" s="38">
        <f>SUM(J141:J154)</f>
        <v>188</v>
      </c>
      <c r="K155" s="38">
        <f t="shared" ref="K155:X155" si="50">SUM(K141:K154)</f>
        <v>4</v>
      </c>
      <c r="L155" s="38">
        <f t="shared" si="50"/>
        <v>3</v>
      </c>
      <c r="M155" s="38">
        <f t="shared" si="50"/>
        <v>2</v>
      </c>
      <c r="N155" s="38">
        <f t="shared" si="50"/>
        <v>2</v>
      </c>
      <c r="O155" s="38">
        <f t="shared" si="50"/>
        <v>0</v>
      </c>
      <c r="P155" s="38">
        <f t="shared" si="50"/>
        <v>0</v>
      </c>
      <c r="Q155" s="38">
        <f t="shared" si="50"/>
        <v>11</v>
      </c>
      <c r="R155" s="38">
        <f t="shared" si="50"/>
        <v>0</v>
      </c>
      <c r="S155" s="38">
        <f t="shared" si="50"/>
        <v>5</v>
      </c>
      <c r="T155" s="38">
        <f t="shared" si="50"/>
        <v>3</v>
      </c>
      <c r="U155" s="38">
        <f t="shared" si="50"/>
        <v>1</v>
      </c>
      <c r="V155" s="38">
        <f t="shared" si="50"/>
        <v>2</v>
      </c>
      <c r="W155" s="38">
        <f t="shared" si="50"/>
        <v>0</v>
      </c>
      <c r="X155" s="38">
        <f t="shared" si="50"/>
        <v>11</v>
      </c>
      <c r="Y155" s="40">
        <f t="shared" si="45"/>
        <v>0</v>
      </c>
    </row>
    <row r="156" spans="1:25" ht="16.5" thickTop="1" thickBot="1" x14ac:dyDescent="0.3">
      <c r="A156" s="214" t="s">
        <v>45</v>
      </c>
      <c r="B156" s="221">
        <v>43748</v>
      </c>
      <c r="C156" s="215" t="s">
        <v>30</v>
      </c>
      <c r="D156" s="216">
        <v>16</v>
      </c>
      <c r="E156" s="209">
        <v>0.27083333333333331</v>
      </c>
      <c r="F156" s="210">
        <v>146552</v>
      </c>
      <c r="G156" s="209">
        <v>0.31597222222222221</v>
      </c>
      <c r="H156" s="210">
        <v>146577</v>
      </c>
      <c r="I156" s="37">
        <f>SUM(G156-E156)</f>
        <v>4.5138888888888895E-2</v>
      </c>
      <c r="J156" s="38">
        <f>SUM(H156-F156)</f>
        <v>25</v>
      </c>
      <c r="K156" s="234">
        <v>1</v>
      </c>
      <c r="L156" s="213">
        <v>2</v>
      </c>
      <c r="M156" s="204"/>
      <c r="N156" s="204"/>
      <c r="O156" s="204"/>
      <c r="P156" s="204"/>
      <c r="Q156" s="39">
        <f>SUM(K156:P156)</f>
        <v>3</v>
      </c>
      <c r="R156" s="203"/>
      <c r="S156" s="213">
        <v>3</v>
      </c>
      <c r="T156" s="204"/>
      <c r="U156" s="204"/>
      <c r="V156" s="204"/>
      <c r="W156" s="204"/>
      <c r="X156" s="39">
        <f>SUM(R156:W156)</f>
        <v>3</v>
      </c>
      <c r="Y156" s="40">
        <f t="shared" si="45"/>
        <v>0</v>
      </c>
    </row>
    <row r="157" spans="1:25" ht="15.75" thickBot="1" x14ac:dyDescent="0.3">
      <c r="A157" s="217" t="s">
        <v>136</v>
      </c>
      <c r="B157" s="233"/>
      <c r="C157" s="219" t="s">
        <v>31</v>
      </c>
      <c r="D157" s="220"/>
      <c r="E157" s="212">
        <v>0.33333333333333331</v>
      </c>
      <c r="F157" s="207">
        <v>146577</v>
      </c>
      <c r="G157" s="212">
        <v>0.3576388888888889</v>
      </c>
      <c r="H157" s="207">
        <v>146613</v>
      </c>
      <c r="I157" s="37">
        <f t="shared" ref="I157:J168" si="51">SUM(G157-E157)</f>
        <v>2.430555555555558E-2</v>
      </c>
      <c r="J157" s="38">
        <f t="shared" si="51"/>
        <v>36</v>
      </c>
      <c r="K157" s="205">
        <v>1</v>
      </c>
      <c r="L157" s="207">
        <v>1</v>
      </c>
      <c r="M157" s="206"/>
      <c r="N157" s="206"/>
      <c r="O157" s="206"/>
      <c r="P157" s="206"/>
      <c r="Q157" s="39">
        <f t="shared" ref="Q157:Q168" si="52">SUM(K157:P157)</f>
        <v>2</v>
      </c>
      <c r="R157" s="208"/>
      <c r="S157" s="207">
        <v>1</v>
      </c>
      <c r="T157" s="206"/>
      <c r="U157" s="206"/>
      <c r="V157" s="207">
        <v>1</v>
      </c>
      <c r="W157" s="206"/>
      <c r="X157" s="39">
        <f t="shared" ref="X157:X168" si="53">SUM(R157:W157)</f>
        <v>2</v>
      </c>
      <c r="Y157" s="40">
        <f t="shared" si="45"/>
        <v>0</v>
      </c>
    </row>
    <row r="158" spans="1:25" ht="15.75" thickBot="1" x14ac:dyDescent="0.3">
      <c r="A158" s="217" t="s">
        <v>136</v>
      </c>
      <c r="B158" s="233"/>
      <c r="C158" s="219" t="s">
        <v>32</v>
      </c>
      <c r="D158" s="220">
        <v>16</v>
      </c>
      <c r="E158" s="212">
        <v>0.36944444444444446</v>
      </c>
      <c r="F158" s="207">
        <v>146613</v>
      </c>
      <c r="G158" s="212">
        <v>0.39861111111111108</v>
      </c>
      <c r="H158" s="207">
        <v>146635</v>
      </c>
      <c r="I158" s="37">
        <f t="shared" si="51"/>
        <v>2.9166666666666619E-2</v>
      </c>
      <c r="J158" s="38">
        <f t="shared" si="51"/>
        <v>22</v>
      </c>
      <c r="K158" s="208"/>
      <c r="L158" s="206"/>
      <c r="M158" s="207">
        <v>1</v>
      </c>
      <c r="N158" s="206"/>
      <c r="O158" s="206"/>
      <c r="P158" s="206"/>
      <c r="Q158" s="39">
        <f t="shared" si="52"/>
        <v>1</v>
      </c>
      <c r="R158" s="208"/>
      <c r="S158" s="207">
        <v>1</v>
      </c>
      <c r="T158" s="206"/>
      <c r="U158" s="206"/>
      <c r="V158" s="206"/>
      <c r="W158" s="206"/>
      <c r="X158" s="39">
        <f t="shared" si="53"/>
        <v>1</v>
      </c>
      <c r="Y158" s="40">
        <f t="shared" si="45"/>
        <v>0</v>
      </c>
    </row>
    <row r="159" spans="1:25" ht="15.75" thickBot="1" x14ac:dyDescent="0.3">
      <c r="A159" s="217"/>
      <c r="B159" s="233"/>
      <c r="C159" s="219" t="s">
        <v>33</v>
      </c>
      <c r="D159" s="220"/>
      <c r="E159" s="212">
        <v>0.41319444444444442</v>
      </c>
      <c r="F159" s="207">
        <v>146635</v>
      </c>
      <c r="G159" s="212">
        <v>0.46249999999999997</v>
      </c>
      <c r="H159" s="207">
        <v>146668</v>
      </c>
      <c r="I159" s="37">
        <f t="shared" si="51"/>
        <v>4.9305555555555547E-2</v>
      </c>
      <c r="J159" s="38">
        <f t="shared" si="51"/>
        <v>33</v>
      </c>
      <c r="K159" s="208"/>
      <c r="L159" s="206"/>
      <c r="M159" s="206"/>
      <c r="N159" s="206"/>
      <c r="O159" s="206"/>
      <c r="P159" s="206"/>
      <c r="Q159" s="39">
        <f t="shared" si="52"/>
        <v>0</v>
      </c>
      <c r="R159" s="208"/>
      <c r="S159" s="206"/>
      <c r="T159" s="206"/>
      <c r="U159" s="206"/>
      <c r="V159" s="206"/>
      <c r="W159" s="206"/>
      <c r="X159" s="39">
        <f t="shared" si="53"/>
        <v>0</v>
      </c>
      <c r="Y159" s="40">
        <f t="shared" si="45"/>
        <v>0</v>
      </c>
    </row>
    <row r="160" spans="1:25" ht="15.75" thickBot="1" x14ac:dyDescent="0.3">
      <c r="A160" s="217" t="s">
        <v>136</v>
      </c>
      <c r="B160" s="233"/>
      <c r="C160" s="219" t="s">
        <v>34</v>
      </c>
      <c r="D160" s="220">
        <v>16</v>
      </c>
      <c r="E160" s="212">
        <v>0.64583333333333337</v>
      </c>
      <c r="F160" s="207">
        <v>146668</v>
      </c>
      <c r="G160" s="212">
        <v>0.69374999999999998</v>
      </c>
      <c r="H160" s="207">
        <v>146701</v>
      </c>
      <c r="I160" s="37">
        <f t="shared" si="51"/>
        <v>4.7916666666666607E-2</v>
      </c>
      <c r="J160" s="38">
        <f t="shared" si="51"/>
        <v>33</v>
      </c>
      <c r="K160" s="208"/>
      <c r="L160" s="207">
        <v>1</v>
      </c>
      <c r="M160" s="206"/>
      <c r="N160" s="206"/>
      <c r="O160" s="206"/>
      <c r="P160" s="206"/>
      <c r="Q160" s="39">
        <f t="shared" si="52"/>
        <v>1</v>
      </c>
      <c r="R160" s="208"/>
      <c r="S160" s="207">
        <v>1</v>
      </c>
      <c r="T160" s="206"/>
      <c r="U160" s="206"/>
      <c r="V160" s="206"/>
      <c r="W160" s="206"/>
      <c r="X160" s="39">
        <f t="shared" si="53"/>
        <v>1</v>
      </c>
      <c r="Y160" s="40">
        <f t="shared" si="45"/>
        <v>0</v>
      </c>
    </row>
    <row r="161" spans="1:25" ht="15.75" thickBot="1" x14ac:dyDescent="0.3">
      <c r="A161" s="217"/>
      <c r="B161" s="233"/>
      <c r="C161" s="219" t="s">
        <v>35</v>
      </c>
      <c r="D161" s="220"/>
      <c r="E161" s="212">
        <v>0.72777777777777775</v>
      </c>
      <c r="F161" s="207">
        <v>146701</v>
      </c>
      <c r="G161" s="212">
        <v>0.78611111111111109</v>
      </c>
      <c r="H161" s="207">
        <v>146737</v>
      </c>
      <c r="I161" s="37">
        <f t="shared" si="51"/>
        <v>5.8333333333333348E-2</v>
      </c>
      <c r="J161" s="38">
        <f t="shared" si="51"/>
        <v>36</v>
      </c>
      <c r="K161" s="205">
        <v>1</v>
      </c>
      <c r="L161" s="207">
        <v>4</v>
      </c>
      <c r="M161" s="207">
        <v>2</v>
      </c>
      <c r="N161" s="206"/>
      <c r="O161" s="206"/>
      <c r="P161" s="206"/>
      <c r="Q161" s="39">
        <f t="shared" si="52"/>
        <v>7</v>
      </c>
      <c r="R161" s="208"/>
      <c r="S161" s="207">
        <v>6</v>
      </c>
      <c r="T161" s="206"/>
      <c r="U161" s="206"/>
      <c r="V161" s="207">
        <v>1</v>
      </c>
      <c r="W161" s="206"/>
      <c r="X161" s="39">
        <f t="shared" si="53"/>
        <v>7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1"/>
        <v>0</v>
      </c>
      <c r="J162" s="38">
        <f t="shared" si="51"/>
        <v>0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1"/>
        <v>0</v>
      </c>
      <c r="J163" s="38">
        <f t="shared" si="51"/>
        <v>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0.2541666666666666</v>
      </c>
      <c r="J170" s="57">
        <f>SUM(J156:J169)</f>
        <v>185</v>
      </c>
      <c r="K170" s="57">
        <f t="shared" ref="K170:W170" si="54">SUM(K156:K169)</f>
        <v>3</v>
      </c>
      <c r="L170" s="57">
        <f t="shared" si="54"/>
        <v>8</v>
      </c>
      <c r="M170" s="57">
        <f t="shared" si="54"/>
        <v>3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14</v>
      </c>
      <c r="R170" s="57">
        <f t="shared" si="54"/>
        <v>0</v>
      </c>
      <c r="S170" s="57">
        <f t="shared" si="54"/>
        <v>12</v>
      </c>
      <c r="T170" s="57">
        <f t="shared" si="54"/>
        <v>0</v>
      </c>
      <c r="U170" s="57">
        <f t="shared" si="54"/>
        <v>0</v>
      </c>
      <c r="V170" s="57">
        <f t="shared" si="54"/>
        <v>2</v>
      </c>
      <c r="W170" s="57">
        <f t="shared" si="54"/>
        <v>0</v>
      </c>
      <c r="X170" s="57">
        <f>SUM(R170:W170)</f>
        <v>14</v>
      </c>
      <c r="Y170" s="40">
        <f t="shared" si="45"/>
        <v>0</v>
      </c>
    </row>
    <row r="171" spans="1:25" ht="15.75" thickTop="1" x14ac:dyDescent="0.25">
      <c r="A171" s="30" t="s">
        <v>46</v>
      </c>
      <c r="B171" s="31">
        <v>43749</v>
      </c>
      <c r="C171" s="32" t="s">
        <v>30</v>
      </c>
      <c r="D171" s="33">
        <v>16</v>
      </c>
      <c r="E171" s="34">
        <v>0.27083333333333331</v>
      </c>
      <c r="F171" s="35">
        <v>146737</v>
      </c>
      <c r="G171" s="34">
        <v>0.31944444444444448</v>
      </c>
      <c r="H171" s="35">
        <v>146771</v>
      </c>
      <c r="I171" s="37">
        <f>SUM(G171-E171)</f>
        <v>4.861111111111116E-2</v>
      </c>
      <c r="J171" s="38">
        <f>SUM(H171-F171)</f>
        <v>34</v>
      </c>
      <c r="K171" s="35">
        <v>1</v>
      </c>
      <c r="L171" s="35">
        <v>2</v>
      </c>
      <c r="M171" s="35"/>
      <c r="N171" s="35"/>
      <c r="O171" s="35"/>
      <c r="P171" s="35"/>
      <c r="Q171" s="39">
        <f>SUM(K171:P171)</f>
        <v>3</v>
      </c>
      <c r="R171" s="35"/>
      <c r="S171" s="35">
        <v>3</v>
      </c>
      <c r="T171" s="35"/>
      <c r="U171" s="35"/>
      <c r="V171" s="35"/>
      <c r="W171" s="35"/>
      <c r="X171" s="39">
        <f>SUM(R171:W171)</f>
        <v>3</v>
      </c>
      <c r="Y171" s="40">
        <f t="shared" si="45"/>
        <v>0</v>
      </c>
    </row>
    <row r="172" spans="1:25" x14ac:dyDescent="0.25">
      <c r="A172" s="30" t="s">
        <v>136</v>
      </c>
      <c r="B172" s="41"/>
      <c r="C172" s="42" t="s">
        <v>31</v>
      </c>
      <c r="D172" s="33"/>
      <c r="E172" s="34">
        <v>0.33333333333333331</v>
      </c>
      <c r="F172" s="35">
        <v>146771</v>
      </c>
      <c r="G172" s="34">
        <v>0.36180555555555555</v>
      </c>
      <c r="H172" s="35">
        <v>146795</v>
      </c>
      <c r="I172" s="37">
        <f t="shared" ref="I172:J233" si="55">SUM(G172-E172)</f>
        <v>2.8472222222222232E-2</v>
      </c>
      <c r="J172" s="38">
        <f t="shared" si="55"/>
        <v>24</v>
      </c>
      <c r="K172" s="35">
        <v>1</v>
      </c>
      <c r="L172" s="35"/>
      <c r="M172" s="35"/>
      <c r="N172" s="35"/>
      <c r="O172" s="35"/>
      <c r="P172" s="35"/>
      <c r="Q172" s="39">
        <f t="shared" ref="Q172:Q183" si="56">SUM(K172:P172)</f>
        <v>1</v>
      </c>
      <c r="R172" s="35"/>
      <c r="S172" s="35">
        <v>1</v>
      </c>
      <c r="T172" s="35"/>
      <c r="U172" s="35"/>
      <c r="V172" s="35"/>
      <c r="W172" s="35"/>
      <c r="X172" s="39">
        <f t="shared" ref="X172:X183" si="57">SUM(R172:W172)</f>
        <v>1</v>
      </c>
      <c r="Y172" s="40">
        <f t="shared" si="45"/>
        <v>0</v>
      </c>
    </row>
    <row r="173" spans="1:25" x14ac:dyDescent="0.25">
      <c r="A173" s="30" t="s">
        <v>136</v>
      </c>
      <c r="B173" s="41"/>
      <c r="C173" s="42" t="s">
        <v>32</v>
      </c>
      <c r="D173" s="33">
        <v>16</v>
      </c>
      <c r="E173" s="34">
        <v>0.36944444444444446</v>
      </c>
      <c r="F173" s="35">
        <v>146795</v>
      </c>
      <c r="G173" s="34">
        <v>0.40416666666666662</v>
      </c>
      <c r="H173" s="35">
        <v>146819</v>
      </c>
      <c r="I173" s="37">
        <f t="shared" si="55"/>
        <v>3.4722222222222154E-2</v>
      </c>
      <c r="J173" s="38">
        <f t="shared" si="55"/>
        <v>24</v>
      </c>
      <c r="K173" s="35">
        <v>2</v>
      </c>
      <c r="L173" s="35">
        <v>2</v>
      </c>
      <c r="M173" s="35">
        <v>1</v>
      </c>
      <c r="N173" s="35"/>
      <c r="O173" s="35"/>
      <c r="P173" s="35"/>
      <c r="Q173" s="39">
        <f t="shared" si="56"/>
        <v>5</v>
      </c>
      <c r="R173" s="35"/>
      <c r="S173" s="35">
        <v>3</v>
      </c>
      <c r="T173" s="35"/>
      <c r="U173" s="35"/>
      <c r="V173" s="35">
        <v>2</v>
      </c>
      <c r="W173" s="35"/>
      <c r="X173" s="39">
        <f t="shared" si="57"/>
        <v>5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>
        <v>0.41319444444444442</v>
      </c>
      <c r="F174" s="35">
        <v>146819</v>
      </c>
      <c r="G174" s="34">
        <v>0.45833333333333331</v>
      </c>
      <c r="H174" s="35">
        <v>146853</v>
      </c>
      <c r="I174" s="37">
        <f t="shared" si="55"/>
        <v>4.5138888888888895E-2</v>
      </c>
      <c r="J174" s="38">
        <f t="shared" si="55"/>
        <v>34</v>
      </c>
      <c r="K174" s="35"/>
      <c r="L174" s="35"/>
      <c r="M174" s="35"/>
      <c r="N174" s="35"/>
      <c r="O174" s="35"/>
      <c r="P174" s="35"/>
      <c r="Q174" s="39">
        <f t="shared" si="56"/>
        <v>0</v>
      </c>
      <c r="R174" s="35"/>
      <c r="S174" s="35"/>
      <c r="T174" s="35"/>
      <c r="U174" s="35"/>
      <c r="V174" s="35"/>
      <c r="W174" s="35"/>
      <c r="X174" s="39">
        <f t="shared" si="57"/>
        <v>0</v>
      </c>
      <c r="Y174" s="40">
        <f t="shared" si="45"/>
        <v>0</v>
      </c>
    </row>
    <row r="175" spans="1:25" x14ac:dyDescent="0.25">
      <c r="A175" s="30" t="s">
        <v>136</v>
      </c>
      <c r="B175" s="41"/>
      <c r="C175" s="42" t="s">
        <v>34</v>
      </c>
      <c r="D175" s="33">
        <v>16</v>
      </c>
      <c r="E175" s="34">
        <v>0.64583333333333337</v>
      </c>
      <c r="F175" s="35">
        <v>146853</v>
      </c>
      <c r="G175" s="34">
        <v>0.73333333333333339</v>
      </c>
      <c r="H175" s="35">
        <v>146887</v>
      </c>
      <c r="I175" s="37">
        <f t="shared" si="55"/>
        <v>8.7500000000000022E-2</v>
      </c>
      <c r="J175" s="38">
        <f t="shared" si="55"/>
        <v>34</v>
      </c>
      <c r="K175" s="35"/>
      <c r="L175" s="35">
        <v>1</v>
      </c>
      <c r="M175" s="35"/>
      <c r="N175" s="35"/>
      <c r="O175" s="35"/>
      <c r="P175" s="35"/>
      <c r="Q175" s="39">
        <f t="shared" si="56"/>
        <v>1</v>
      </c>
      <c r="R175" s="35"/>
      <c r="S175" s="35"/>
      <c r="T175" s="35"/>
      <c r="U175" s="35"/>
      <c r="V175" s="35">
        <v>1</v>
      </c>
      <c r="W175" s="35"/>
      <c r="X175" s="39">
        <f t="shared" si="57"/>
        <v>1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>
        <v>0.73611111111111116</v>
      </c>
      <c r="F176" s="35">
        <v>146887</v>
      </c>
      <c r="G176" s="34">
        <v>0.77916666666666667</v>
      </c>
      <c r="H176" s="35">
        <v>146923</v>
      </c>
      <c r="I176" s="37">
        <f t="shared" si="55"/>
        <v>4.3055555555555514E-2</v>
      </c>
      <c r="J176" s="38">
        <f t="shared" si="55"/>
        <v>36</v>
      </c>
      <c r="K176" s="35">
        <v>3</v>
      </c>
      <c r="L176" s="35">
        <v>2</v>
      </c>
      <c r="M176" s="35">
        <v>1</v>
      </c>
      <c r="N176" s="35"/>
      <c r="O176" s="35"/>
      <c r="P176" s="35"/>
      <c r="Q176" s="39">
        <f t="shared" si="56"/>
        <v>6</v>
      </c>
      <c r="R176" s="35"/>
      <c r="S176" s="35">
        <v>3</v>
      </c>
      <c r="T176" s="35"/>
      <c r="U176" s="35"/>
      <c r="V176" s="35">
        <v>3</v>
      </c>
      <c r="W176" s="35"/>
      <c r="X176" s="39">
        <f t="shared" si="57"/>
        <v>6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55"/>
        <v>0</v>
      </c>
      <c r="J177" s="38">
        <f t="shared" si="55"/>
        <v>0</v>
      </c>
      <c r="K177" s="35"/>
      <c r="L177" s="35"/>
      <c r="M177" s="35"/>
      <c r="N177" s="35"/>
      <c r="O177" s="35"/>
      <c r="P177" s="35"/>
      <c r="Q177" s="39">
        <f t="shared" si="56"/>
        <v>0</v>
      </c>
      <c r="R177" s="35"/>
      <c r="S177" s="35"/>
      <c r="T177" s="35"/>
      <c r="U177" s="35"/>
      <c r="V177" s="35"/>
      <c r="W177" s="35"/>
      <c r="X177" s="39">
        <f t="shared" si="57"/>
        <v>0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55"/>
        <v>0</v>
      </c>
      <c r="J178" s="38">
        <f t="shared" si="55"/>
        <v>0</v>
      </c>
      <c r="K178" s="35"/>
      <c r="L178" s="35"/>
      <c r="M178" s="35"/>
      <c r="N178" s="35"/>
      <c r="O178" s="35"/>
      <c r="P178" s="35"/>
      <c r="Q178" s="39">
        <f t="shared" si="56"/>
        <v>0</v>
      </c>
      <c r="R178" s="35"/>
      <c r="S178" s="35"/>
      <c r="T178" s="35"/>
      <c r="U178" s="35"/>
      <c r="V178" s="35"/>
      <c r="W178" s="35"/>
      <c r="X178" s="39">
        <f t="shared" si="57"/>
        <v>0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0.28749999999999998</v>
      </c>
      <c r="J185" s="57">
        <f>SUM(J171:J184)</f>
        <v>186</v>
      </c>
      <c r="K185" s="57">
        <f t="shared" ref="K185:X185" si="58">SUM(K171:K184)</f>
        <v>7</v>
      </c>
      <c r="L185" s="57">
        <f t="shared" si="58"/>
        <v>7</v>
      </c>
      <c r="M185" s="57">
        <f t="shared" si="58"/>
        <v>2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16</v>
      </c>
      <c r="R185" s="57">
        <f t="shared" si="58"/>
        <v>0</v>
      </c>
      <c r="S185" s="57">
        <f t="shared" si="58"/>
        <v>10</v>
      </c>
      <c r="T185" s="57">
        <f t="shared" si="58"/>
        <v>0</v>
      </c>
      <c r="U185" s="57">
        <f t="shared" si="58"/>
        <v>0</v>
      </c>
      <c r="V185" s="57">
        <f t="shared" si="58"/>
        <v>6</v>
      </c>
      <c r="W185" s="57">
        <f t="shared" si="58"/>
        <v>0</v>
      </c>
      <c r="X185" s="57">
        <f t="shared" si="58"/>
        <v>16</v>
      </c>
      <c r="Y185" s="40">
        <f t="shared" si="45"/>
        <v>0</v>
      </c>
    </row>
    <row r="186" spans="1:25" ht="15.75" thickTop="1" x14ac:dyDescent="0.25">
      <c r="A186" s="30" t="s">
        <v>47</v>
      </c>
      <c r="B186" s="31" t="s">
        <v>153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43751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188" t="s">
        <v>40</v>
      </c>
      <c r="B206" s="189">
        <v>43752</v>
      </c>
      <c r="C206" s="32" t="s">
        <v>30</v>
      </c>
      <c r="D206" s="33"/>
      <c r="E206" s="34"/>
      <c r="F206" s="34"/>
      <c r="G206" s="34"/>
      <c r="H206" s="35"/>
      <c r="I206" s="37">
        <f t="shared" si="55"/>
        <v>0</v>
      </c>
      <c r="J206" s="38">
        <f t="shared" si="55"/>
        <v>0</v>
      </c>
      <c r="K206" s="35"/>
      <c r="L206" s="35"/>
      <c r="M206" s="35"/>
      <c r="N206" s="35"/>
      <c r="O206" s="35"/>
      <c r="P206" s="35"/>
      <c r="Q206" s="48">
        <f>SUM(K206:P206)</f>
        <v>0</v>
      </c>
      <c r="R206" s="35"/>
      <c r="S206" s="35"/>
      <c r="T206" s="35"/>
      <c r="U206" s="35"/>
      <c r="V206" s="35"/>
      <c r="W206" s="35"/>
      <c r="X206" s="38">
        <f>SUM(R206:W206)</f>
        <v>0</v>
      </c>
      <c r="Y206" s="40">
        <f t="shared" si="45"/>
        <v>0</v>
      </c>
    </row>
    <row r="207" spans="1:25" x14ac:dyDescent="0.25">
      <c r="A207" s="30"/>
      <c r="B207" s="41"/>
      <c r="C207" s="42" t="s">
        <v>31</v>
      </c>
      <c r="D207" s="33"/>
      <c r="E207" s="34"/>
      <c r="F207" s="35"/>
      <c r="G207" s="34"/>
      <c r="H207" s="35"/>
      <c r="I207" s="37">
        <f t="shared" si="55"/>
        <v>0</v>
      </c>
      <c r="J207" s="38">
        <f t="shared" si="55"/>
        <v>0</v>
      </c>
      <c r="K207" s="35"/>
      <c r="L207" s="35"/>
      <c r="M207" s="35"/>
      <c r="N207" s="35"/>
      <c r="O207" s="35"/>
      <c r="P207" s="35"/>
      <c r="Q207" s="48">
        <f t="shared" ref="Q207:Q218" si="66">SUM(K207:P207)</f>
        <v>0</v>
      </c>
      <c r="R207" s="35"/>
      <c r="S207" s="35"/>
      <c r="T207" s="35"/>
      <c r="U207" s="35"/>
      <c r="V207" s="35"/>
      <c r="W207" s="35"/>
      <c r="X207" s="38">
        <f t="shared" ref="X207:X218" si="67">SUM(R207:W207)</f>
        <v>0</v>
      </c>
      <c r="Y207" s="40">
        <f t="shared" si="45"/>
        <v>0</v>
      </c>
    </row>
    <row r="208" spans="1:25" x14ac:dyDescent="0.25">
      <c r="A208" s="30"/>
      <c r="B208" s="41"/>
      <c r="C208" s="42" t="s">
        <v>32</v>
      </c>
      <c r="D208" s="33"/>
      <c r="E208" s="34"/>
      <c r="F208" s="35"/>
      <c r="G208" s="34"/>
      <c r="H208" s="35"/>
      <c r="I208" s="37">
        <f t="shared" si="55"/>
        <v>0</v>
      </c>
      <c r="J208" s="38">
        <f t="shared" si="55"/>
        <v>0</v>
      </c>
      <c r="K208" s="35"/>
      <c r="L208" s="35"/>
      <c r="M208" s="35"/>
      <c r="N208" s="35"/>
      <c r="O208" s="35"/>
      <c r="P208" s="35"/>
      <c r="Q208" s="48">
        <f t="shared" si="66"/>
        <v>0</v>
      </c>
      <c r="R208" s="35"/>
      <c r="S208" s="35"/>
      <c r="T208" s="35"/>
      <c r="U208" s="35"/>
      <c r="V208" s="35"/>
      <c r="W208" s="35"/>
      <c r="X208" s="38">
        <f t="shared" si="67"/>
        <v>0</v>
      </c>
      <c r="Y208" s="40">
        <f t="shared" si="45"/>
        <v>0</v>
      </c>
    </row>
    <row r="209" spans="1:25" x14ac:dyDescent="0.25">
      <c r="A209" s="188" t="s">
        <v>155</v>
      </c>
      <c r="B209" s="41"/>
      <c r="C209" s="42" t="s">
        <v>33</v>
      </c>
      <c r="D209" s="33"/>
      <c r="E209" s="34"/>
      <c r="F209" s="35"/>
      <c r="G209" s="34"/>
      <c r="H209" s="35"/>
      <c r="I209" s="37">
        <f t="shared" si="55"/>
        <v>0</v>
      </c>
      <c r="J209" s="38">
        <f t="shared" si="55"/>
        <v>0</v>
      </c>
      <c r="K209" s="35"/>
      <c r="L209" s="35"/>
      <c r="M209" s="35"/>
      <c r="N209" s="35"/>
      <c r="O209" s="35"/>
      <c r="P209" s="35"/>
      <c r="Q209" s="48">
        <f t="shared" si="66"/>
        <v>0</v>
      </c>
      <c r="R209" s="35"/>
      <c r="S209" s="35"/>
      <c r="T209" s="35"/>
      <c r="U209" s="35"/>
      <c r="V209" s="35"/>
      <c r="W209" s="35"/>
      <c r="X209" s="38">
        <f t="shared" si="67"/>
        <v>0</v>
      </c>
      <c r="Y209" s="40">
        <f t="shared" si="45"/>
        <v>0</v>
      </c>
    </row>
    <row r="210" spans="1:25" x14ac:dyDescent="0.25">
      <c r="A210" s="255" t="s">
        <v>88</v>
      </c>
      <c r="B210" s="41"/>
      <c r="C210" s="42" t="s">
        <v>34</v>
      </c>
      <c r="D210" s="33"/>
      <c r="E210" s="34"/>
      <c r="F210" s="35"/>
      <c r="G210" s="34"/>
      <c r="H210" s="35"/>
      <c r="I210" s="37">
        <f t="shared" si="55"/>
        <v>0</v>
      </c>
      <c r="J210" s="38">
        <f t="shared" si="55"/>
        <v>0</v>
      </c>
      <c r="K210" s="35"/>
      <c r="L210" s="35"/>
      <c r="M210" s="35"/>
      <c r="N210" s="35"/>
      <c r="O210" s="35"/>
      <c r="P210" s="35"/>
      <c r="Q210" s="48">
        <f t="shared" si="66"/>
        <v>0</v>
      </c>
      <c r="R210" s="35"/>
      <c r="S210" s="35"/>
      <c r="T210" s="35"/>
      <c r="U210" s="35"/>
      <c r="V210" s="35"/>
      <c r="W210" s="35"/>
      <c r="X210" s="38">
        <f t="shared" si="67"/>
        <v>0</v>
      </c>
      <c r="Y210" s="40">
        <f t="shared" si="45"/>
        <v>0</v>
      </c>
    </row>
    <row r="211" spans="1:25" x14ac:dyDescent="0.25">
      <c r="A211" s="188" t="s">
        <v>154</v>
      </c>
      <c r="B211" s="41"/>
      <c r="C211" s="42" t="s">
        <v>35</v>
      </c>
      <c r="D211" s="33"/>
      <c r="E211" s="34"/>
      <c r="F211" s="35"/>
      <c r="G211" s="34"/>
      <c r="H211" s="35"/>
      <c r="I211" s="37">
        <f t="shared" si="55"/>
        <v>0</v>
      </c>
      <c r="J211" s="38">
        <f t="shared" si="55"/>
        <v>0</v>
      </c>
      <c r="K211" s="35"/>
      <c r="L211" s="35"/>
      <c r="M211" s="35"/>
      <c r="N211" s="35"/>
      <c r="O211" s="35"/>
      <c r="P211" s="35"/>
      <c r="Q211" s="48">
        <f t="shared" si="66"/>
        <v>0</v>
      </c>
      <c r="R211" s="35"/>
      <c r="S211" s="35"/>
      <c r="T211" s="35"/>
      <c r="U211" s="35"/>
      <c r="V211" s="35"/>
      <c r="W211" s="35"/>
      <c r="X211" s="38">
        <f t="shared" si="67"/>
        <v>0</v>
      </c>
      <c r="Y211" s="40">
        <f t="shared" ref="Y211:Y297" si="68">SUM(Q211-X211)</f>
        <v>0</v>
      </c>
    </row>
    <row r="212" spans="1:25" x14ac:dyDescent="0.25">
      <c r="A212" s="188" t="s">
        <v>78</v>
      </c>
      <c r="B212" s="41"/>
      <c r="C212" s="42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B213" s="41"/>
      <c r="C213" s="42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</v>
      </c>
      <c r="J220" s="38">
        <f>SUM(J206:J219)</f>
        <v>0</v>
      </c>
      <c r="K220" s="38">
        <f t="shared" ref="K220:X220" si="69">SUM(K206:K219)</f>
        <v>0</v>
      </c>
      <c r="L220" s="38">
        <f t="shared" si="69"/>
        <v>0</v>
      </c>
      <c r="M220" s="38">
        <f t="shared" si="69"/>
        <v>0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0</v>
      </c>
      <c r="R220" s="38">
        <f t="shared" si="69"/>
        <v>0</v>
      </c>
      <c r="S220" s="38">
        <f>SUM(S206:S219)</f>
        <v>0</v>
      </c>
      <c r="T220" s="38">
        <f t="shared" si="69"/>
        <v>0</v>
      </c>
      <c r="U220" s="38">
        <f t="shared" si="69"/>
        <v>0</v>
      </c>
      <c r="V220" s="38">
        <f t="shared" si="69"/>
        <v>0</v>
      </c>
      <c r="W220" s="38">
        <f t="shared" si="69"/>
        <v>0</v>
      </c>
      <c r="X220" s="38">
        <f t="shared" si="69"/>
        <v>0</v>
      </c>
      <c r="Y220" s="40">
        <f t="shared" si="68"/>
        <v>0</v>
      </c>
    </row>
    <row r="221" spans="1:25" ht="15.75" thickTop="1" x14ac:dyDescent="0.25">
      <c r="A221" s="254" t="s">
        <v>43</v>
      </c>
      <c r="B221" s="31">
        <v>43753</v>
      </c>
      <c r="C221" s="32" t="s">
        <v>30</v>
      </c>
      <c r="D221" s="33">
        <v>16</v>
      </c>
      <c r="E221" s="34">
        <v>0.27083333333333331</v>
      </c>
      <c r="F221" s="35">
        <v>146923</v>
      </c>
      <c r="G221" s="34">
        <v>0.31388888888888888</v>
      </c>
      <c r="H221" s="35">
        <v>146955</v>
      </c>
      <c r="I221" s="37">
        <f t="shared" si="55"/>
        <v>4.3055555555555569E-2</v>
      </c>
      <c r="J221" s="38">
        <f t="shared" si="55"/>
        <v>32</v>
      </c>
      <c r="K221" s="35">
        <v>1</v>
      </c>
      <c r="L221" s="35">
        <v>2</v>
      </c>
      <c r="M221" s="35"/>
      <c r="N221" s="35"/>
      <c r="O221" s="35"/>
      <c r="P221" s="35"/>
      <c r="Q221" s="38">
        <f>SUM(K221:P221)</f>
        <v>3</v>
      </c>
      <c r="R221" s="35"/>
      <c r="S221" s="35">
        <v>2</v>
      </c>
      <c r="T221" s="35">
        <v>1</v>
      </c>
      <c r="U221" s="35"/>
      <c r="V221" s="35"/>
      <c r="W221" s="35"/>
      <c r="X221" s="38">
        <f>SUM(R221:W221)</f>
        <v>3</v>
      </c>
      <c r="Y221" s="40">
        <f t="shared" si="68"/>
        <v>0</v>
      </c>
    </row>
    <row r="222" spans="1:25" x14ac:dyDescent="0.25">
      <c r="A222" s="30" t="s">
        <v>97</v>
      </c>
      <c r="B222" s="41"/>
      <c r="C222" s="42" t="s">
        <v>31</v>
      </c>
      <c r="D222" s="33"/>
      <c r="E222" s="34">
        <v>0.32291666666666669</v>
      </c>
      <c r="F222" s="35">
        <v>146955</v>
      </c>
      <c r="G222" s="34">
        <v>0.36319444444444443</v>
      </c>
      <c r="H222" s="35">
        <v>146980</v>
      </c>
      <c r="I222" s="37">
        <f t="shared" si="55"/>
        <v>4.0277777777777746E-2</v>
      </c>
      <c r="J222" s="38">
        <f t="shared" si="55"/>
        <v>25</v>
      </c>
      <c r="K222" s="35"/>
      <c r="L222" s="35">
        <v>1</v>
      </c>
      <c r="M222" s="35"/>
      <c r="N222" s="35"/>
      <c r="O222" s="35"/>
      <c r="P222" s="35"/>
      <c r="Q222" s="38">
        <f t="shared" ref="Q222:Q233" si="70">SUM(K222:P222)</f>
        <v>1</v>
      </c>
      <c r="R222" s="35"/>
      <c r="S222" s="35">
        <v>1</v>
      </c>
      <c r="T222" s="35"/>
      <c r="U222" s="35"/>
      <c r="V222" s="35"/>
      <c r="W222" s="35"/>
      <c r="X222" s="38">
        <f t="shared" ref="X222:X233" si="71">SUM(R222:W222)</f>
        <v>1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16</v>
      </c>
      <c r="E223" s="34">
        <v>0.36944444444444446</v>
      </c>
      <c r="F223" s="35">
        <v>146980</v>
      </c>
      <c r="G223" s="34">
        <v>0.45347222222222222</v>
      </c>
      <c r="H223" s="35">
        <v>147003</v>
      </c>
      <c r="I223" s="37">
        <f t="shared" si="55"/>
        <v>8.4027777777777757E-2</v>
      </c>
      <c r="J223" s="38">
        <f t="shared" si="55"/>
        <v>23</v>
      </c>
      <c r="K223" s="35">
        <v>2</v>
      </c>
      <c r="L223" s="35">
        <v>2</v>
      </c>
      <c r="M223" s="35">
        <v>1</v>
      </c>
      <c r="N223" s="35"/>
      <c r="O223" s="35"/>
      <c r="P223" s="35"/>
      <c r="Q223" s="38">
        <f t="shared" si="70"/>
        <v>5</v>
      </c>
      <c r="R223" s="35">
        <v>1</v>
      </c>
      <c r="S223" s="35">
        <v>2</v>
      </c>
      <c r="T223" s="35">
        <v>2</v>
      </c>
      <c r="U223" s="35"/>
      <c r="V223" s="35"/>
      <c r="W223" s="35"/>
      <c r="X223" s="38">
        <f t="shared" si="71"/>
        <v>5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0.41319444444444442</v>
      </c>
      <c r="F224" s="35">
        <v>147003</v>
      </c>
      <c r="G224" s="34">
        <v>0.45347222222222222</v>
      </c>
      <c r="H224" s="35">
        <v>147035</v>
      </c>
      <c r="I224" s="37">
        <f t="shared" si="55"/>
        <v>4.0277777777777801E-2</v>
      </c>
      <c r="J224" s="38">
        <f t="shared" si="55"/>
        <v>32</v>
      </c>
      <c r="K224" s="35"/>
      <c r="L224" s="35"/>
      <c r="M224" s="35"/>
      <c r="N224" s="35"/>
      <c r="O224" s="35"/>
      <c r="P224" s="35"/>
      <c r="Q224" s="38">
        <f t="shared" si="70"/>
        <v>0</v>
      </c>
      <c r="R224" s="35"/>
      <c r="S224" s="35"/>
      <c r="T224" s="35"/>
      <c r="U224" s="35"/>
      <c r="V224" s="35"/>
      <c r="W224" s="35"/>
      <c r="X224" s="38">
        <f t="shared" si="71"/>
        <v>0</v>
      </c>
      <c r="Y224" s="40">
        <f t="shared" si="68"/>
        <v>0</v>
      </c>
    </row>
    <row r="225" spans="1:25" x14ac:dyDescent="0.25">
      <c r="A225" s="30" t="s">
        <v>84</v>
      </c>
      <c r="B225" s="41"/>
      <c r="C225" s="42" t="s">
        <v>34</v>
      </c>
      <c r="D225" s="33">
        <v>16</v>
      </c>
      <c r="E225" s="34">
        <v>0.64583333333333337</v>
      </c>
      <c r="F225" s="35">
        <v>147035</v>
      </c>
      <c r="G225" s="34">
        <v>0.69236111111111109</v>
      </c>
      <c r="H225" s="35">
        <v>147068</v>
      </c>
      <c r="I225" s="37">
        <f t="shared" si="55"/>
        <v>4.6527777777777724E-2</v>
      </c>
      <c r="J225" s="38">
        <f t="shared" si="55"/>
        <v>33</v>
      </c>
      <c r="K225" s="35"/>
      <c r="L225" s="35"/>
      <c r="M225" s="35"/>
      <c r="N225" s="35"/>
      <c r="O225" s="35"/>
      <c r="P225" s="35"/>
      <c r="Q225" s="38">
        <f t="shared" si="70"/>
        <v>0</v>
      </c>
      <c r="R225" s="35"/>
      <c r="S225" s="35"/>
      <c r="T225" s="35"/>
      <c r="U225" s="35"/>
      <c r="V225" s="35"/>
      <c r="W225" s="35"/>
      <c r="X225" s="38">
        <f t="shared" si="71"/>
        <v>0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0.72777777777777775</v>
      </c>
      <c r="F226" s="35">
        <v>147068</v>
      </c>
      <c r="G226" s="34">
        <v>0.7895833333333333</v>
      </c>
      <c r="H226" s="35">
        <v>147105</v>
      </c>
      <c r="I226" s="37">
        <f t="shared" si="55"/>
        <v>6.1805555555555558E-2</v>
      </c>
      <c r="J226" s="38">
        <f t="shared" si="55"/>
        <v>37</v>
      </c>
      <c r="K226" s="35">
        <v>6</v>
      </c>
      <c r="L226" s="35">
        <v>3</v>
      </c>
      <c r="M226" s="35">
        <v>2</v>
      </c>
      <c r="N226" s="35"/>
      <c r="O226" s="35"/>
      <c r="P226" s="35"/>
      <c r="Q226" s="38">
        <f t="shared" si="70"/>
        <v>11</v>
      </c>
      <c r="R226" s="35"/>
      <c r="S226" s="35">
        <v>4</v>
      </c>
      <c r="T226" s="35"/>
      <c r="U226" s="35"/>
      <c r="V226" s="35">
        <v>7</v>
      </c>
      <c r="W226" s="35"/>
      <c r="X226" s="38">
        <f>SUM(R226:W226)</f>
        <v>11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55"/>
        <v>0</v>
      </c>
      <c r="J227" s="38">
        <f t="shared" si="55"/>
        <v>0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>SUM(R227:W227)</f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55"/>
        <v>0</v>
      </c>
      <c r="J228" s="38">
        <f t="shared" si="55"/>
        <v>0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>SUM(R228:W228)</f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0.31597222222222215</v>
      </c>
      <c r="J235" s="38">
        <f>SUM(J221:J234)</f>
        <v>182</v>
      </c>
      <c r="K235" s="38">
        <f t="shared" ref="K235:X235" si="72">SUM(K221:K234)</f>
        <v>9</v>
      </c>
      <c r="L235" s="38">
        <f t="shared" si="72"/>
        <v>8</v>
      </c>
      <c r="M235" s="38">
        <f t="shared" si="72"/>
        <v>3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20</v>
      </c>
      <c r="R235" s="38">
        <f t="shared" si="72"/>
        <v>1</v>
      </c>
      <c r="S235" s="38">
        <f t="shared" si="72"/>
        <v>9</v>
      </c>
      <c r="T235" s="38">
        <f t="shared" si="72"/>
        <v>3</v>
      </c>
      <c r="U235" s="38">
        <f t="shared" si="72"/>
        <v>0</v>
      </c>
      <c r="V235" s="38">
        <f t="shared" si="72"/>
        <v>7</v>
      </c>
      <c r="W235" s="38">
        <f t="shared" si="72"/>
        <v>0</v>
      </c>
      <c r="X235" s="38">
        <f t="shared" si="72"/>
        <v>20</v>
      </c>
      <c r="Y235" s="40">
        <f t="shared" si="68"/>
        <v>0</v>
      </c>
    </row>
    <row r="236" spans="1:25" ht="15.75" thickTop="1" x14ac:dyDescent="0.25">
      <c r="A236" s="30" t="s">
        <v>108</v>
      </c>
      <c r="B236" s="31">
        <v>43754</v>
      </c>
      <c r="C236" s="32" t="s">
        <v>30</v>
      </c>
      <c r="D236" s="33">
        <v>16</v>
      </c>
      <c r="E236" s="34">
        <v>0.27083333333333331</v>
      </c>
      <c r="F236" s="35">
        <v>147105</v>
      </c>
      <c r="G236" s="34">
        <v>0.32083333333333336</v>
      </c>
      <c r="H236" s="35">
        <v>147139</v>
      </c>
      <c r="I236" s="37">
        <f t="shared" ref="I236:J288" si="73">SUM(G236-E236)</f>
        <v>5.0000000000000044E-2</v>
      </c>
      <c r="J236" s="38">
        <f t="shared" si="73"/>
        <v>34</v>
      </c>
      <c r="K236" s="35">
        <v>1</v>
      </c>
      <c r="L236" s="35">
        <v>1</v>
      </c>
      <c r="M236" s="35"/>
      <c r="N236" s="35"/>
      <c r="O236" s="35"/>
      <c r="P236" s="35"/>
      <c r="Q236" s="38">
        <f>SUM(K236:P236)</f>
        <v>2</v>
      </c>
      <c r="R236" s="35"/>
      <c r="S236" s="35">
        <v>1</v>
      </c>
      <c r="T236" s="35">
        <v>1</v>
      </c>
      <c r="U236" s="35"/>
      <c r="V236" s="35"/>
      <c r="W236" s="35"/>
      <c r="X236" s="38">
        <f>SUM(R236:W236)</f>
        <v>2</v>
      </c>
      <c r="Y236" s="40">
        <f t="shared" si="68"/>
        <v>0</v>
      </c>
    </row>
    <row r="237" spans="1:25" x14ac:dyDescent="0.25">
      <c r="A237" s="30" t="s">
        <v>97</v>
      </c>
      <c r="B237" s="62"/>
      <c r="C237" s="42" t="s">
        <v>31</v>
      </c>
      <c r="D237" s="33"/>
      <c r="E237" s="34">
        <v>0.32291666666666669</v>
      </c>
      <c r="F237" s="35">
        <v>147139</v>
      </c>
      <c r="G237" s="34">
        <v>0.3611111111111111</v>
      </c>
      <c r="H237" s="35">
        <v>147161</v>
      </c>
      <c r="I237" s="37">
        <f t="shared" si="73"/>
        <v>3.819444444444442E-2</v>
      </c>
      <c r="J237" s="38">
        <f t="shared" si="73"/>
        <v>22</v>
      </c>
      <c r="K237" s="35"/>
      <c r="L237" s="35">
        <v>1</v>
      </c>
      <c r="M237" s="35"/>
      <c r="N237" s="35"/>
      <c r="O237" s="35"/>
      <c r="P237" s="35"/>
      <c r="Q237" s="38">
        <f t="shared" ref="Q237:Q248" si="74">SUM(K237:P237)</f>
        <v>1</v>
      </c>
      <c r="R237" s="35"/>
      <c r="S237" s="35">
        <v>1</v>
      </c>
      <c r="T237" s="35"/>
      <c r="U237" s="35"/>
      <c r="V237" s="35"/>
      <c r="W237" s="35"/>
      <c r="X237" s="38">
        <f t="shared" ref="X237:X248" si="75">SUM(R237:W237)</f>
        <v>1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16</v>
      </c>
      <c r="E238" s="34">
        <v>0.36944444444444446</v>
      </c>
      <c r="F238" s="35">
        <v>147161</v>
      </c>
      <c r="G238" s="34">
        <v>0.40277777777777773</v>
      </c>
      <c r="H238" s="35">
        <v>147185</v>
      </c>
      <c r="I238" s="37">
        <f t="shared" si="73"/>
        <v>3.333333333333327E-2</v>
      </c>
      <c r="J238" s="38">
        <f t="shared" si="73"/>
        <v>24</v>
      </c>
      <c r="K238" s="35"/>
      <c r="L238" s="35">
        <v>1</v>
      </c>
      <c r="M238" s="35"/>
      <c r="N238" s="35"/>
      <c r="O238" s="35"/>
      <c r="P238" s="35"/>
      <c r="Q238" s="38">
        <f t="shared" si="74"/>
        <v>1</v>
      </c>
      <c r="R238" s="35"/>
      <c r="S238" s="35">
        <v>1</v>
      </c>
      <c r="T238" s="35"/>
      <c r="U238" s="35"/>
      <c r="V238" s="35"/>
      <c r="W238" s="35"/>
      <c r="X238" s="38">
        <f t="shared" si="75"/>
        <v>1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256"/>
      <c r="E239" s="34">
        <v>0.41319444444444442</v>
      </c>
      <c r="F239" s="187">
        <v>147185</v>
      </c>
      <c r="G239" s="34">
        <v>0.46180555555555558</v>
      </c>
      <c r="H239" s="35">
        <v>147217</v>
      </c>
      <c r="I239" s="37">
        <f t="shared" si="73"/>
        <v>4.861111111111116E-2</v>
      </c>
      <c r="J239" s="38">
        <f t="shared" si="73"/>
        <v>32</v>
      </c>
      <c r="K239" s="35"/>
      <c r="L239" s="35">
        <v>1</v>
      </c>
      <c r="M239" s="35"/>
      <c r="N239" s="35"/>
      <c r="O239" s="35"/>
      <c r="P239" s="35"/>
      <c r="Q239" s="38">
        <f t="shared" si="74"/>
        <v>1</v>
      </c>
      <c r="R239" s="35"/>
      <c r="S239" s="35">
        <v>1</v>
      </c>
      <c r="T239" s="35"/>
      <c r="U239" s="35"/>
      <c r="V239" s="35"/>
      <c r="W239" s="35"/>
      <c r="X239" s="38">
        <f t="shared" si="75"/>
        <v>1</v>
      </c>
      <c r="Y239" s="40">
        <f t="shared" si="68"/>
        <v>0</v>
      </c>
    </row>
    <row r="240" spans="1:25" x14ac:dyDescent="0.25">
      <c r="A240" s="30"/>
      <c r="B240" s="62"/>
      <c r="C240" s="42" t="s">
        <v>34</v>
      </c>
      <c r="D240" s="144">
        <v>16</v>
      </c>
      <c r="E240" s="34">
        <v>0.64583333333333337</v>
      </c>
      <c r="F240" s="35">
        <v>147217</v>
      </c>
      <c r="G240" s="34">
        <v>0.6875</v>
      </c>
      <c r="H240" s="35">
        <v>147250</v>
      </c>
      <c r="I240" s="37">
        <f t="shared" si="73"/>
        <v>4.166666666666663E-2</v>
      </c>
      <c r="J240" s="38">
        <f t="shared" si="73"/>
        <v>33</v>
      </c>
      <c r="K240" s="35"/>
      <c r="L240" s="35">
        <v>1</v>
      </c>
      <c r="M240" s="35"/>
      <c r="N240" s="35"/>
      <c r="O240" s="35"/>
      <c r="P240" s="35"/>
      <c r="Q240" s="38">
        <f t="shared" si="74"/>
        <v>1</v>
      </c>
      <c r="R240" s="35"/>
      <c r="S240" s="35"/>
      <c r="T240" s="35"/>
      <c r="U240" s="35"/>
      <c r="V240" s="35">
        <v>1</v>
      </c>
      <c r="W240" s="35"/>
      <c r="X240" s="38">
        <f t="shared" si="75"/>
        <v>1</v>
      </c>
      <c r="Y240" s="40">
        <f t="shared" si="68"/>
        <v>0</v>
      </c>
    </row>
    <row r="241" spans="1:25" x14ac:dyDescent="0.25">
      <c r="A241" s="30" t="s">
        <v>84</v>
      </c>
      <c r="B241" s="62"/>
      <c r="C241" s="42" t="s">
        <v>35</v>
      </c>
      <c r="D241" s="33"/>
      <c r="E241" s="34">
        <v>0.72777777777777775</v>
      </c>
      <c r="F241" s="35">
        <v>147250</v>
      </c>
      <c r="G241" s="34">
        <v>0.77986111111111101</v>
      </c>
      <c r="H241" s="35">
        <v>147287</v>
      </c>
      <c r="I241" s="37">
        <f t="shared" si="73"/>
        <v>5.2083333333333259E-2</v>
      </c>
      <c r="J241" s="38">
        <f t="shared" si="73"/>
        <v>37</v>
      </c>
      <c r="K241" s="35">
        <v>3</v>
      </c>
      <c r="L241" s="35">
        <v>2</v>
      </c>
      <c r="M241" s="35">
        <v>1</v>
      </c>
      <c r="N241" s="35"/>
      <c r="O241" s="35"/>
      <c r="P241" s="35"/>
      <c r="Q241" s="38">
        <f t="shared" si="74"/>
        <v>6</v>
      </c>
      <c r="R241" s="35"/>
      <c r="S241" s="35">
        <v>5</v>
      </c>
      <c r="T241" s="35"/>
      <c r="U241" s="35"/>
      <c r="V241" s="35">
        <v>1</v>
      </c>
      <c r="W241" s="35"/>
      <c r="X241" s="38">
        <f t="shared" si="75"/>
        <v>6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73"/>
        <v>0</v>
      </c>
      <c r="J242" s="38">
        <f t="shared" si="73"/>
        <v>0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73"/>
        <v>0</v>
      </c>
      <c r="J243" s="38">
        <f t="shared" si="73"/>
        <v>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0.26388888888888878</v>
      </c>
      <c r="J250" s="38">
        <f>SUM(J236:J249)</f>
        <v>182</v>
      </c>
      <c r="K250" s="38">
        <f t="shared" ref="K250:X250" si="76">SUM(K236:K249)</f>
        <v>4</v>
      </c>
      <c r="L250" s="38">
        <f t="shared" si="76"/>
        <v>7</v>
      </c>
      <c r="M250" s="38">
        <f t="shared" si="76"/>
        <v>1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12</v>
      </c>
      <c r="R250" s="38">
        <f t="shared" si="76"/>
        <v>0</v>
      </c>
      <c r="S250" s="38">
        <f t="shared" si="76"/>
        <v>9</v>
      </c>
      <c r="T250" s="38">
        <f t="shared" si="76"/>
        <v>1</v>
      </c>
      <c r="U250" s="38">
        <f t="shared" si="76"/>
        <v>0</v>
      </c>
      <c r="V250" s="38">
        <f t="shared" si="76"/>
        <v>2</v>
      </c>
      <c r="W250" s="38">
        <f t="shared" si="76"/>
        <v>0</v>
      </c>
      <c r="X250" s="38">
        <f t="shared" si="76"/>
        <v>12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43755</v>
      </c>
      <c r="C251" s="32" t="s">
        <v>30</v>
      </c>
      <c r="D251" s="33">
        <v>16</v>
      </c>
      <c r="E251" s="34">
        <v>0.27083333333333331</v>
      </c>
      <c r="F251" s="35">
        <v>147287</v>
      </c>
      <c r="G251" s="34">
        <v>0.31805555555555554</v>
      </c>
      <c r="H251" s="35">
        <v>147320</v>
      </c>
      <c r="I251" s="37">
        <f t="shared" si="73"/>
        <v>4.7222222222222221E-2</v>
      </c>
      <c r="J251" s="38">
        <f t="shared" si="73"/>
        <v>33</v>
      </c>
      <c r="K251" s="35">
        <v>2</v>
      </c>
      <c r="L251" s="35">
        <v>3</v>
      </c>
      <c r="M251" s="35"/>
      <c r="N251" s="35"/>
      <c r="O251" s="35"/>
      <c r="P251" s="35"/>
      <c r="Q251" s="38">
        <f>SUM(K251:P251)</f>
        <v>5</v>
      </c>
      <c r="R251" s="35">
        <v>1</v>
      </c>
      <c r="S251" s="35">
        <v>4</v>
      </c>
      <c r="T251" s="35"/>
      <c r="U251" s="35"/>
      <c r="V251" s="35"/>
      <c r="W251" s="35"/>
      <c r="X251" s="39">
        <f>SUM(R251:W251)</f>
        <v>5</v>
      </c>
      <c r="Y251" s="40">
        <f t="shared" si="68"/>
        <v>0</v>
      </c>
    </row>
    <row r="252" spans="1:25" x14ac:dyDescent="0.25">
      <c r="A252" s="30" t="s">
        <v>84</v>
      </c>
      <c r="B252" s="41"/>
      <c r="C252" s="42" t="s">
        <v>31</v>
      </c>
      <c r="D252" s="33"/>
      <c r="E252" s="34">
        <v>0.33333333333333331</v>
      </c>
      <c r="F252" s="35">
        <v>147320</v>
      </c>
      <c r="G252" s="34">
        <v>0.35833333333333334</v>
      </c>
      <c r="H252" s="35">
        <v>147344</v>
      </c>
      <c r="I252" s="37">
        <f t="shared" si="73"/>
        <v>2.5000000000000022E-2</v>
      </c>
      <c r="J252" s="38">
        <f t="shared" si="73"/>
        <v>24</v>
      </c>
      <c r="K252" s="35"/>
      <c r="L252" s="35">
        <v>1</v>
      </c>
      <c r="M252" s="35"/>
      <c r="N252" s="35"/>
      <c r="O252" s="35"/>
      <c r="P252" s="35"/>
      <c r="Q252" s="38">
        <f t="shared" ref="Q252:Q263" si="77">SUM(K252:P252)</f>
        <v>1</v>
      </c>
      <c r="R252" s="35"/>
      <c r="S252" s="35">
        <v>1</v>
      </c>
      <c r="T252" s="35"/>
      <c r="U252" s="35"/>
      <c r="V252" s="35"/>
      <c r="W252" s="35"/>
      <c r="X252" s="39">
        <f t="shared" ref="X252:X263" si="78">SUM(R252:W252)</f>
        <v>1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16</v>
      </c>
      <c r="E253" s="34">
        <v>0.36944444444444446</v>
      </c>
      <c r="F253" s="35">
        <v>147344</v>
      </c>
      <c r="G253" s="34">
        <v>0.39583333333333331</v>
      </c>
      <c r="H253" s="35">
        <v>147367</v>
      </c>
      <c r="I253" s="37">
        <f t="shared" si="73"/>
        <v>2.6388888888888851E-2</v>
      </c>
      <c r="J253" s="38">
        <f t="shared" si="73"/>
        <v>23</v>
      </c>
      <c r="K253" s="35">
        <v>2</v>
      </c>
      <c r="L253" s="35">
        <v>1</v>
      </c>
      <c r="M253" s="35">
        <v>1</v>
      </c>
      <c r="N253" s="35"/>
      <c r="O253" s="35"/>
      <c r="P253" s="35"/>
      <c r="Q253" s="38">
        <f t="shared" si="77"/>
        <v>4</v>
      </c>
      <c r="R253" s="35"/>
      <c r="S253" s="35">
        <v>2</v>
      </c>
      <c r="T253" s="35"/>
      <c r="U253" s="35"/>
      <c r="V253" s="35">
        <v>2</v>
      </c>
      <c r="W253" s="35"/>
      <c r="X253" s="39">
        <f t="shared" si="78"/>
        <v>4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0.41319444444444442</v>
      </c>
      <c r="F254" s="35">
        <v>147367</v>
      </c>
      <c r="G254" s="34">
        <v>0.46111111111111108</v>
      </c>
      <c r="H254" s="35">
        <v>147401</v>
      </c>
      <c r="I254" s="37">
        <f t="shared" si="73"/>
        <v>4.7916666666666663E-2</v>
      </c>
      <c r="J254" s="38">
        <f t="shared" si="73"/>
        <v>34</v>
      </c>
      <c r="K254" s="35"/>
      <c r="L254" s="35">
        <v>2</v>
      </c>
      <c r="M254" s="35"/>
      <c r="N254" s="35"/>
      <c r="O254" s="35"/>
      <c r="P254" s="35"/>
      <c r="Q254" s="38">
        <f t="shared" si="77"/>
        <v>2</v>
      </c>
      <c r="R254" s="35"/>
      <c r="S254" s="35">
        <v>2</v>
      </c>
      <c r="T254" s="35"/>
      <c r="U254" s="35"/>
      <c r="V254" s="35"/>
      <c r="W254" s="35"/>
      <c r="X254" s="39">
        <f t="shared" si="78"/>
        <v>2</v>
      </c>
      <c r="Y254" s="40">
        <f t="shared" si="68"/>
        <v>0</v>
      </c>
    </row>
    <row r="255" spans="1:25" x14ac:dyDescent="0.25">
      <c r="A255" s="30" t="s">
        <v>84</v>
      </c>
      <c r="B255" s="41"/>
      <c r="C255" s="42" t="s">
        <v>34</v>
      </c>
      <c r="D255" s="33">
        <v>16</v>
      </c>
      <c r="E255" s="34">
        <v>0.64583333333333337</v>
      </c>
      <c r="F255" s="35">
        <v>147401</v>
      </c>
      <c r="G255" s="34">
        <v>0.69444444444444453</v>
      </c>
      <c r="H255" s="35">
        <v>147435</v>
      </c>
      <c r="I255" s="37">
        <f t="shared" si="73"/>
        <v>4.861111111111116E-2</v>
      </c>
      <c r="J255" s="38">
        <f t="shared" si="73"/>
        <v>34</v>
      </c>
      <c r="K255" s="35">
        <v>1</v>
      </c>
      <c r="L255" s="35">
        <v>4</v>
      </c>
      <c r="M255" s="35"/>
      <c r="N255" s="35"/>
      <c r="O255" s="35"/>
      <c r="P255" s="35"/>
      <c r="Q255" s="38">
        <f t="shared" si="77"/>
        <v>5</v>
      </c>
      <c r="R255" s="35"/>
      <c r="S255" s="35">
        <v>1</v>
      </c>
      <c r="T255" s="35"/>
      <c r="U255" s="35"/>
      <c r="V255" s="35">
        <v>4</v>
      </c>
      <c r="W255" s="35"/>
      <c r="X255" s="39">
        <f t="shared" si="78"/>
        <v>5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0.72777777777777775</v>
      </c>
      <c r="F256" s="35">
        <v>147435</v>
      </c>
      <c r="G256" s="34">
        <v>0.77777777777777779</v>
      </c>
      <c r="H256" s="35">
        <v>147472</v>
      </c>
      <c r="I256" s="37">
        <f t="shared" si="73"/>
        <v>5.0000000000000044E-2</v>
      </c>
      <c r="J256" s="38">
        <f t="shared" si="73"/>
        <v>37</v>
      </c>
      <c r="K256" s="35">
        <v>2</v>
      </c>
      <c r="L256" s="35">
        <v>2</v>
      </c>
      <c r="M256" s="35">
        <v>2</v>
      </c>
      <c r="N256" s="35"/>
      <c r="O256" s="35"/>
      <c r="P256" s="35"/>
      <c r="Q256" s="38">
        <f t="shared" si="77"/>
        <v>6</v>
      </c>
      <c r="R256" s="35"/>
      <c r="S256" s="35">
        <v>4</v>
      </c>
      <c r="T256" s="35"/>
      <c r="U256" s="35"/>
      <c r="V256" s="35">
        <v>2</v>
      </c>
      <c r="W256" s="35"/>
      <c r="X256" s="39">
        <f t="shared" si="78"/>
        <v>6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73"/>
        <v>0</v>
      </c>
      <c r="J257" s="38">
        <f t="shared" si="73"/>
        <v>0</v>
      </c>
      <c r="K257" s="35"/>
      <c r="L257" s="35"/>
      <c r="M257" s="35"/>
      <c r="N257" s="35"/>
      <c r="O257" s="35"/>
      <c r="P257" s="35"/>
      <c r="Q257" s="38">
        <f t="shared" si="77"/>
        <v>0</v>
      </c>
      <c r="R257" s="35"/>
      <c r="S257" s="35"/>
      <c r="T257" s="35"/>
      <c r="U257" s="35"/>
      <c r="V257" s="35"/>
      <c r="W257" s="35"/>
      <c r="X257" s="39">
        <f t="shared" si="78"/>
        <v>0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73"/>
        <v>0</v>
      </c>
      <c r="J258" s="38">
        <f t="shared" si="73"/>
        <v>0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0.24513888888888896</v>
      </c>
      <c r="J265" s="38">
        <f>SUM(J251:J264)</f>
        <v>185</v>
      </c>
      <c r="K265" s="38">
        <f t="shared" ref="K265:X265" si="79">SUM(K251:K264)</f>
        <v>7</v>
      </c>
      <c r="L265" s="38">
        <f t="shared" si="79"/>
        <v>13</v>
      </c>
      <c r="M265" s="38">
        <f t="shared" si="79"/>
        <v>3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23</v>
      </c>
      <c r="R265" s="38">
        <f t="shared" si="79"/>
        <v>1</v>
      </c>
      <c r="S265" s="38">
        <f t="shared" si="79"/>
        <v>14</v>
      </c>
      <c r="T265" s="38">
        <f t="shared" si="79"/>
        <v>0</v>
      </c>
      <c r="U265" s="38">
        <f t="shared" si="79"/>
        <v>0</v>
      </c>
      <c r="V265" s="38">
        <f t="shared" si="79"/>
        <v>8</v>
      </c>
      <c r="W265" s="38">
        <f t="shared" si="79"/>
        <v>0</v>
      </c>
      <c r="X265" s="38">
        <f t="shared" si="79"/>
        <v>23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43756</v>
      </c>
      <c r="C266" s="32" t="s">
        <v>30</v>
      </c>
      <c r="D266" s="33">
        <v>16</v>
      </c>
      <c r="E266" s="34">
        <v>0.27083333333333331</v>
      </c>
      <c r="F266" s="35">
        <v>147472</v>
      </c>
      <c r="G266" s="34">
        <v>0.31111111111111112</v>
      </c>
      <c r="H266" s="35">
        <v>147504</v>
      </c>
      <c r="I266" s="37">
        <f t="shared" si="73"/>
        <v>4.0277777777777801E-2</v>
      </c>
      <c r="J266" s="38">
        <f t="shared" si="73"/>
        <v>32</v>
      </c>
      <c r="K266" s="35">
        <v>1</v>
      </c>
      <c r="L266" s="35">
        <v>1</v>
      </c>
      <c r="M266" s="35"/>
      <c r="N266" s="35"/>
      <c r="O266" s="35"/>
      <c r="P266" s="35"/>
      <c r="Q266" s="39">
        <f>SUM(K266:P266)</f>
        <v>2</v>
      </c>
      <c r="R266" s="35"/>
      <c r="S266" s="35">
        <v>2</v>
      </c>
      <c r="T266" s="35"/>
      <c r="U266" s="35"/>
      <c r="V266" s="35"/>
      <c r="W266" s="35"/>
      <c r="X266" s="39">
        <f>SUM(R266:W266)</f>
        <v>2</v>
      </c>
      <c r="Y266" s="40">
        <f t="shared" si="68"/>
        <v>0</v>
      </c>
    </row>
    <row r="267" spans="1:25" x14ac:dyDescent="0.25">
      <c r="A267" s="30" t="s">
        <v>84</v>
      </c>
      <c r="B267" s="41"/>
      <c r="C267" s="42" t="s">
        <v>31</v>
      </c>
      <c r="D267" s="33"/>
      <c r="E267" s="34">
        <v>0.33333333333333331</v>
      </c>
      <c r="F267" s="35">
        <v>147504</v>
      </c>
      <c r="G267" s="34">
        <v>0.35833333333333334</v>
      </c>
      <c r="H267" s="35">
        <v>147526</v>
      </c>
      <c r="I267" s="37">
        <f t="shared" si="73"/>
        <v>2.5000000000000022E-2</v>
      </c>
      <c r="J267" s="38">
        <f t="shared" si="73"/>
        <v>22</v>
      </c>
      <c r="K267" s="35"/>
      <c r="L267" s="35"/>
      <c r="M267" s="35"/>
      <c r="N267" s="35"/>
      <c r="O267" s="35"/>
      <c r="P267" s="35"/>
      <c r="Q267" s="39">
        <f t="shared" ref="Q267:Q278" si="8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81">SUM(R267:W267)</f>
        <v>0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16</v>
      </c>
      <c r="E268" s="34">
        <v>0.36944444444444446</v>
      </c>
      <c r="F268" s="35">
        <v>147526</v>
      </c>
      <c r="G268" s="34">
        <v>0.39999999999999997</v>
      </c>
      <c r="H268" s="35">
        <v>147553</v>
      </c>
      <c r="I268" s="37">
        <f t="shared" si="73"/>
        <v>3.0555555555555503E-2</v>
      </c>
      <c r="J268" s="38">
        <f t="shared" si="73"/>
        <v>27</v>
      </c>
      <c r="K268" s="35">
        <v>1</v>
      </c>
      <c r="L268" s="35">
        <v>1</v>
      </c>
      <c r="M268" s="35">
        <v>1</v>
      </c>
      <c r="N268" s="35"/>
      <c r="O268" s="35"/>
      <c r="P268" s="35"/>
      <c r="Q268" s="39">
        <f t="shared" si="80"/>
        <v>3</v>
      </c>
      <c r="R268" s="35"/>
      <c r="S268" s="35">
        <v>2</v>
      </c>
      <c r="T268" s="35"/>
      <c r="U268" s="35"/>
      <c r="V268" s="35">
        <v>1</v>
      </c>
      <c r="W268" s="35"/>
      <c r="X268" s="39">
        <f t="shared" si="81"/>
        <v>3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0.41319444444444442</v>
      </c>
      <c r="F269" s="35">
        <v>147553</v>
      </c>
      <c r="G269" s="34">
        <v>0.47430555555555554</v>
      </c>
      <c r="H269" s="35">
        <v>147583</v>
      </c>
      <c r="I269" s="37">
        <f t="shared" si="73"/>
        <v>6.1111111111111116E-2</v>
      </c>
      <c r="J269" s="38">
        <f t="shared" si="73"/>
        <v>30</v>
      </c>
      <c r="K269" s="35"/>
      <c r="L269" s="35">
        <v>1</v>
      </c>
      <c r="M269" s="35"/>
      <c r="N269" s="35"/>
      <c r="O269" s="35"/>
      <c r="P269" s="35"/>
      <c r="Q269" s="39">
        <f t="shared" si="80"/>
        <v>1</v>
      </c>
      <c r="R269" s="35"/>
      <c r="S269" s="35">
        <v>1</v>
      </c>
      <c r="T269" s="35"/>
      <c r="U269" s="35"/>
      <c r="V269" s="35"/>
      <c r="W269" s="35"/>
      <c r="X269" s="39">
        <f t="shared" si="81"/>
        <v>1</v>
      </c>
      <c r="Y269" s="40">
        <f t="shared" si="68"/>
        <v>0</v>
      </c>
    </row>
    <row r="270" spans="1:25" x14ac:dyDescent="0.25">
      <c r="A270" s="30" t="s">
        <v>84</v>
      </c>
      <c r="B270" s="41"/>
      <c r="C270" s="42" t="s">
        <v>34</v>
      </c>
      <c r="D270" s="33">
        <v>16</v>
      </c>
      <c r="E270" s="34">
        <v>0.64583333333333337</v>
      </c>
      <c r="F270" s="35">
        <v>147583</v>
      </c>
      <c r="G270" s="34">
        <v>0.69305555555555554</v>
      </c>
      <c r="H270" s="35">
        <v>147618</v>
      </c>
      <c r="I270" s="37">
        <f t="shared" si="73"/>
        <v>4.7222222222222165E-2</v>
      </c>
      <c r="J270" s="38">
        <f t="shared" si="73"/>
        <v>35</v>
      </c>
      <c r="K270" s="35"/>
      <c r="L270" s="35"/>
      <c r="M270" s="35"/>
      <c r="N270" s="35"/>
      <c r="O270" s="35"/>
      <c r="P270" s="35"/>
      <c r="Q270" s="39">
        <f t="shared" si="80"/>
        <v>0</v>
      </c>
      <c r="R270" s="35"/>
      <c r="S270" s="35"/>
      <c r="T270" s="35"/>
      <c r="U270" s="35"/>
      <c r="V270" s="35"/>
      <c r="W270" s="35"/>
      <c r="X270" s="39">
        <f t="shared" si="81"/>
        <v>0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0.72777777777777775</v>
      </c>
      <c r="F271" s="35">
        <v>147618</v>
      </c>
      <c r="G271" s="34">
        <v>0.77500000000000002</v>
      </c>
      <c r="H271" s="35">
        <v>147660</v>
      </c>
      <c r="I271" s="37">
        <f t="shared" si="73"/>
        <v>4.7222222222222276E-2</v>
      </c>
      <c r="J271" s="38">
        <f t="shared" si="73"/>
        <v>42</v>
      </c>
      <c r="K271" s="35">
        <v>1</v>
      </c>
      <c r="L271" s="35">
        <v>1</v>
      </c>
      <c r="M271" s="35">
        <v>1</v>
      </c>
      <c r="N271" s="35"/>
      <c r="O271" s="35"/>
      <c r="P271" s="35"/>
      <c r="Q271" s="39">
        <f t="shared" si="80"/>
        <v>3</v>
      </c>
      <c r="R271" s="35"/>
      <c r="S271" s="35">
        <v>2</v>
      </c>
      <c r="T271" s="35"/>
      <c r="U271" s="35"/>
      <c r="V271" s="35">
        <v>1</v>
      </c>
      <c r="W271" s="35"/>
      <c r="X271" s="39">
        <f t="shared" si="81"/>
        <v>3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73"/>
        <v>0</v>
      </c>
      <c r="J272" s="38">
        <f t="shared" si="73"/>
        <v>0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73"/>
        <v>0</v>
      </c>
      <c r="J273" s="38">
        <f t="shared" si="73"/>
        <v>0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0.25138888888888888</v>
      </c>
      <c r="J280" s="38">
        <f>SUM(J266:J279)</f>
        <v>188</v>
      </c>
      <c r="K280" s="38">
        <f t="shared" ref="K280:X280" si="82">SUM(K266:K279)</f>
        <v>3</v>
      </c>
      <c r="L280" s="38">
        <f t="shared" si="82"/>
        <v>4</v>
      </c>
      <c r="M280" s="38">
        <f t="shared" si="82"/>
        <v>2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9</v>
      </c>
      <c r="R280" s="38">
        <f t="shared" si="82"/>
        <v>0</v>
      </c>
      <c r="S280" s="38">
        <f t="shared" si="82"/>
        <v>7</v>
      </c>
      <c r="T280" s="38">
        <f t="shared" si="82"/>
        <v>0</v>
      </c>
      <c r="U280" s="38">
        <f t="shared" si="82"/>
        <v>0</v>
      </c>
      <c r="V280" s="38">
        <f t="shared" si="82"/>
        <v>2</v>
      </c>
      <c r="W280" s="38">
        <f t="shared" si="82"/>
        <v>0</v>
      </c>
      <c r="X280" s="38">
        <f t="shared" si="82"/>
        <v>9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43757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43758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>
        <v>43759</v>
      </c>
      <c r="C301" s="32" t="s">
        <v>30</v>
      </c>
      <c r="D301" s="33">
        <v>16</v>
      </c>
      <c r="E301" s="34">
        <v>0.27083333333333331</v>
      </c>
      <c r="F301" s="35">
        <v>147660</v>
      </c>
      <c r="G301" s="34">
        <v>0.31527777777777777</v>
      </c>
      <c r="H301" s="35">
        <v>147693</v>
      </c>
      <c r="I301" s="37">
        <f t="shared" ref="I301:J343" si="90">SUM(G301-E301)</f>
        <v>4.4444444444444453E-2</v>
      </c>
      <c r="J301" s="38">
        <f t="shared" si="90"/>
        <v>33</v>
      </c>
      <c r="K301" s="35">
        <v>1</v>
      </c>
      <c r="L301" s="35">
        <v>2</v>
      </c>
      <c r="M301" s="35"/>
      <c r="N301" s="35"/>
      <c r="O301" s="35"/>
      <c r="P301" s="35"/>
      <c r="Q301" s="39">
        <f>SUM(K301:P301)</f>
        <v>3</v>
      </c>
      <c r="R301" s="35"/>
      <c r="S301" s="35">
        <v>2</v>
      </c>
      <c r="T301" s="35">
        <v>1</v>
      </c>
      <c r="U301" s="35"/>
      <c r="V301" s="35"/>
      <c r="W301" s="35"/>
      <c r="X301" s="39">
        <f>SUM(R301:W301)</f>
        <v>3</v>
      </c>
      <c r="Y301" s="40">
        <f t="shared" ref="Y301:Y389" si="91">SUM(Q301-X301)</f>
        <v>0</v>
      </c>
    </row>
    <row r="302" spans="1:25" x14ac:dyDescent="0.25">
      <c r="A302" s="30" t="s">
        <v>97</v>
      </c>
      <c r="B302" s="41"/>
      <c r="C302" s="42" t="s">
        <v>31</v>
      </c>
      <c r="D302" s="33"/>
      <c r="E302" s="34">
        <v>0.32291666666666669</v>
      </c>
      <c r="F302" s="35">
        <v>147693</v>
      </c>
      <c r="G302" s="34">
        <v>0.36527777777777781</v>
      </c>
      <c r="H302" s="35">
        <v>147718</v>
      </c>
      <c r="I302" s="37">
        <f t="shared" si="90"/>
        <v>4.2361111111111127E-2</v>
      </c>
      <c r="J302" s="38">
        <f t="shared" si="90"/>
        <v>25</v>
      </c>
      <c r="K302" s="35"/>
      <c r="L302" s="35">
        <v>1</v>
      </c>
      <c r="M302" s="35"/>
      <c r="N302" s="35"/>
      <c r="O302" s="35"/>
      <c r="P302" s="35"/>
      <c r="Q302" s="39">
        <f t="shared" ref="Q302:Q313" si="92">SUM(K302:P302)</f>
        <v>1</v>
      </c>
      <c r="R302" s="35"/>
      <c r="S302" s="35">
        <v>1</v>
      </c>
      <c r="T302" s="35"/>
      <c r="U302" s="35"/>
      <c r="V302" s="35"/>
      <c r="W302" s="35"/>
      <c r="X302" s="39">
        <f t="shared" ref="X302:X313" si="93">SUM(R302:W302)</f>
        <v>1</v>
      </c>
      <c r="Y302" s="40">
        <f t="shared" si="91"/>
        <v>0</v>
      </c>
    </row>
    <row r="303" spans="1:25" x14ac:dyDescent="0.25">
      <c r="A303" s="30"/>
      <c r="B303" s="41"/>
      <c r="C303" s="42" t="s">
        <v>32</v>
      </c>
      <c r="D303" s="33">
        <v>16</v>
      </c>
      <c r="E303" s="34">
        <v>0.35555555555555557</v>
      </c>
      <c r="F303" s="35">
        <v>147718</v>
      </c>
      <c r="G303" s="34">
        <v>0.40277777777777773</v>
      </c>
      <c r="H303" s="35">
        <v>147741</v>
      </c>
      <c r="I303" s="37">
        <f t="shared" si="90"/>
        <v>4.7222222222222165E-2</v>
      </c>
      <c r="J303" s="38">
        <f t="shared" si="90"/>
        <v>23</v>
      </c>
      <c r="K303" s="35">
        <v>2</v>
      </c>
      <c r="L303" s="35">
        <v>1</v>
      </c>
      <c r="M303" s="35"/>
      <c r="N303" s="35"/>
      <c r="O303" s="35"/>
      <c r="P303" s="35"/>
      <c r="Q303" s="39">
        <f t="shared" si="92"/>
        <v>3</v>
      </c>
      <c r="R303" s="35">
        <v>2</v>
      </c>
      <c r="S303" s="35">
        <v>1</v>
      </c>
      <c r="T303" s="35"/>
      <c r="U303" s="35"/>
      <c r="V303" s="35"/>
      <c r="W303" s="35"/>
      <c r="X303" s="39">
        <f t="shared" si="93"/>
        <v>3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>
        <v>0.41319444444444442</v>
      </c>
      <c r="F304" s="35">
        <v>147741</v>
      </c>
      <c r="G304" s="34">
        <v>0.46249999999999997</v>
      </c>
      <c r="H304" s="35">
        <v>147774</v>
      </c>
      <c r="I304" s="37">
        <f t="shared" si="90"/>
        <v>4.9305555555555547E-2</v>
      </c>
      <c r="J304" s="38">
        <f t="shared" si="90"/>
        <v>33</v>
      </c>
      <c r="K304" s="35"/>
      <c r="L304" s="35">
        <v>1</v>
      </c>
      <c r="M304" s="35"/>
      <c r="N304" s="35"/>
      <c r="O304" s="35"/>
      <c r="P304" s="35"/>
      <c r="Q304" s="39">
        <f t="shared" si="92"/>
        <v>1</v>
      </c>
      <c r="R304" s="35"/>
      <c r="S304" s="35">
        <v>1</v>
      </c>
      <c r="T304" s="35"/>
      <c r="U304" s="35"/>
      <c r="V304" s="35"/>
      <c r="W304" s="35"/>
      <c r="X304" s="39">
        <f t="shared" si="93"/>
        <v>1</v>
      </c>
      <c r="Y304" s="40">
        <f t="shared" si="91"/>
        <v>0</v>
      </c>
    </row>
    <row r="305" spans="1:25" x14ac:dyDescent="0.25">
      <c r="A305" s="30" t="s">
        <v>82</v>
      </c>
      <c r="B305" s="41"/>
      <c r="C305" s="42" t="s">
        <v>34</v>
      </c>
      <c r="D305" s="33">
        <v>15</v>
      </c>
      <c r="E305" s="34">
        <v>0.64583333333333337</v>
      </c>
      <c r="F305" s="35">
        <v>136778</v>
      </c>
      <c r="G305" s="34">
        <v>0.71180555555555547</v>
      </c>
      <c r="H305" s="35">
        <v>136815</v>
      </c>
      <c r="I305" s="37">
        <f t="shared" si="90"/>
        <v>6.5972222222222099E-2</v>
      </c>
      <c r="J305" s="38">
        <f t="shared" si="90"/>
        <v>37</v>
      </c>
      <c r="K305" s="35"/>
      <c r="L305" s="35"/>
      <c r="M305" s="35"/>
      <c r="N305" s="35">
        <v>2</v>
      </c>
      <c r="O305" s="35"/>
      <c r="P305" s="35"/>
      <c r="Q305" s="39">
        <f t="shared" si="92"/>
        <v>2</v>
      </c>
      <c r="R305" s="35"/>
      <c r="S305" s="35"/>
      <c r="T305" s="35">
        <v>2</v>
      </c>
      <c r="U305" s="35"/>
      <c r="V305" s="35"/>
      <c r="W305" s="35"/>
      <c r="X305" s="39">
        <f t="shared" si="93"/>
        <v>2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>
        <v>0.72777777777777775</v>
      </c>
      <c r="F306" s="35">
        <v>136815</v>
      </c>
      <c r="G306" s="34">
        <v>0.77777777777777779</v>
      </c>
      <c r="H306" s="35">
        <v>136847</v>
      </c>
      <c r="I306" s="37">
        <f t="shared" si="90"/>
        <v>5.0000000000000044E-2</v>
      </c>
      <c r="J306" s="38">
        <f t="shared" si="90"/>
        <v>32</v>
      </c>
      <c r="K306" s="35">
        <v>3</v>
      </c>
      <c r="L306" s="35">
        <v>3</v>
      </c>
      <c r="M306" s="35"/>
      <c r="N306" s="35"/>
      <c r="O306" s="35"/>
      <c r="P306" s="35"/>
      <c r="Q306" s="39">
        <f t="shared" si="92"/>
        <v>6</v>
      </c>
      <c r="R306" s="35"/>
      <c r="S306" s="35">
        <v>4</v>
      </c>
      <c r="T306" s="35">
        <v>2</v>
      </c>
      <c r="U306" s="35"/>
      <c r="V306" s="35"/>
      <c r="W306" s="35"/>
      <c r="X306" s="39">
        <f t="shared" si="93"/>
        <v>6</v>
      </c>
      <c r="Y306" s="40">
        <f t="shared" si="91"/>
        <v>0</v>
      </c>
    </row>
    <row r="307" spans="1:25" x14ac:dyDescent="0.25">
      <c r="A307" s="30"/>
      <c r="B307" s="41"/>
      <c r="C307" s="42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0.29930555555555544</v>
      </c>
      <c r="J315" s="38">
        <f>SUM(J301:J314)</f>
        <v>183</v>
      </c>
      <c r="K315" s="38">
        <f t="shared" ref="K315:X315" si="94">SUM(K301:K314)</f>
        <v>6</v>
      </c>
      <c r="L315" s="38">
        <f t="shared" si="94"/>
        <v>8</v>
      </c>
      <c r="M315" s="38">
        <f t="shared" si="94"/>
        <v>0</v>
      </c>
      <c r="N315" s="38">
        <f t="shared" si="94"/>
        <v>2</v>
      </c>
      <c r="O315" s="38">
        <f t="shared" si="94"/>
        <v>0</v>
      </c>
      <c r="P315" s="38">
        <f t="shared" si="94"/>
        <v>0</v>
      </c>
      <c r="Q315" s="38">
        <f t="shared" si="94"/>
        <v>16</v>
      </c>
      <c r="R315" s="38">
        <f t="shared" si="94"/>
        <v>2</v>
      </c>
      <c r="S315" s="38">
        <f t="shared" si="94"/>
        <v>9</v>
      </c>
      <c r="T315" s="38">
        <f t="shared" si="94"/>
        <v>5</v>
      </c>
      <c r="U315" s="38">
        <f t="shared" si="94"/>
        <v>0</v>
      </c>
      <c r="V315" s="38">
        <f t="shared" si="94"/>
        <v>0</v>
      </c>
      <c r="W315" s="38">
        <f t="shared" si="94"/>
        <v>0</v>
      </c>
      <c r="X315" s="38">
        <f t="shared" si="94"/>
        <v>16</v>
      </c>
      <c r="Y315" s="40">
        <f t="shared" si="91"/>
        <v>0</v>
      </c>
    </row>
    <row r="316" spans="1:25" ht="15.75" thickTop="1" x14ac:dyDescent="0.25">
      <c r="A316" s="30" t="s">
        <v>43</v>
      </c>
      <c r="B316" s="31">
        <v>43760</v>
      </c>
      <c r="C316" s="32" t="s">
        <v>30</v>
      </c>
      <c r="D316" s="33">
        <v>16</v>
      </c>
      <c r="E316" s="34">
        <v>0.27499999999999997</v>
      </c>
      <c r="F316" s="35">
        <v>147774</v>
      </c>
      <c r="G316" s="34">
        <v>0.31527777777777777</v>
      </c>
      <c r="H316" s="35">
        <v>147807</v>
      </c>
      <c r="I316" s="37">
        <f t="shared" si="90"/>
        <v>4.0277777777777801E-2</v>
      </c>
      <c r="J316" s="38">
        <f t="shared" si="90"/>
        <v>33</v>
      </c>
      <c r="K316" s="35">
        <v>1</v>
      </c>
      <c r="L316" s="35">
        <v>2</v>
      </c>
      <c r="M316" s="35"/>
      <c r="N316" s="35"/>
      <c r="O316" s="35"/>
      <c r="P316" s="35"/>
      <c r="Q316" s="39">
        <f>SUM(K316:P316)</f>
        <v>3</v>
      </c>
      <c r="R316" s="35">
        <v>1</v>
      </c>
      <c r="S316" s="35">
        <v>2</v>
      </c>
      <c r="T316" s="35"/>
      <c r="U316" s="35"/>
      <c r="V316" s="35"/>
      <c r="W316" s="35"/>
      <c r="X316" s="39">
        <f>SUM(R316:W316)</f>
        <v>3</v>
      </c>
      <c r="Y316" s="40">
        <f t="shared" si="91"/>
        <v>0</v>
      </c>
    </row>
    <row r="317" spans="1:25" x14ac:dyDescent="0.25">
      <c r="A317" s="30" t="s">
        <v>97</v>
      </c>
      <c r="B317" s="62"/>
      <c r="C317" s="42" t="s">
        <v>31</v>
      </c>
      <c r="D317" s="256"/>
      <c r="E317" s="34">
        <v>0.32291666666666669</v>
      </c>
      <c r="F317" s="35">
        <v>147807</v>
      </c>
      <c r="G317" s="34">
        <v>0.36041666666666666</v>
      </c>
      <c r="H317" s="35">
        <v>147830</v>
      </c>
      <c r="I317" s="37">
        <f t="shared" si="90"/>
        <v>3.7499999999999978E-2</v>
      </c>
      <c r="J317" s="38">
        <f t="shared" si="90"/>
        <v>23</v>
      </c>
      <c r="K317" s="35"/>
      <c r="L317" s="35">
        <v>1</v>
      </c>
      <c r="M317" s="35"/>
      <c r="N317" s="35"/>
      <c r="O317" s="35"/>
      <c r="P317" s="35"/>
      <c r="Q317" s="39">
        <f t="shared" ref="Q317:Q328" si="95">SUM(K317:P317)</f>
        <v>1</v>
      </c>
      <c r="R317" s="35"/>
      <c r="S317" s="35">
        <v>1</v>
      </c>
      <c r="T317" s="35"/>
      <c r="U317" s="35"/>
      <c r="V317" s="35"/>
      <c r="W317" s="35"/>
      <c r="X317" s="39">
        <f t="shared" ref="X317:X328" si="96">SUM(R317:W317)</f>
        <v>1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16</v>
      </c>
      <c r="E318" s="34">
        <v>0.36944444444444446</v>
      </c>
      <c r="F318" s="35">
        <v>147830</v>
      </c>
      <c r="G318" s="34">
        <v>0.40625</v>
      </c>
      <c r="H318" s="35">
        <v>147854</v>
      </c>
      <c r="I318" s="37">
        <f t="shared" si="90"/>
        <v>3.6805555555555536E-2</v>
      </c>
      <c r="J318" s="38">
        <f t="shared" si="90"/>
        <v>24</v>
      </c>
      <c r="K318" s="35"/>
      <c r="L318" s="35">
        <v>1</v>
      </c>
      <c r="M318" s="35">
        <v>2</v>
      </c>
      <c r="N318" s="35"/>
      <c r="O318" s="35"/>
      <c r="P318" s="35"/>
      <c r="Q318" s="39">
        <f t="shared" si="95"/>
        <v>3</v>
      </c>
      <c r="R318" s="35"/>
      <c r="S318" s="35">
        <v>2</v>
      </c>
      <c r="T318" s="35">
        <v>1</v>
      </c>
      <c r="U318" s="35"/>
      <c r="V318" s="35"/>
      <c r="W318" s="35"/>
      <c r="X318" s="39">
        <f t="shared" si="96"/>
        <v>3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0.41319444444444442</v>
      </c>
      <c r="F319" s="35">
        <v>147854</v>
      </c>
      <c r="G319" s="34">
        <v>0.47083333333333338</v>
      </c>
      <c r="H319" s="35">
        <v>147890</v>
      </c>
      <c r="I319" s="37">
        <f t="shared" si="90"/>
        <v>5.7638888888888962E-2</v>
      </c>
      <c r="J319" s="38">
        <f t="shared" si="90"/>
        <v>36</v>
      </c>
      <c r="K319" s="35"/>
      <c r="L319" s="35">
        <v>1</v>
      </c>
      <c r="M319" s="35"/>
      <c r="N319" s="35"/>
      <c r="O319" s="35"/>
      <c r="P319" s="35"/>
      <c r="Q319" s="39">
        <f t="shared" si="95"/>
        <v>1</v>
      </c>
      <c r="R319" s="35"/>
      <c r="S319" s="35">
        <v>1</v>
      </c>
      <c r="T319" s="35"/>
      <c r="U319" s="35"/>
      <c r="V319" s="35"/>
      <c r="W319" s="35"/>
      <c r="X319" s="39">
        <f t="shared" si="96"/>
        <v>1</v>
      </c>
      <c r="Y319" s="40">
        <f t="shared" si="91"/>
        <v>0</v>
      </c>
    </row>
    <row r="320" spans="1:25" x14ac:dyDescent="0.25">
      <c r="A320" s="30" t="s">
        <v>82</v>
      </c>
      <c r="B320" s="62"/>
      <c r="C320" s="42" t="s">
        <v>34</v>
      </c>
      <c r="D320" s="33">
        <v>16</v>
      </c>
      <c r="E320" s="34">
        <v>0.64583333333333337</v>
      </c>
      <c r="F320" s="35">
        <v>147945</v>
      </c>
      <c r="G320" s="34">
        <v>0.71180555555555547</v>
      </c>
      <c r="H320" s="35">
        <v>147981</v>
      </c>
      <c r="I320" s="37">
        <f t="shared" si="90"/>
        <v>6.5972222222222099E-2</v>
      </c>
      <c r="J320" s="38">
        <f t="shared" si="90"/>
        <v>36</v>
      </c>
      <c r="K320" s="35">
        <v>1</v>
      </c>
      <c r="L320" s="35">
        <v>1</v>
      </c>
      <c r="M320" s="35"/>
      <c r="N320" s="35">
        <v>1</v>
      </c>
      <c r="O320" s="35"/>
      <c r="P320" s="35"/>
      <c r="Q320" s="39">
        <f t="shared" si="95"/>
        <v>3</v>
      </c>
      <c r="R320" s="35"/>
      <c r="S320" s="35">
        <v>2</v>
      </c>
      <c r="T320" s="35">
        <v>1</v>
      </c>
      <c r="U320" s="35"/>
      <c r="V320" s="35"/>
      <c r="W320" s="35"/>
      <c r="X320" s="39">
        <f t="shared" si="96"/>
        <v>3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0.72777777777777775</v>
      </c>
      <c r="F321" s="35">
        <v>147981</v>
      </c>
      <c r="G321" s="34">
        <v>0.77777777777777779</v>
      </c>
      <c r="H321" s="35">
        <v>148014</v>
      </c>
      <c r="I321" s="37">
        <f t="shared" si="90"/>
        <v>5.0000000000000044E-2</v>
      </c>
      <c r="J321" s="38">
        <f t="shared" si="90"/>
        <v>33</v>
      </c>
      <c r="K321" s="35">
        <v>2</v>
      </c>
      <c r="L321" s="35">
        <v>1</v>
      </c>
      <c r="M321" s="35">
        <v>1</v>
      </c>
      <c r="N321" s="35"/>
      <c r="O321" s="35"/>
      <c r="P321" s="35"/>
      <c r="Q321" s="39">
        <f t="shared" si="95"/>
        <v>4</v>
      </c>
      <c r="R321" s="35"/>
      <c r="S321" s="35">
        <v>2</v>
      </c>
      <c r="T321" s="35">
        <v>2</v>
      </c>
      <c r="U321" s="35"/>
      <c r="V321" s="35"/>
      <c r="W321" s="35"/>
      <c r="X321" s="39">
        <f t="shared" si="96"/>
        <v>4</v>
      </c>
      <c r="Y321" s="40">
        <f t="shared" si="91"/>
        <v>0</v>
      </c>
    </row>
    <row r="322" spans="1:25" x14ac:dyDescent="0.25">
      <c r="A322" s="30"/>
      <c r="B322" s="62"/>
      <c r="C322" s="42" t="s">
        <v>36</v>
      </c>
      <c r="D322" s="33"/>
      <c r="E322" s="34"/>
      <c r="F322" s="35"/>
      <c r="G322" s="34"/>
      <c r="H322" s="35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/>
      <c r="F323" s="35"/>
      <c r="G323" s="34"/>
      <c r="H323" s="35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0.28819444444444442</v>
      </c>
      <c r="J330" s="38">
        <f>SUM(J316:J329)</f>
        <v>185</v>
      </c>
      <c r="K330" s="38">
        <f t="shared" ref="K330:X330" si="97">SUM(K316:K329)</f>
        <v>4</v>
      </c>
      <c r="L330" s="38">
        <f t="shared" si="97"/>
        <v>7</v>
      </c>
      <c r="M330" s="38">
        <f t="shared" si="97"/>
        <v>3</v>
      </c>
      <c r="N330" s="38">
        <f t="shared" si="97"/>
        <v>1</v>
      </c>
      <c r="O330" s="38">
        <f t="shared" si="97"/>
        <v>0</v>
      </c>
      <c r="P330" s="38">
        <f t="shared" si="97"/>
        <v>0</v>
      </c>
      <c r="Q330" s="38">
        <f t="shared" si="97"/>
        <v>15</v>
      </c>
      <c r="R330" s="38">
        <f t="shared" si="97"/>
        <v>1</v>
      </c>
      <c r="S330" s="38">
        <f t="shared" si="97"/>
        <v>10</v>
      </c>
      <c r="T330" s="38">
        <f t="shared" si="97"/>
        <v>4</v>
      </c>
      <c r="U330" s="38">
        <f t="shared" si="97"/>
        <v>0</v>
      </c>
      <c r="V330" s="38">
        <f t="shared" si="97"/>
        <v>0</v>
      </c>
      <c r="W330" s="38">
        <f t="shared" si="97"/>
        <v>0</v>
      </c>
      <c r="X330" s="38">
        <f t="shared" si="97"/>
        <v>15</v>
      </c>
      <c r="Y330" s="40">
        <f t="shared" si="91"/>
        <v>0</v>
      </c>
    </row>
    <row r="331" spans="1:25" ht="15.75" thickTop="1" x14ac:dyDescent="0.25">
      <c r="A331" s="30" t="s">
        <v>108</v>
      </c>
      <c r="B331" s="31">
        <v>43761</v>
      </c>
      <c r="C331" s="32" t="s">
        <v>30</v>
      </c>
      <c r="D331" s="33">
        <v>16</v>
      </c>
      <c r="E331" s="64">
        <v>0.27083333333333331</v>
      </c>
      <c r="F331" s="65">
        <v>148014</v>
      </c>
      <c r="G331" s="64">
        <v>0.31944444444444448</v>
      </c>
      <c r="H331" s="65">
        <v>148047</v>
      </c>
      <c r="I331" s="37">
        <f t="shared" si="90"/>
        <v>4.861111111111116E-2</v>
      </c>
      <c r="J331" s="38">
        <f t="shared" si="90"/>
        <v>33</v>
      </c>
      <c r="K331" s="35">
        <v>2</v>
      </c>
      <c r="L331" s="35">
        <v>1</v>
      </c>
      <c r="M331" s="35"/>
      <c r="N331" s="35"/>
      <c r="O331" s="35"/>
      <c r="P331" s="35"/>
      <c r="Q331" s="39">
        <f>SUM(K331:P331)</f>
        <v>3</v>
      </c>
      <c r="R331" s="35"/>
      <c r="S331" s="35">
        <v>2</v>
      </c>
      <c r="T331" s="35">
        <v>1</v>
      </c>
      <c r="U331" s="35"/>
      <c r="V331" s="35"/>
      <c r="W331" s="35"/>
      <c r="X331" s="39">
        <f>SUM(R331:W331)</f>
        <v>3</v>
      </c>
      <c r="Y331" s="40">
        <f t="shared" si="91"/>
        <v>0</v>
      </c>
    </row>
    <row r="332" spans="1:25" x14ac:dyDescent="0.25">
      <c r="A332" s="30" t="s">
        <v>97</v>
      </c>
      <c r="B332" s="41"/>
      <c r="C332" s="42" t="s">
        <v>31</v>
      </c>
      <c r="D332" s="33"/>
      <c r="E332" s="64">
        <v>0.32291666666666669</v>
      </c>
      <c r="F332" s="65">
        <v>148047</v>
      </c>
      <c r="G332" s="64">
        <v>0.3611111111111111</v>
      </c>
      <c r="H332" s="65">
        <v>148070</v>
      </c>
      <c r="I332" s="37">
        <f t="shared" si="90"/>
        <v>3.819444444444442E-2</v>
      </c>
      <c r="J332" s="38">
        <f t="shared" si="90"/>
        <v>23</v>
      </c>
      <c r="K332" s="35">
        <v>0</v>
      </c>
      <c r="L332" s="35"/>
      <c r="M332" s="35"/>
      <c r="N332" s="35"/>
      <c r="O332" s="35"/>
      <c r="P332" s="35"/>
      <c r="Q332" s="39">
        <f t="shared" ref="Q332:Q343" si="98">SUM(K332:P332)</f>
        <v>0</v>
      </c>
      <c r="R332" s="35"/>
      <c r="S332" s="35"/>
      <c r="T332" s="35"/>
      <c r="U332" s="35"/>
      <c r="V332" s="35"/>
      <c r="W332" s="35"/>
      <c r="X332" s="39">
        <f t="shared" ref="X332:X343" si="99">SUM(R332:W332)</f>
        <v>0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/>
      <c r="E333" s="64">
        <v>0.36944444444444446</v>
      </c>
      <c r="F333" s="65">
        <v>148070</v>
      </c>
      <c r="G333" s="64">
        <v>0.4055555555555555</v>
      </c>
      <c r="H333" s="65">
        <v>148093</v>
      </c>
      <c r="I333" s="37">
        <f t="shared" si="90"/>
        <v>3.6111111111111038E-2</v>
      </c>
      <c r="J333" s="38">
        <f t="shared" si="90"/>
        <v>23</v>
      </c>
      <c r="K333" s="35">
        <v>1</v>
      </c>
      <c r="L333" s="35">
        <v>2</v>
      </c>
      <c r="M333" s="35">
        <v>1</v>
      </c>
      <c r="N333" s="35"/>
      <c r="O333" s="35"/>
      <c r="P333" s="35"/>
      <c r="Q333" s="39">
        <f t="shared" si="98"/>
        <v>4</v>
      </c>
      <c r="R333" s="35">
        <v>1</v>
      </c>
      <c r="S333" s="35">
        <v>3</v>
      </c>
      <c r="T333" s="35"/>
      <c r="U333" s="35"/>
      <c r="V333" s="35"/>
      <c r="W333" s="35"/>
      <c r="X333" s="39">
        <f t="shared" si="99"/>
        <v>4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0.41319444444444442</v>
      </c>
      <c r="F334" s="65">
        <v>148093</v>
      </c>
      <c r="G334" s="64">
        <v>0.47222222222222227</v>
      </c>
      <c r="H334" s="65">
        <v>148126</v>
      </c>
      <c r="I334" s="37">
        <f t="shared" si="90"/>
        <v>5.9027777777777846E-2</v>
      </c>
      <c r="J334" s="38">
        <f t="shared" si="90"/>
        <v>33</v>
      </c>
      <c r="K334" s="35"/>
      <c r="L334" s="35">
        <v>1</v>
      </c>
      <c r="M334" s="35"/>
      <c r="N334" s="35"/>
      <c r="O334" s="35"/>
      <c r="P334" s="35"/>
      <c r="Q334" s="39">
        <f t="shared" si="98"/>
        <v>1</v>
      </c>
      <c r="R334" s="35"/>
      <c r="S334" s="35">
        <v>1</v>
      </c>
      <c r="T334" s="35"/>
      <c r="U334" s="35"/>
      <c r="V334" s="35"/>
      <c r="W334" s="35"/>
      <c r="X334" s="39">
        <f t="shared" si="99"/>
        <v>1</v>
      </c>
      <c r="Y334" s="40">
        <f t="shared" si="91"/>
        <v>0</v>
      </c>
    </row>
    <row r="335" spans="1:25" x14ac:dyDescent="0.25">
      <c r="A335" s="30" t="s">
        <v>84</v>
      </c>
      <c r="B335" s="41"/>
      <c r="C335" s="42" t="s">
        <v>34</v>
      </c>
      <c r="D335" s="33">
        <v>18</v>
      </c>
      <c r="E335" s="64">
        <v>0.64583333333333337</v>
      </c>
      <c r="F335" s="65">
        <v>16985</v>
      </c>
      <c r="G335" s="64">
        <v>0.69097222222222221</v>
      </c>
      <c r="H335" s="65">
        <v>17020</v>
      </c>
      <c r="I335" s="37">
        <f t="shared" si="90"/>
        <v>4.513888888888884E-2</v>
      </c>
      <c r="J335" s="38">
        <f t="shared" si="90"/>
        <v>35</v>
      </c>
      <c r="K335" s="35">
        <v>1</v>
      </c>
      <c r="L335" s="35">
        <v>2</v>
      </c>
      <c r="M335" s="35"/>
      <c r="N335" s="35"/>
      <c r="O335" s="35"/>
      <c r="P335" s="35"/>
      <c r="Q335" s="39">
        <f t="shared" si="98"/>
        <v>3</v>
      </c>
      <c r="R335" s="35"/>
      <c r="S335" s="35"/>
      <c r="T335" s="35"/>
      <c r="U335" s="35"/>
      <c r="V335" s="35">
        <v>3</v>
      </c>
      <c r="W335" s="35"/>
      <c r="X335" s="39">
        <f t="shared" si="99"/>
        <v>3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0.69236111111111109</v>
      </c>
      <c r="F336" s="65">
        <v>17020</v>
      </c>
      <c r="G336" s="64">
        <v>0.77777777777777779</v>
      </c>
      <c r="H336" s="65">
        <v>17056</v>
      </c>
      <c r="I336" s="37">
        <f t="shared" si="90"/>
        <v>8.5416666666666696E-2</v>
      </c>
      <c r="J336" s="38">
        <f t="shared" si="90"/>
        <v>36</v>
      </c>
      <c r="K336" s="35">
        <v>2</v>
      </c>
      <c r="L336" s="35">
        <v>2</v>
      </c>
      <c r="M336" s="35">
        <v>2</v>
      </c>
      <c r="N336" s="35"/>
      <c r="O336" s="35"/>
      <c r="P336" s="35"/>
      <c r="Q336" s="39">
        <f t="shared" si="98"/>
        <v>6</v>
      </c>
      <c r="R336" s="35"/>
      <c r="S336" s="35">
        <v>3</v>
      </c>
      <c r="T336" s="35"/>
      <c r="U336" s="35"/>
      <c r="V336" s="35">
        <v>3</v>
      </c>
      <c r="W336" s="35"/>
      <c r="X336" s="39">
        <f t="shared" si="99"/>
        <v>6</v>
      </c>
      <c r="Y336" s="40">
        <f t="shared" si="91"/>
        <v>0</v>
      </c>
    </row>
    <row r="337" spans="1:25" x14ac:dyDescent="0.25">
      <c r="A337" s="30"/>
      <c r="B337" s="41"/>
      <c r="C337" s="42" t="s">
        <v>36</v>
      </c>
      <c r="D337" s="33"/>
      <c r="E337" s="64"/>
      <c r="F337" s="65"/>
      <c r="G337" s="64"/>
      <c r="H337" s="65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/>
      <c r="F338" s="65"/>
      <c r="G338" s="64"/>
      <c r="H338" s="65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0.3125</v>
      </c>
      <c r="J345" s="38">
        <f>SUM(J331:J344)</f>
        <v>183</v>
      </c>
      <c r="K345" s="38">
        <f t="shared" ref="K345:X345" si="100">SUM(K331:K344)</f>
        <v>6</v>
      </c>
      <c r="L345" s="38">
        <f t="shared" si="100"/>
        <v>8</v>
      </c>
      <c r="M345" s="38">
        <f t="shared" si="100"/>
        <v>3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17</v>
      </c>
      <c r="R345" s="38">
        <f t="shared" si="100"/>
        <v>1</v>
      </c>
      <c r="S345" s="38">
        <f t="shared" si="100"/>
        <v>9</v>
      </c>
      <c r="T345" s="38">
        <f t="shared" si="100"/>
        <v>1</v>
      </c>
      <c r="U345" s="38">
        <f t="shared" si="100"/>
        <v>0</v>
      </c>
      <c r="V345" s="38">
        <f t="shared" si="100"/>
        <v>6</v>
      </c>
      <c r="W345" s="38">
        <f t="shared" si="100"/>
        <v>0</v>
      </c>
      <c r="X345" s="38">
        <f t="shared" si="100"/>
        <v>17</v>
      </c>
      <c r="Y345" s="40">
        <f t="shared" si="91"/>
        <v>0</v>
      </c>
    </row>
    <row r="346" spans="1:25" ht="15.75" thickTop="1" x14ac:dyDescent="0.25">
      <c r="A346" s="30" t="s">
        <v>45</v>
      </c>
      <c r="B346" s="31">
        <v>43762</v>
      </c>
      <c r="C346" s="32" t="s">
        <v>30</v>
      </c>
      <c r="D346" s="33">
        <v>16</v>
      </c>
      <c r="E346" s="64">
        <v>0.27083333333333331</v>
      </c>
      <c r="F346" s="65">
        <v>148146</v>
      </c>
      <c r="G346" s="64">
        <v>0.31527777777777777</v>
      </c>
      <c r="H346" s="65">
        <v>148174</v>
      </c>
      <c r="I346" s="37">
        <f t="shared" ref="I346:J358" si="101">SUM(G346-E346)</f>
        <v>4.4444444444444453E-2</v>
      </c>
      <c r="J346" s="38">
        <f t="shared" si="101"/>
        <v>28</v>
      </c>
      <c r="K346" s="35">
        <v>3</v>
      </c>
      <c r="L346" s="35"/>
      <c r="M346" s="35"/>
      <c r="N346" s="35"/>
      <c r="O346" s="35"/>
      <c r="P346" s="35"/>
      <c r="Q346" s="39">
        <f>SUM(K346:P346)</f>
        <v>3</v>
      </c>
      <c r="R346" s="35"/>
      <c r="S346" s="35">
        <v>3</v>
      </c>
      <c r="T346" s="35"/>
      <c r="U346" s="35"/>
      <c r="V346" s="35"/>
      <c r="W346" s="35"/>
      <c r="X346" s="39">
        <f>SUM(R346:W346)</f>
        <v>3</v>
      </c>
      <c r="Y346" s="40">
        <f t="shared" si="91"/>
        <v>0</v>
      </c>
    </row>
    <row r="347" spans="1:25" x14ac:dyDescent="0.25">
      <c r="A347" s="30" t="s">
        <v>84</v>
      </c>
      <c r="B347" s="41"/>
      <c r="C347" s="42" t="s">
        <v>31</v>
      </c>
      <c r="D347" s="33"/>
      <c r="E347" s="64">
        <v>0.34027777777777773</v>
      </c>
      <c r="F347" s="65">
        <v>148174</v>
      </c>
      <c r="G347" s="64">
        <v>0.3611111111111111</v>
      </c>
      <c r="H347" s="65">
        <v>148203</v>
      </c>
      <c r="I347" s="37">
        <f t="shared" si="101"/>
        <v>2.083333333333337E-2</v>
      </c>
      <c r="J347" s="38">
        <f t="shared" si="101"/>
        <v>29</v>
      </c>
      <c r="K347" s="35"/>
      <c r="L347" s="35"/>
      <c r="M347" s="35"/>
      <c r="N347" s="35"/>
      <c r="O347" s="35"/>
      <c r="P347" s="35"/>
      <c r="Q347" s="39">
        <f t="shared" ref="Q347:Q358" si="102">SUM(K347:P347)</f>
        <v>0</v>
      </c>
      <c r="R347" s="35"/>
      <c r="S347" s="35"/>
      <c r="T347" s="35"/>
      <c r="U347" s="35"/>
      <c r="V347" s="35"/>
      <c r="W347" s="35"/>
      <c r="X347" s="39">
        <f t="shared" ref="X347:X358" si="103">SUM(R347:W347)</f>
        <v>0</v>
      </c>
      <c r="Y347" s="40">
        <f t="shared" si="91"/>
        <v>0</v>
      </c>
    </row>
    <row r="348" spans="1:25" x14ac:dyDescent="0.25">
      <c r="A348" s="30"/>
      <c r="B348" s="41"/>
      <c r="C348" s="42" t="s">
        <v>32</v>
      </c>
      <c r="D348" s="33">
        <v>16</v>
      </c>
      <c r="E348" s="64">
        <v>0.36944444444444446</v>
      </c>
      <c r="F348" s="65">
        <v>148203</v>
      </c>
      <c r="G348" s="64">
        <v>0.40347222222222223</v>
      </c>
      <c r="H348" s="65">
        <v>148228</v>
      </c>
      <c r="I348" s="37">
        <f t="shared" si="101"/>
        <v>3.4027777777777768E-2</v>
      </c>
      <c r="J348" s="38">
        <f t="shared" si="101"/>
        <v>25</v>
      </c>
      <c r="K348" s="35">
        <v>1</v>
      </c>
      <c r="L348" s="35">
        <v>2</v>
      </c>
      <c r="M348" s="35">
        <v>1</v>
      </c>
      <c r="N348" s="35"/>
      <c r="O348" s="35"/>
      <c r="P348" s="35"/>
      <c r="Q348" s="39">
        <f t="shared" si="102"/>
        <v>4</v>
      </c>
      <c r="R348" s="35"/>
      <c r="S348" s="35">
        <v>2</v>
      </c>
      <c r="T348" s="35"/>
      <c r="U348" s="35"/>
      <c r="V348" s="35">
        <v>2</v>
      </c>
      <c r="W348" s="35"/>
      <c r="X348" s="39">
        <f t="shared" si="103"/>
        <v>4</v>
      </c>
      <c r="Y348" s="40">
        <f t="shared" si="91"/>
        <v>0</v>
      </c>
    </row>
    <row r="349" spans="1:25" x14ac:dyDescent="0.25">
      <c r="A349" s="30"/>
      <c r="B349" s="41"/>
      <c r="C349" s="42" t="s">
        <v>33</v>
      </c>
      <c r="D349" s="33"/>
      <c r="E349" s="64">
        <v>0.41319444444444442</v>
      </c>
      <c r="F349" s="65">
        <v>148228</v>
      </c>
      <c r="G349" s="64">
        <v>0.46597222222222223</v>
      </c>
      <c r="H349" s="65">
        <v>148260</v>
      </c>
      <c r="I349" s="37">
        <f t="shared" si="101"/>
        <v>5.2777777777777812E-2</v>
      </c>
      <c r="J349" s="38">
        <f t="shared" si="101"/>
        <v>32</v>
      </c>
      <c r="K349" s="35"/>
      <c r="L349" s="35"/>
      <c r="M349" s="35"/>
      <c r="N349" s="35"/>
      <c r="O349" s="35"/>
      <c r="P349" s="35"/>
      <c r="Q349" s="39">
        <f t="shared" si="102"/>
        <v>0</v>
      </c>
      <c r="R349" s="35"/>
      <c r="S349" s="35"/>
      <c r="T349" s="35"/>
      <c r="U349" s="35"/>
      <c r="V349" s="35"/>
      <c r="W349" s="35"/>
      <c r="X349" s="39">
        <f t="shared" si="103"/>
        <v>0</v>
      </c>
      <c r="Y349" s="40">
        <f t="shared" si="91"/>
        <v>0</v>
      </c>
    </row>
    <row r="350" spans="1:25" x14ac:dyDescent="0.25">
      <c r="A350" s="30" t="s">
        <v>83</v>
      </c>
      <c r="B350" s="41"/>
      <c r="C350" s="42" t="s">
        <v>34</v>
      </c>
      <c r="D350" s="33">
        <v>16</v>
      </c>
      <c r="E350" s="64">
        <v>0.64583333333333337</v>
      </c>
      <c r="F350" s="65">
        <v>148260</v>
      </c>
      <c r="G350" s="64">
        <v>0.69027777777777777</v>
      </c>
      <c r="H350" s="65">
        <v>148294</v>
      </c>
      <c r="I350" s="37">
        <f t="shared" si="101"/>
        <v>4.4444444444444398E-2</v>
      </c>
      <c r="J350" s="38">
        <f t="shared" si="101"/>
        <v>34</v>
      </c>
      <c r="K350" s="35"/>
      <c r="L350" s="35"/>
      <c r="M350" s="35"/>
      <c r="N350" s="35"/>
      <c r="O350" s="35"/>
      <c r="P350" s="35"/>
      <c r="Q350" s="39">
        <f t="shared" si="102"/>
        <v>0</v>
      </c>
      <c r="R350" s="35"/>
      <c r="S350" s="35"/>
      <c r="T350" s="35"/>
      <c r="U350" s="35"/>
      <c r="V350" s="35"/>
      <c r="W350" s="35"/>
      <c r="X350" s="39">
        <f t="shared" si="103"/>
        <v>0</v>
      </c>
      <c r="Y350" s="40">
        <f t="shared" si="91"/>
        <v>0</v>
      </c>
    </row>
    <row r="351" spans="1:25" x14ac:dyDescent="0.25">
      <c r="A351" s="30"/>
      <c r="B351" s="41"/>
      <c r="C351" s="42" t="s">
        <v>35</v>
      </c>
      <c r="D351" s="33"/>
      <c r="E351" s="64">
        <v>0.72777777777777775</v>
      </c>
      <c r="F351" s="65">
        <v>148294</v>
      </c>
      <c r="G351" s="64">
        <v>0.77708333333333324</v>
      </c>
      <c r="H351" s="65">
        <v>148329</v>
      </c>
      <c r="I351" s="37">
        <f t="shared" si="101"/>
        <v>4.9305555555555491E-2</v>
      </c>
      <c r="J351" s="38">
        <f t="shared" si="101"/>
        <v>35</v>
      </c>
      <c r="K351" s="35">
        <v>2</v>
      </c>
      <c r="L351" s="35">
        <v>1</v>
      </c>
      <c r="M351" s="35">
        <v>2</v>
      </c>
      <c r="N351" s="35"/>
      <c r="O351" s="35"/>
      <c r="P351" s="35"/>
      <c r="Q351" s="39">
        <f t="shared" si="102"/>
        <v>5</v>
      </c>
      <c r="R351" s="35"/>
      <c r="S351" s="35">
        <v>5</v>
      </c>
      <c r="T351" s="35"/>
      <c r="U351" s="35"/>
      <c r="V351" s="35"/>
      <c r="W351" s="35"/>
      <c r="X351" s="39">
        <f t="shared" si="103"/>
        <v>5</v>
      </c>
      <c r="Y351" s="40">
        <f t="shared" si="91"/>
        <v>0</v>
      </c>
    </row>
    <row r="352" spans="1:25" x14ac:dyDescent="0.25">
      <c r="A352" s="30"/>
      <c r="B352" s="41"/>
      <c r="C352" s="42" t="s">
        <v>36</v>
      </c>
      <c r="D352" s="33"/>
      <c r="E352" s="64"/>
      <c r="F352" s="65"/>
      <c r="G352" s="64"/>
      <c r="H352" s="65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/>
      <c r="F353" s="65"/>
      <c r="G353" s="64"/>
      <c r="H353" s="65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0.24583333333333329</v>
      </c>
      <c r="J360" s="38">
        <f>SUM(J346:J359)</f>
        <v>183</v>
      </c>
      <c r="K360" s="38">
        <f t="shared" ref="K360:X360" si="104">SUM(K346:K359)</f>
        <v>6</v>
      </c>
      <c r="L360" s="38">
        <f t="shared" si="104"/>
        <v>3</v>
      </c>
      <c r="M360" s="38">
        <f t="shared" si="104"/>
        <v>3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12</v>
      </c>
      <c r="R360" s="38">
        <f t="shared" si="104"/>
        <v>0</v>
      </c>
      <c r="S360" s="38">
        <f t="shared" si="104"/>
        <v>10</v>
      </c>
      <c r="T360" s="38">
        <f t="shared" si="104"/>
        <v>0</v>
      </c>
      <c r="U360" s="38">
        <f t="shared" si="104"/>
        <v>0</v>
      </c>
      <c r="V360" s="38">
        <f t="shared" si="104"/>
        <v>2</v>
      </c>
      <c r="W360" s="38">
        <f t="shared" si="104"/>
        <v>0</v>
      </c>
      <c r="X360" s="38">
        <f t="shared" si="104"/>
        <v>12</v>
      </c>
      <c r="Y360" s="40">
        <f t="shared" si="91"/>
        <v>0</v>
      </c>
    </row>
    <row r="361" spans="1:25" ht="15.75" thickTop="1" x14ac:dyDescent="0.25">
      <c r="A361" s="30" t="s">
        <v>46</v>
      </c>
      <c r="B361" s="31">
        <v>43763</v>
      </c>
      <c r="C361" s="32" t="s">
        <v>30</v>
      </c>
      <c r="D361" s="33">
        <v>15</v>
      </c>
      <c r="E361" s="64">
        <v>0.27083333333333331</v>
      </c>
      <c r="F361" s="65">
        <v>137480</v>
      </c>
      <c r="G361" s="64">
        <v>0.31666666666666665</v>
      </c>
      <c r="H361" s="65">
        <v>137513</v>
      </c>
      <c r="I361" s="37">
        <f t="shared" ref="I361:J373" si="105">SUM(G361-E361)</f>
        <v>4.5833333333333337E-2</v>
      </c>
      <c r="J361" s="38">
        <f t="shared" si="105"/>
        <v>33</v>
      </c>
      <c r="K361" s="35"/>
      <c r="L361" s="35">
        <v>1</v>
      </c>
      <c r="M361" s="35"/>
      <c r="N361" s="35"/>
      <c r="O361" s="35"/>
      <c r="P361" s="35"/>
      <c r="Q361" s="39">
        <f>SUM(K361:P361)</f>
        <v>1</v>
      </c>
      <c r="R361" s="35"/>
      <c r="S361" s="35">
        <v>1</v>
      </c>
      <c r="T361" s="35"/>
      <c r="U361" s="35"/>
      <c r="V361" s="35"/>
      <c r="W361" s="35"/>
      <c r="X361" s="39">
        <f>SUM(R361:W361)</f>
        <v>1</v>
      </c>
      <c r="Y361" s="40">
        <f t="shared" si="91"/>
        <v>0</v>
      </c>
    </row>
    <row r="362" spans="1:25" x14ac:dyDescent="0.25">
      <c r="A362" s="30" t="s">
        <v>84</v>
      </c>
      <c r="B362" s="62"/>
      <c r="C362" s="42" t="s">
        <v>31</v>
      </c>
      <c r="D362" s="33"/>
      <c r="E362" s="64">
        <v>0.33333333333333331</v>
      </c>
      <c r="F362" s="65">
        <v>137513</v>
      </c>
      <c r="G362" s="64">
        <v>0.39861111111111108</v>
      </c>
      <c r="H362" s="65">
        <v>137537</v>
      </c>
      <c r="I362" s="37">
        <f t="shared" si="105"/>
        <v>6.5277777777777768E-2</v>
      </c>
      <c r="J362" s="38">
        <f t="shared" si="105"/>
        <v>24</v>
      </c>
      <c r="K362" s="35"/>
      <c r="L362" s="35"/>
      <c r="M362" s="35"/>
      <c r="N362" s="35"/>
      <c r="O362" s="35"/>
      <c r="P362" s="35"/>
      <c r="Q362" s="39">
        <f t="shared" ref="Q362:Q373" si="106">SUM(K362:P362)</f>
        <v>0</v>
      </c>
      <c r="R362" s="35"/>
      <c r="S362" s="35"/>
      <c r="T362" s="35"/>
      <c r="U362" s="35"/>
      <c r="V362" s="35"/>
      <c r="W362" s="35"/>
      <c r="X362" s="39">
        <f t="shared" ref="X362:X373" si="107">SUM(R362:W362)</f>
        <v>0</v>
      </c>
      <c r="Y362" s="40">
        <f t="shared" si="91"/>
        <v>0</v>
      </c>
    </row>
    <row r="363" spans="1:25" x14ac:dyDescent="0.25">
      <c r="A363" s="30"/>
      <c r="B363" s="63"/>
      <c r="C363" s="42" t="s">
        <v>32</v>
      </c>
      <c r="D363" s="33">
        <v>15</v>
      </c>
      <c r="E363" s="64">
        <v>0.36944444444444446</v>
      </c>
      <c r="F363" s="65">
        <v>137537</v>
      </c>
      <c r="G363" s="64">
        <v>0.40972222222222227</v>
      </c>
      <c r="H363" s="65">
        <v>137560</v>
      </c>
      <c r="I363" s="37">
        <f t="shared" si="105"/>
        <v>4.0277777777777801E-2</v>
      </c>
      <c r="J363" s="38">
        <f t="shared" si="105"/>
        <v>23</v>
      </c>
      <c r="K363" s="35">
        <v>3</v>
      </c>
      <c r="L363" s="35">
        <v>1</v>
      </c>
      <c r="M363" s="35"/>
      <c r="N363" s="35"/>
      <c r="O363" s="35"/>
      <c r="P363" s="35"/>
      <c r="Q363" s="39">
        <f t="shared" si="106"/>
        <v>4</v>
      </c>
      <c r="R363" s="35"/>
      <c r="S363" s="35">
        <v>4</v>
      </c>
      <c r="T363" s="35"/>
      <c r="U363" s="35"/>
      <c r="V363" s="35"/>
      <c r="W363" s="35"/>
      <c r="X363" s="39">
        <f t="shared" si="107"/>
        <v>4</v>
      </c>
      <c r="Y363" s="40">
        <f t="shared" si="91"/>
        <v>0</v>
      </c>
    </row>
    <row r="364" spans="1:25" x14ac:dyDescent="0.25">
      <c r="A364" s="30"/>
      <c r="B364" s="63"/>
      <c r="C364" s="42" t="s">
        <v>33</v>
      </c>
      <c r="D364" s="33"/>
      <c r="E364" s="64">
        <v>0.41319444444444442</v>
      </c>
      <c r="F364" s="65">
        <v>137560</v>
      </c>
      <c r="G364" s="64">
        <v>0.46180555555555558</v>
      </c>
      <c r="H364" s="65">
        <v>137592</v>
      </c>
      <c r="I364" s="37">
        <f t="shared" si="105"/>
        <v>4.861111111111116E-2</v>
      </c>
      <c r="J364" s="38">
        <f t="shared" si="105"/>
        <v>32</v>
      </c>
      <c r="K364" s="35"/>
      <c r="L364" s="35"/>
      <c r="M364" s="35"/>
      <c r="N364" s="35"/>
      <c r="O364" s="35"/>
      <c r="P364" s="35"/>
      <c r="Q364" s="39">
        <f t="shared" si="106"/>
        <v>0</v>
      </c>
      <c r="R364" s="35"/>
      <c r="S364" s="35"/>
      <c r="T364" s="35"/>
      <c r="U364" s="35"/>
      <c r="V364" s="35"/>
      <c r="W364" s="35"/>
      <c r="X364" s="39">
        <f t="shared" si="107"/>
        <v>0</v>
      </c>
      <c r="Y364" s="40">
        <f t="shared" si="91"/>
        <v>0</v>
      </c>
    </row>
    <row r="365" spans="1:25" x14ac:dyDescent="0.25">
      <c r="A365" s="30" t="s">
        <v>84</v>
      </c>
      <c r="B365" s="62"/>
      <c r="C365" s="42" t="s">
        <v>34</v>
      </c>
      <c r="D365" s="33">
        <v>16</v>
      </c>
      <c r="E365" s="64">
        <v>0.64583333333333337</v>
      </c>
      <c r="F365" s="65">
        <v>143496</v>
      </c>
      <c r="G365" s="64">
        <v>0.68611111111111101</v>
      </c>
      <c r="H365" s="65">
        <v>143528</v>
      </c>
      <c r="I365" s="37">
        <f t="shared" si="105"/>
        <v>4.0277777777777635E-2</v>
      </c>
      <c r="J365" s="38">
        <f t="shared" si="105"/>
        <v>32</v>
      </c>
      <c r="K365" s="35"/>
      <c r="L365" s="35"/>
      <c r="M365" s="35"/>
      <c r="N365" s="35"/>
      <c r="O365" s="35"/>
      <c r="P365" s="35"/>
      <c r="Q365" s="39">
        <f t="shared" si="106"/>
        <v>0</v>
      </c>
      <c r="R365" s="35"/>
      <c r="S365" s="35"/>
      <c r="T365" s="35"/>
      <c r="U365" s="35"/>
      <c r="V365" s="35"/>
      <c r="W365" s="35"/>
      <c r="X365" s="39">
        <f t="shared" si="107"/>
        <v>0</v>
      </c>
      <c r="Y365" s="40">
        <f t="shared" si="91"/>
        <v>0</v>
      </c>
    </row>
    <row r="366" spans="1:25" x14ac:dyDescent="0.25">
      <c r="A366" s="30"/>
      <c r="B366" s="62"/>
      <c r="C366" s="42" t="s">
        <v>35</v>
      </c>
      <c r="D366" s="33"/>
      <c r="E366" s="64">
        <v>0.72777777777777775</v>
      </c>
      <c r="F366" s="65">
        <v>143528</v>
      </c>
      <c r="G366" s="64">
        <v>0.77777777777777779</v>
      </c>
      <c r="H366" s="65">
        <v>143563</v>
      </c>
      <c r="I366" s="37">
        <f t="shared" si="105"/>
        <v>5.0000000000000044E-2</v>
      </c>
      <c r="J366" s="38">
        <f t="shared" si="105"/>
        <v>35</v>
      </c>
      <c r="K366" s="35">
        <v>3</v>
      </c>
      <c r="L366" s="35">
        <v>1</v>
      </c>
      <c r="M366" s="35">
        <v>1</v>
      </c>
      <c r="N366" s="35"/>
      <c r="O366" s="35"/>
      <c r="P366" s="35"/>
      <c r="Q366" s="39">
        <f t="shared" si="106"/>
        <v>5</v>
      </c>
      <c r="R366" s="35"/>
      <c r="S366" s="35">
        <v>5</v>
      </c>
      <c r="T366" s="35"/>
      <c r="U366" s="35"/>
      <c r="V366" s="35"/>
      <c r="W366" s="35"/>
      <c r="X366" s="39">
        <f t="shared" si="107"/>
        <v>5</v>
      </c>
      <c r="Y366" s="40">
        <f t="shared" si="91"/>
        <v>0</v>
      </c>
    </row>
    <row r="367" spans="1:25" x14ac:dyDescent="0.25">
      <c r="A367" s="30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0.29027777777777775</v>
      </c>
      <c r="J375" s="38">
        <f>SUM(J361:J374)</f>
        <v>179</v>
      </c>
      <c r="K375" s="38">
        <f t="shared" ref="K375:X375" si="108">SUM(K361:K374)</f>
        <v>6</v>
      </c>
      <c r="L375" s="38">
        <f t="shared" si="108"/>
        <v>3</v>
      </c>
      <c r="M375" s="38">
        <f t="shared" si="108"/>
        <v>1</v>
      </c>
      <c r="N375" s="38">
        <f t="shared" si="108"/>
        <v>0</v>
      </c>
      <c r="O375" s="38">
        <f t="shared" si="108"/>
        <v>0</v>
      </c>
      <c r="P375" s="38">
        <f t="shared" si="108"/>
        <v>0</v>
      </c>
      <c r="Q375" s="38">
        <f t="shared" si="108"/>
        <v>10</v>
      </c>
      <c r="R375" s="38">
        <f t="shared" si="108"/>
        <v>0</v>
      </c>
      <c r="S375" s="38">
        <f t="shared" si="108"/>
        <v>10</v>
      </c>
      <c r="T375" s="38">
        <f t="shared" si="108"/>
        <v>0</v>
      </c>
      <c r="U375" s="38">
        <f t="shared" si="108"/>
        <v>0</v>
      </c>
      <c r="V375" s="38">
        <f t="shared" si="108"/>
        <v>0</v>
      </c>
      <c r="W375" s="38">
        <f t="shared" si="108"/>
        <v>0</v>
      </c>
      <c r="X375" s="38">
        <f t="shared" si="108"/>
        <v>10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43764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43765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43766</v>
      </c>
      <c r="C396" s="32" t="s">
        <v>30</v>
      </c>
      <c r="D396" s="33">
        <v>16</v>
      </c>
      <c r="E396" s="64">
        <v>0.27083333333333331</v>
      </c>
      <c r="F396" s="65">
        <v>148563</v>
      </c>
      <c r="G396" s="64">
        <v>0.31597222222222221</v>
      </c>
      <c r="H396" s="65">
        <v>148596</v>
      </c>
      <c r="I396" s="37">
        <f t="shared" ref="I396:J408" si="118">SUM(G396-E396)</f>
        <v>4.5138888888888895E-2</v>
      </c>
      <c r="J396" s="38">
        <f t="shared" si="118"/>
        <v>33</v>
      </c>
      <c r="K396" s="35">
        <v>1</v>
      </c>
      <c r="L396" s="35">
        <v>1</v>
      </c>
      <c r="M396" s="35"/>
      <c r="N396" s="35"/>
      <c r="O396" s="35"/>
      <c r="P396" s="35"/>
      <c r="Q396" s="39">
        <f>SUM(K396:P396)</f>
        <v>2</v>
      </c>
      <c r="R396" s="35"/>
      <c r="S396" s="35">
        <v>1</v>
      </c>
      <c r="T396" s="35">
        <v>1</v>
      </c>
      <c r="U396" s="35"/>
      <c r="V396" s="35"/>
      <c r="W396" s="35"/>
      <c r="X396" s="39">
        <f>SUM(R396:W396)</f>
        <v>2</v>
      </c>
      <c r="Y396" s="40">
        <f t="shared" si="117"/>
        <v>0</v>
      </c>
    </row>
    <row r="397" spans="1:25" x14ac:dyDescent="0.25">
      <c r="A397" s="30" t="s">
        <v>97</v>
      </c>
      <c r="B397" s="62"/>
      <c r="C397" s="42" t="s">
        <v>31</v>
      </c>
      <c r="D397" s="33"/>
      <c r="E397" s="64">
        <v>0.32291666666666669</v>
      </c>
      <c r="F397" s="65">
        <v>148596</v>
      </c>
      <c r="G397" s="64">
        <v>0.36458333333333331</v>
      </c>
      <c r="H397" s="65">
        <v>148618</v>
      </c>
      <c r="I397" s="37">
        <f t="shared" si="118"/>
        <v>4.166666666666663E-2</v>
      </c>
      <c r="J397" s="38">
        <f t="shared" si="118"/>
        <v>22</v>
      </c>
      <c r="K397" s="35"/>
      <c r="L397" s="35"/>
      <c r="M397" s="35"/>
      <c r="N397" s="35"/>
      <c r="O397" s="35"/>
      <c r="P397" s="35"/>
      <c r="Q397" s="39">
        <f t="shared" ref="Q397:Q408" si="119">SUM(K397:P397)</f>
        <v>0</v>
      </c>
      <c r="R397" s="35"/>
      <c r="S397" s="35"/>
      <c r="T397" s="35"/>
      <c r="U397" s="35"/>
      <c r="V397" s="35"/>
      <c r="W397" s="35"/>
      <c r="X397" s="39">
        <f t="shared" ref="X397:X408" si="120">SUM(R397:W397)</f>
        <v>0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16</v>
      </c>
      <c r="E398" s="64">
        <v>0.36944444444444446</v>
      </c>
      <c r="F398" s="65">
        <v>148618</v>
      </c>
      <c r="G398" s="64">
        <v>0.40138888888888885</v>
      </c>
      <c r="H398" s="65">
        <v>148642</v>
      </c>
      <c r="I398" s="37">
        <f t="shared" si="118"/>
        <v>3.1944444444444386E-2</v>
      </c>
      <c r="J398" s="38">
        <f t="shared" si="118"/>
        <v>24</v>
      </c>
      <c r="K398" s="35"/>
      <c r="L398" s="35"/>
      <c r="M398" s="35">
        <v>1</v>
      </c>
      <c r="N398" s="35"/>
      <c r="O398" s="35"/>
      <c r="P398" s="35"/>
      <c r="Q398" s="39">
        <f t="shared" si="119"/>
        <v>1</v>
      </c>
      <c r="R398" s="35"/>
      <c r="S398" s="35">
        <v>1</v>
      </c>
      <c r="T398" s="35"/>
      <c r="U398" s="35"/>
      <c r="V398" s="35"/>
      <c r="W398" s="35"/>
      <c r="X398" s="39">
        <f t="shared" si="120"/>
        <v>1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0.41319444444444442</v>
      </c>
      <c r="F399" s="65">
        <v>148642</v>
      </c>
      <c r="G399" s="64">
        <v>0.45694444444444443</v>
      </c>
      <c r="H399" s="65">
        <v>148674</v>
      </c>
      <c r="I399" s="37">
        <f t="shared" si="118"/>
        <v>4.3750000000000011E-2</v>
      </c>
      <c r="J399" s="38">
        <f t="shared" si="118"/>
        <v>32</v>
      </c>
      <c r="K399" s="35"/>
      <c r="L399" s="35">
        <v>1</v>
      </c>
      <c r="M399" s="35"/>
      <c r="N399" s="35"/>
      <c r="O399" s="35"/>
      <c r="P399" s="35"/>
      <c r="Q399" s="39">
        <f t="shared" si="119"/>
        <v>1</v>
      </c>
      <c r="R399" s="35"/>
      <c r="S399" s="35">
        <v>1</v>
      </c>
      <c r="T399" s="35"/>
      <c r="U399" s="35"/>
      <c r="V399" s="35"/>
      <c r="W399" s="35"/>
      <c r="X399" s="39">
        <f t="shared" si="120"/>
        <v>1</v>
      </c>
      <c r="Y399" s="40">
        <f t="shared" si="117"/>
        <v>0</v>
      </c>
    </row>
    <row r="400" spans="1:25" x14ac:dyDescent="0.25">
      <c r="A400" s="30" t="s">
        <v>82</v>
      </c>
      <c r="B400" s="62"/>
      <c r="C400" s="42" t="s">
        <v>34</v>
      </c>
      <c r="D400" s="33">
        <v>16</v>
      </c>
      <c r="E400" s="64">
        <v>0.64583333333333337</v>
      </c>
      <c r="F400" s="65">
        <v>148674</v>
      </c>
      <c r="G400" s="64">
        <v>0.71180555555555547</v>
      </c>
      <c r="H400" s="65">
        <v>148710</v>
      </c>
      <c r="I400" s="37">
        <f t="shared" si="118"/>
        <v>6.5972222222222099E-2</v>
      </c>
      <c r="J400" s="38">
        <f t="shared" si="118"/>
        <v>36</v>
      </c>
      <c r="K400" s="35"/>
      <c r="L400" s="35">
        <v>2</v>
      </c>
      <c r="M400" s="35"/>
      <c r="N400" s="35"/>
      <c r="O400" s="35"/>
      <c r="P400" s="35"/>
      <c r="Q400" s="39">
        <f t="shared" si="119"/>
        <v>2</v>
      </c>
      <c r="R400" s="35">
        <v>2</v>
      </c>
      <c r="S400" s="35"/>
      <c r="T400" s="35"/>
      <c r="U400" s="35"/>
      <c r="V400" s="35"/>
      <c r="W400" s="35"/>
      <c r="X400" s="39">
        <f t="shared" si="120"/>
        <v>2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0.72777777777777775</v>
      </c>
      <c r="F401" s="65">
        <v>148710</v>
      </c>
      <c r="G401" s="64">
        <v>0.77777777777777779</v>
      </c>
      <c r="H401" s="65">
        <v>148742</v>
      </c>
      <c r="I401" s="37">
        <f t="shared" si="118"/>
        <v>5.0000000000000044E-2</v>
      </c>
      <c r="J401" s="38">
        <f t="shared" si="118"/>
        <v>32</v>
      </c>
      <c r="K401" s="35">
        <v>2</v>
      </c>
      <c r="L401" s="35">
        <v>2</v>
      </c>
      <c r="M401" s="35"/>
      <c r="N401" s="35"/>
      <c r="O401" s="35"/>
      <c r="P401" s="35"/>
      <c r="Q401" s="39">
        <f t="shared" si="119"/>
        <v>4</v>
      </c>
      <c r="R401" s="35">
        <v>1</v>
      </c>
      <c r="S401" s="35">
        <v>3</v>
      </c>
      <c r="T401" s="35"/>
      <c r="U401" s="35"/>
      <c r="V401" s="35"/>
      <c r="W401" s="35"/>
      <c r="X401" s="39">
        <f t="shared" si="120"/>
        <v>4</v>
      </c>
      <c r="Y401" s="40">
        <f t="shared" si="117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0.27847222222222207</v>
      </c>
      <c r="J410" s="38">
        <f>SUM(J396:J409)</f>
        <v>179</v>
      </c>
      <c r="K410" s="38">
        <f t="shared" ref="K410:X410" si="121">SUM(K396:K409)</f>
        <v>3</v>
      </c>
      <c r="L410" s="38">
        <f t="shared" si="121"/>
        <v>6</v>
      </c>
      <c r="M410" s="38">
        <f t="shared" si="121"/>
        <v>1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10</v>
      </c>
      <c r="R410" s="38">
        <f t="shared" si="121"/>
        <v>3</v>
      </c>
      <c r="S410" s="38">
        <f t="shared" si="121"/>
        <v>6</v>
      </c>
      <c r="T410" s="38">
        <f t="shared" si="121"/>
        <v>1</v>
      </c>
      <c r="U410" s="38">
        <f t="shared" si="121"/>
        <v>0</v>
      </c>
      <c r="V410" s="38">
        <f t="shared" si="121"/>
        <v>0</v>
      </c>
      <c r="W410" s="38">
        <f t="shared" si="121"/>
        <v>0</v>
      </c>
      <c r="X410" s="38">
        <f t="shared" si="121"/>
        <v>10</v>
      </c>
      <c r="Y410" s="40">
        <f t="shared" si="117"/>
        <v>0</v>
      </c>
    </row>
    <row r="411" spans="1:25" ht="15.75" thickTop="1" x14ac:dyDescent="0.25">
      <c r="A411" s="30" t="s">
        <v>43</v>
      </c>
      <c r="B411" s="31">
        <v>43767</v>
      </c>
      <c r="C411" s="32" t="s">
        <v>30</v>
      </c>
      <c r="D411" s="33">
        <v>16</v>
      </c>
      <c r="E411" s="64">
        <v>0.27083333333333331</v>
      </c>
      <c r="F411" s="65">
        <v>148742</v>
      </c>
      <c r="G411" s="64">
        <v>0.31527777777777777</v>
      </c>
      <c r="H411" s="65">
        <v>148774</v>
      </c>
      <c r="I411" s="37">
        <f t="shared" ref="I411:J423" si="122">SUM(G411-E411)</f>
        <v>4.4444444444444453E-2</v>
      </c>
      <c r="J411" s="38">
        <f t="shared" si="122"/>
        <v>32</v>
      </c>
      <c r="K411" s="35">
        <v>1</v>
      </c>
      <c r="L411" s="35"/>
      <c r="M411" s="35"/>
      <c r="N411" s="35"/>
      <c r="O411" s="35"/>
      <c r="P411" s="35"/>
      <c r="Q411" s="39">
        <f>SUM(K411:P411)</f>
        <v>1</v>
      </c>
      <c r="R411" s="35"/>
      <c r="S411" s="35">
        <v>1</v>
      </c>
      <c r="T411" s="35"/>
      <c r="U411" s="35"/>
      <c r="V411" s="35"/>
      <c r="W411" s="35"/>
      <c r="X411" s="39">
        <f>SUM(R411:W411)</f>
        <v>1</v>
      </c>
      <c r="Y411" s="40">
        <f t="shared" si="117"/>
        <v>0</v>
      </c>
    </row>
    <row r="412" spans="1:25" x14ac:dyDescent="0.25">
      <c r="A412" s="30" t="s">
        <v>97</v>
      </c>
      <c r="B412" s="41"/>
      <c r="C412" s="42" t="s">
        <v>31</v>
      </c>
      <c r="D412" s="33"/>
      <c r="E412" s="64">
        <v>0.32291666666666669</v>
      </c>
      <c r="F412" s="65">
        <v>148774</v>
      </c>
      <c r="G412" s="64">
        <v>0.35972222222222222</v>
      </c>
      <c r="H412" s="65">
        <v>148797</v>
      </c>
      <c r="I412" s="37">
        <f t="shared" si="122"/>
        <v>3.6805555555555536E-2</v>
      </c>
      <c r="J412" s="38">
        <f t="shared" si="122"/>
        <v>23</v>
      </c>
      <c r="K412" s="35">
        <v>1</v>
      </c>
      <c r="L412" s="35"/>
      <c r="M412" s="35"/>
      <c r="N412" s="35"/>
      <c r="O412" s="35"/>
      <c r="P412" s="35"/>
      <c r="Q412" s="39">
        <f t="shared" ref="Q412:Q423" si="123">SUM(K412:P412)</f>
        <v>1</v>
      </c>
      <c r="R412" s="35"/>
      <c r="S412" s="35">
        <v>1</v>
      </c>
      <c r="T412" s="35"/>
      <c r="U412" s="35"/>
      <c r="V412" s="35"/>
      <c r="W412" s="35"/>
      <c r="X412" s="39">
        <f t="shared" ref="X412:X423" si="124">SUM(R412:W412)</f>
        <v>1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16</v>
      </c>
      <c r="E413" s="64">
        <v>0.36944444444444446</v>
      </c>
      <c r="F413" s="65">
        <v>148797</v>
      </c>
      <c r="G413" s="64">
        <v>0.40208333333333335</v>
      </c>
      <c r="H413" s="65">
        <v>148821</v>
      </c>
      <c r="I413" s="37">
        <f t="shared" si="122"/>
        <v>3.2638888888888884E-2</v>
      </c>
      <c r="J413" s="38">
        <f t="shared" si="122"/>
        <v>24</v>
      </c>
      <c r="K413" s="35"/>
      <c r="L413" s="35"/>
      <c r="M413" s="35">
        <v>1</v>
      </c>
      <c r="N413" s="35"/>
      <c r="O413" s="35"/>
      <c r="P413" s="35"/>
      <c r="Q413" s="39">
        <f t="shared" si="123"/>
        <v>1</v>
      </c>
      <c r="R413" s="35"/>
      <c r="S413" s="35">
        <v>1</v>
      </c>
      <c r="T413" s="35"/>
      <c r="U413" s="35"/>
      <c r="V413" s="35"/>
      <c r="W413" s="35"/>
      <c r="X413" s="39">
        <f t="shared" si="124"/>
        <v>1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0.41319444444444442</v>
      </c>
      <c r="F414" s="65">
        <v>148821</v>
      </c>
      <c r="G414" s="64">
        <v>0.45833333333333331</v>
      </c>
      <c r="H414" s="65">
        <v>148853</v>
      </c>
      <c r="I414" s="37">
        <f t="shared" si="122"/>
        <v>4.5138888888888895E-2</v>
      </c>
      <c r="J414" s="38">
        <f t="shared" si="122"/>
        <v>32</v>
      </c>
      <c r="K414" s="35"/>
      <c r="L414" s="35"/>
      <c r="M414" s="35"/>
      <c r="N414" s="35"/>
      <c r="O414" s="35"/>
      <c r="P414" s="35"/>
      <c r="Q414" s="39">
        <f t="shared" si="123"/>
        <v>0</v>
      </c>
      <c r="R414" s="35"/>
      <c r="S414" s="35"/>
      <c r="T414" s="35"/>
      <c r="U414" s="35"/>
      <c r="V414" s="35"/>
      <c r="W414" s="35"/>
      <c r="X414" s="39">
        <f t="shared" si="124"/>
        <v>0</v>
      </c>
      <c r="Y414" s="40">
        <f t="shared" si="117"/>
        <v>0</v>
      </c>
    </row>
    <row r="415" spans="1:25" x14ac:dyDescent="0.25">
      <c r="A415" s="30" t="s">
        <v>82</v>
      </c>
      <c r="B415" s="41"/>
      <c r="C415" s="42" t="s">
        <v>34</v>
      </c>
      <c r="D415" s="33">
        <v>16</v>
      </c>
      <c r="E415" s="64">
        <v>0.64583333333333337</v>
      </c>
      <c r="F415" s="65">
        <v>148853</v>
      </c>
      <c r="G415" s="64">
        <v>0.71180555555555547</v>
      </c>
      <c r="H415" s="65">
        <v>148894</v>
      </c>
      <c r="I415" s="37">
        <f t="shared" si="122"/>
        <v>6.5972222222222099E-2</v>
      </c>
      <c r="J415" s="38">
        <f t="shared" si="122"/>
        <v>41</v>
      </c>
      <c r="K415" s="35"/>
      <c r="L415" s="35"/>
      <c r="M415" s="35"/>
      <c r="N415" s="35">
        <v>1</v>
      </c>
      <c r="O415" s="35"/>
      <c r="P415" s="35"/>
      <c r="Q415" s="39">
        <f t="shared" si="123"/>
        <v>1</v>
      </c>
      <c r="R415" s="35"/>
      <c r="S415" s="35"/>
      <c r="T415" s="35">
        <v>1</v>
      </c>
      <c r="U415" s="35"/>
      <c r="V415" s="35"/>
      <c r="W415" s="35"/>
      <c r="X415" s="39">
        <f t="shared" si="124"/>
        <v>1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0.72777777777777775</v>
      </c>
      <c r="F416" s="65">
        <v>148894</v>
      </c>
      <c r="G416" s="64">
        <v>0.77777777777777779</v>
      </c>
      <c r="H416" s="65">
        <v>148925</v>
      </c>
      <c r="I416" s="37">
        <f t="shared" si="122"/>
        <v>5.0000000000000044E-2</v>
      </c>
      <c r="J416" s="38">
        <f t="shared" si="122"/>
        <v>31</v>
      </c>
      <c r="K416" s="35">
        <v>2</v>
      </c>
      <c r="L416" s="35">
        <v>1</v>
      </c>
      <c r="M416" s="35"/>
      <c r="N416" s="35"/>
      <c r="O416" s="35"/>
      <c r="P416" s="35"/>
      <c r="Q416" s="39">
        <f t="shared" si="123"/>
        <v>3</v>
      </c>
      <c r="R416" s="35"/>
      <c r="S416" s="35">
        <v>3</v>
      </c>
      <c r="T416" s="35"/>
      <c r="U416" s="35"/>
      <c r="V416" s="35"/>
      <c r="W416" s="35"/>
      <c r="X416" s="39">
        <f t="shared" si="124"/>
        <v>3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0.27499999999999991</v>
      </c>
      <c r="J425" s="38">
        <f>SUM(J411:J424)</f>
        <v>183</v>
      </c>
      <c r="K425" s="38">
        <f t="shared" ref="K425:X425" si="125">SUM(K411:K424)</f>
        <v>4</v>
      </c>
      <c r="L425" s="38">
        <f t="shared" si="125"/>
        <v>1</v>
      </c>
      <c r="M425" s="38">
        <f t="shared" si="125"/>
        <v>1</v>
      </c>
      <c r="N425" s="38">
        <f t="shared" si="125"/>
        <v>1</v>
      </c>
      <c r="O425" s="38">
        <f t="shared" si="125"/>
        <v>0</v>
      </c>
      <c r="P425" s="38">
        <f t="shared" si="125"/>
        <v>0</v>
      </c>
      <c r="Q425" s="38">
        <f t="shared" si="125"/>
        <v>7</v>
      </c>
      <c r="R425" s="38">
        <f t="shared" si="125"/>
        <v>0</v>
      </c>
      <c r="S425" s="38">
        <f t="shared" si="125"/>
        <v>6</v>
      </c>
      <c r="T425" s="38">
        <f t="shared" si="125"/>
        <v>1</v>
      </c>
      <c r="U425" s="38">
        <f t="shared" si="125"/>
        <v>0</v>
      </c>
      <c r="V425" s="38">
        <f t="shared" si="125"/>
        <v>0</v>
      </c>
      <c r="W425" s="38">
        <f t="shared" si="125"/>
        <v>0</v>
      </c>
      <c r="X425" s="38">
        <f t="shared" si="125"/>
        <v>7</v>
      </c>
      <c r="Y425" s="40">
        <f t="shared" si="117"/>
        <v>0</v>
      </c>
    </row>
    <row r="426" spans="1:25" ht="15.75" thickTop="1" x14ac:dyDescent="0.25">
      <c r="A426" s="30" t="s">
        <v>108</v>
      </c>
      <c r="B426" s="31">
        <v>43768</v>
      </c>
      <c r="C426" s="32" t="s">
        <v>30</v>
      </c>
      <c r="D426" s="33">
        <v>16</v>
      </c>
      <c r="E426" s="64">
        <v>0.27083333333333331</v>
      </c>
      <c r="F426" s="65">
        <v>148925</v>
      </c>
      <c r="G426" s="64">
        <v>0.3215277777777778</v>
      </c>
      <c r="H426" s="65">
        <v>148962</v>
      </c>
      <c r="I426" s="37">
        <f t="shared" ref="I426:J438" si="126">SUM(G426-E426)</f>
        <v>5.0694444444444486E-2</v>
      </c>
      <c r="J426" s="38">
        <f t="shared" si="126"/>
        <v>37</v>
      </c>
      <c r="K426" s="35">
        <v>1</v>
      </c>
      <c r="L426" s="35"/>
      <c r="M426" s="35"/>
      <c r="N426" s="35">
        <v>1</v>
      </c>
      <c r="O426" s="35"/>
      <c r="P426" s="35"/>
      <c r="Q426" s="39">
        <f>SUM(K426:P426)</f>
        <v>2</v>
      </c>
      <c r="R426" s="35"/>
      <c r="S426" s="35">
        <v>1</v>
      </c>
      <c r="T426" s="35">
        <v>1</v>
      </c>
      <c r="U426" s="35"/>
      <c r="V426" s="35"/>
      <c r="W426" s="35"/>
      <c r="X426" s="39">
        <f>SUM(R426:W426)</f>
        <v>2</v>
      </c>
      <c r="Y426" s="40">
        <f t="shared" si="117"/>
        <v>0</v>
      </c>
    </row>
    <row r="427" spans="1:25" x14ac:dyDescent="0.25">
      <c r="A427" s="30" t="s">
        <v>156</v>
      </c>
      <c r="B427" s="41"/>
      <c r="C427" s="42" t="s">
        <v>31</v>
      </c>
      <c r="D427" s="33"/>
      <c r="E427" s="64">
        <v>0.33333333333333331</v>
      </c>
      <c r="F427" s="65">
        <v>148962</v>
      </c>
      <c r="G427" s="64">
        <v>0.3611111111111111</v>
      </c>
      <c r="H427" s="65">
        <v>148982</v>
      </c>
      <c r="I427" s="37">
        <f t="shared" si="126"/>
        <v>2.777777777777779E-2</v>
      </c>
      <c r="J427" s="38">
        <f t="shared" si="126"/>
        <v>20</v>
      </c>
      <c r="K427" s="35"/>
      <c r="L427" s="35"/>
      <c r="M427" s="35"/>
      <c r="N427" s="35"/>
      <c r="O427" s="35"/>
      <c r="P427" s="35"/>
      <c r="Q427" s="39">
        <f t="shared" ref="Q427:Q438" si="127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28">SUM(R427:W427)</f>
        <v>0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>
        <v>16</v>
      </c>
      <c r="E428" s="64">
        <v>0.36944444444444446</v>
      </c>
      <c r="F428" s="65">
        <v>148982</v>
      </c>
      <c r="G428" s="64">
        <v>0.40138888888888885</v>
      </c>
      <c r="H428" s="65">
        <v>149006</v>
      </c>
      <c r="I428" s="37">
        <f t="shared" si="126"/>
        <v>3.1944444444444386E-2</v>
      </c>
      <c r="J428" s="38">
        <f t="shared" si="126"/>
        <v>24</v>
      </c>
      <c r="K428" s="35"/>
      <c r="L428" s="35"/>
      <c r="M428" s="35">
        <v>1</v>
      </c>
      <c r="N428" s="35"/>
      <c r="O428" s="35"/>
      <c r="P428" s="35"/>
      <c r="Q428" s="39">
        <f t="shared" si="127"/>
        <v>1</v>
      </c>
      <c r="R428" s="35"/>
      <c r="S428" s="35">
        <v>1</v>
      </c>
      <c r="T428" s="35"/>
      <c r="U428" s="35"/>
      <c r="V428" s="35"/>
      <c r="W428" s="35"/>
      <c r="X428" s="39">
        <f t="shared" si="128"/>
        <v>1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>
        <v>0.41319444444444442</v>
      </c>
      <c r="F429" s="65">
        <v>149006</v>
      </c>
      <c r="G429" s="64">
        <v>0.46736111111111112</v>
      </c>
      <c r="H429" s="65">
        <v>149039</v>
      </c>
      <c r="I429" s="37">
        <f t="shared" si="126"/>
        <v>5.4166666666666696E-2</v>
      </c>
      <c r="J429" s="38">
        <f t="shared" si="126"/>
        <v>33</v>
      </c>
      <c r="K429" s="35"/>
      <c r="L429" s="35"/>
      <c r="M429" s="35"/>
      <c r="N429" s="35">
        <v>1</v>
      </c>
      <c r="O429" s="35"/>
      <c r="P429" s="35"/>
      <c r="Q429" s="39">
        <f t="shared" si="127"/>
        <v>1</v>
      </c>
      <c r="R429" s="35"/>
      <c r="S429" s="35"/>
      <c r="T429" s="35">
        <v>1</v>
      </c>
      <c r="U429" s="35"/>
      <c r="V429" s="35"/>
      <c r="W429" s="35"/>
      <c r="X429" s="39">
        <f t="shared" si="128"/>
        <v>1</v>
      </c>
      <c r="Y429" s="40">
        <f t="shared" si="117"/>
        <v>0</v>
      </c>
    </row>
    <row r="430" spans="1:25" x14ac:dyDescent="0.25">
      <c r="A430" s="30" t="s">
        <v>84</v>
      </c>
      <c r="B430" s="41"/>
      <c r="C430" s="42" t="s">
        <v>34</v>
      </c>
      <c r="D430" s="33">
        <v>16</v>
      </c>
      <c r="E430" s="64">
        <v>0.64583333333333337</v>
      </c>
      <c r="F430" s="65">
        <v>149039</v>
      </c>
      <c r="G430" s="64">
        <v>0.69166666666666676</v>
      </c>
      <c r="H430" s="65">
        <v>149072</v>
      </c>
      <c r="I430" s="37">
        <f t="shared" si="126"/>
        <v>4.5833333333333393E-2</v>
      </c>
      <c r="J430" s="38">
        <f t="shared" si="126"/>
        <v>33</v>
      </c>
      <c r="K430" s="35">
        <v>1</v>
      </c>
      <c r="L430" s="35"/>
      <c r="M430" s="35"/>
      <c r="N430" s="35"/>
      <c r="O430" s="35"/>
      <c r="P430" s="35"/>
      <c r="Q430" s="39">
        <f t="shared" si="127"/>
        <v>1</v>
      </c>
      <c r="R430" s="35"/>
      <c r="S430" s="35"/>
      <c r="T430" s="35"/>
      <c r="U430" s="35"/>
      <c r="V430" s="35">
        <v>1</v>
      </c>
      <c r="W430" s="35"/>
      <c r="X430" s="39">
        <f t="shared" si="128"/>
        <v>1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>
        <v>0.72777777777777775</v>
      </c>
      <c r="F431" s="65">
        <v>149072</v>
      </c>
      <c r="G431" s="64">
        <v>0.77777777777777779</v>
      </c>
      <c r="H431" s="65">
        <v>149109</v>
      </c>
      <c r="I431" s="37">
        <f t="shared" si="126"/>
        <v>5.0000000000000044E-2</v>
      </c>
      <c r="J431" s="38">
        <f t="shared" si="126"/>
        <v>37</v>
      </c>
      <c r="K431" s="35">
        <v>1</v>
      </c>
      <c r="L431" s="35"/>
      <c r="M431" s="35">
        <v>1</v>
      </c>
      <c r="N431" s="35"/>
      <c r="O431" s="35"/>
      <c r="P431" s="35"/>
      <c r="Q431" s="39">
        <f t="shared" si="127"/>
        <v>2</v>
      </c>
      <c r="R431" s="35"/>
      <c r="S431" s="35">
        <v>2</v>
      </c>
      <c r="T431" s="35"/>
      <c r="U431" s="35"/>
      <c r="V431" s="35"/>
      <c r="W431" s="35"/>
      <c r="X431" s="39">
        <f t="shared" si="128"/>
        <v>2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0.2604166666666668</v>
      </c>
      <c r="J440" s="38">
        <f>SUM(J426:J439)</f>
        <v>184</v>
      </c>
      <c r="K440" s="38">
        <f t="shared" ref="K440:X440" si="129">SUM(K426:K439)</f>
        <v>3</v>
      </c>
      <c r="L440" s="38">
        <f t="shared" si="129"/>
        <v>0</v>
      </c>
      <c r="M440" s="38">
        <f t="shared" si="129"/>
        <v>2</v>
      </c>
      <c r="N440" s="38">
        <f t="shared" si="129"/>
        <v>2</v>
      </c>
      <c r="O440" s="38">
        <f t="shared" si="129"/>
        <v>0</v>
      </c>
      <c r="P440" s="38">
        <f t="shared" si="129"/>
        <v>0</v>
      </c>
      <c r="Q440" s="38">
        <f t="shared" si="129"/>
        <v>7</v>
      </c>
      <c r="R440" s="38">
        <f t="shared" si="129"/>
        <v>0</v>
      </c>
      <c r="S440" s="38">
        <f t="shared" si="129"/>
        <v>4</v>
      </c>
      <c r="T440" s="38">
        <f t="shared" si="129"/>
        <v>2</v>
      </c>
      <c r="U440" s="38">
        <f t="shared" si="129"/>
        <v>0</v>
      </c>
      <c r="V440" s="38">
        <f t="shared" si="129"/>
        <v>1</v>
      </c>
      <c r="W440" s="38">
        <f t="shared" si="129"/>
        <v>0</v>
      </c>
      <c r="X440" s="38">
        <f t="shared" si="129"/>
        <v>7</v>
      </c>
      <c r="Y440" s="40">
        <f t="shared" si="117"/>
        <v>0</v>
      </c>
    </row>
    <row r="441" spans="1:25" ht="15.75" thickTop="1" x14ac:dyDescent="0.25">
      <c r="A441" s="30" t="s">
        <v>45</v>
      </c>
      <c r="B441" s="31">
        <v>43769</v>
      </c>
      <c r="C441" s="32" t="s">
        <v>30</v>
      </c>
      <c r="D441" s="33">
        <v>16</v>
      </c>
      <c r="E441" s="64">
        <v>0.27083333333333331</v>
      </c>
      <c r="F441" s="65">
        <v>149109</v>
      </c>
      <c r="G441" s="64">
        <v>0.31388888888888888</v>
      </c>
      <c r="H441" s="65">
        <v>149142</v>
      </c>
      <c r="I441" s="37">
        <f t="shared" ref="I441:J453" si="130">SUM(G441-E441)</f>
        <v>4.3055555555555569E-2</v>
      </c>
      <c r="J441" s="38">
        <f t="shared" si="130"/>
        <v>33</v>
      </c>
      <c r="K441" s="35"/>
      <c r="L441" s="35">
        <v>2</v>
      </c>
      <c r="M441" s="35"/>
      <c r="N441" s="35"/>
      <c r="O441" s="35"/>
      <c r="P441" s="35"/>
      <c r="Q441" s="39">
        <f>SUM(K441:P441)</f>
        <v>2</v>
      </c>
      <c r="R441" s="35"/>
      <c r="S441" s="35">
        <v>1</v>
      </c>
      <c r="T441" s="35"/>
      <c r="U441" s="35"/>
      <c r="V441" s="35">
        <v>1</v>
      </c>
      <c r="W441" s="35"/>
      <c r="X441" s="39">
        <f>SUM(R441:W441)</f>
        <v>2</v>
      </c>
      <c r="Y441" s="40">
        <f t="shared" si="117"/>
        <v>0</v>
      </c>
    </row>
    <row r="442" spans="1:25" x14ac:dyDescent="0.25">
      <c r="A442" s="30" t="s">
        <v>84</v>
      </c>
      <c r="B442" s="41"/>
      <c r="C442" s="42" t="s">
        <v>31</v>
      </c>
      <c r="D442" s="33"/>
      <c r="E442" s="64">
        <v>0.34027777777777773</v>
      </c>
      <c r="F442" s="65">
        <v>149142</v>
      </c>
      <c r="G442" s="64">
        <v>0.35555555555555557</v>
      </c>
      <c r="H442" s="65">
        <v>149166</v>
      </c>
      <c r="I442" s="37">
        <f t="shared" si="130"/>
        <v>1.5277777777777835E-2</v>
      </c>
      <c r="J442" s="38">
        <f t="shared" si="130"/>
        <v>24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30"/>
      <c r="B443" s="41"/>
      <c r="C443" s="42" t="s">
        <v>32</v>
      </c>
      <c r="D443" s="33">
        <v>16</v>
      </c>
      <c r="E443" s="64">
        <v>0.36944444444444446</v>
      </c>
      <c r="F443" s="65">
        <v>149166</v>
      </c>
      <c r="G443" s="64">
        <v>0.40763888888888888</v>
      </c>
      <c r="H443" s="65">
        <v>149195</v>
      </c>
      <c r="I443" s="37">
        <f t="shared" si="130"/>
        <v>3.819444444444442E-2</v>
      </c>
      <c r="J443" s="38">
        <f t="shared" si="130"/>
        <v>29</v>
      </c>
      <c r="K443" s="35">
        <v>1</v>
      </c>
      <c r="L443" s="35"/>
      <c r="M443" s="35">
        <v>1</v>
      </c>
      <c r="N443" s="35"/>
      <c r="O443" s="35"/>
      <c r="P443" s="35"/>
      <c r="Q443" s="39">
        <f t="shared" si="131"/>
        <v>2</v>
      </c>
      <c r="R443" s="35"/>
      <c r="S443" s="35">
        <v>2</v>
      </c>
      <c r="T443" s="35"/>
      <c r="U443" s="35"/>
      <c r="V443" s="35"/>
      <c r="W443" s="35"/>
      <c r="X443" s="39">
        <f t="shared" si="132"/>
        <v>2</v>
      </c>
      <c r="Y443" s="40">
        <f t="shared" si="117"/>
        <v>0</v>
      </c>
    </row>
    <row r="444" spans="1:25" x14ac:dyDescent="0.25">
      <c r="A444" s="30"/>
      <c r="B444" s="41"/>
      <c r="C444" s="42" t="s">
        <v>33</v>
      </c>
      <c r="D444" s="33"/>
      <c r="E444" s="64">
        <v>0.41319444444444442</v>
      </c>
      <c r="F444" s="65">
        <v>149195</v>
      </c>
      <c r="G444" s="64">
        <v>0.46319444444444446</v>
      </c>
      <c r="H444" s="65">
        <v>149228</v>
      </c>
      <c r="I444" s="37">
        <f t="shared" si="130"/>
        <v>5.0000000000000044E-2</v>
      </c>
      <c r="J444" s="38">
        <f t="shared" si="130"/>
        <v>33</v>
      </c>
      <c r="K444" s="35">
        <v>1</v>
      </c>
      <c r="L444" s="35"/>
      <c r="M444" s="35"/>
      <c r="N444" s="35"/>
      <c r="O444" s="35"/>
      <c r="P444" s="35"/>
      <c r="Q444" s="39">
        <f t="shared" si="131"/>
        <v>1</v>
      </c>
      <c r="R444" s="35"/>
      <c r="S444" s="35">
        <v>1</v>
      </c>
      <c r="T444" s="35"/>
      <c r="U444" s="35"/>
      <c r="V444" s="35"/>
      <c r="W444" s="35"/>
      <c r="X444" s="39">
        <f t="shared" si="132"/>
        <v>1</v>
      </c>
      <c r="Y444" s="40">
        <f t="shared" si="117"/>
        <v>0</v>
      </c>
    </row>
    <row r="445" spans="1:25" x14ac:dyDescent="0.25">
      <c r="A445" s="30" t="s">
        <v>83</v>
      </c>
      <c r="B445" s="41"/>
      <c r="C445" s="42" t="s">
        <v>34</v>
      </c>
      <c r="D445" s="33">
        <v>16</v>
      </c>
      <c r="E445" s="64">
        <v>0.64583333333333337</v>
      </c>
      <c r="F445" s="65">
        <v>149228</v>
      </c>
      <c r="G445" s="64">
        <v>0.69444444444444453</v>
      </c>
      <c r="H445" s="65">
        <v>149261</v>
      </c>
      <c r="I445" s="37">
        <f t="shared" si="130"/>
        <v>4.861111111111116E-2</v>
      </c>
      <c r="J445" s="38">
        <f t="shared" si="130"/>
        <v>33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30"/>
      <c r="B446" s="41"/>
      <c r="C446" s="42" t="s">
        <v>35</v>
      </c>
      <c r="D446" s="33"/>
      <c r="E446" s="64">
        <v>0.72777777777777775</v>
      </c>
      <c r="F446" s="65">
        <v>149261</v>
      </c>
      <c r="G446" s="64">
        <v>0.77083333333333337</v>
      </c>
      <c r="H446" s="65">
        <v>149296</v>
      </c>
      <c r="I446" s="37">
        <f t="shared" si="130"/>
        <v>4.3055555555555625E-2</v>
      </c>
      <c r="J446" s="38">
        <f t="shared" si="130"/>
        <v>35</v>
      </c>
      <c r="K446" s="35">
        <v>1</v>
      </c>
      <c r="L446" s="35"/>
      <c r="M446" s="35">
        <v>1</v>
      </c>
      <c r="N446" s="35">
        <v>1</v>
      </c>
      <c r="O446" s="35"/>
      <c r="P446" s="35"/>
      <c r="Q446" s="39">
        <f t="shared" si="131"/>
        <v>3</v>
      </c>
      <c r="R446" s="35"/>
      <c r="S446" s="35">
        <v>2</v>
      </c>
      <c r="T446" s="35"/>
      <c r="U446" s="35"/>
      <c r="V446" s="35">
        <v>1</v>
      </c>
      <c r="W446" s="35"/>
      <c r="X446" s="39">
        <f t="shared" si="132"/>
        <v>3</v>
      </c>
      <c r="Y446" s="40">
        <f t="shared" si="117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0.23819444444444465</v>
      </c>
      <c r="J455" s="38">
        <f>SUM(J441:J454)</f>
        <v>187</v>
      </c>
      <c r="K455" s="38">
        <f t="shared" ref="K455:X455" si="133">SUM(K441:K454)</f>
        <v>3</v>
      </c>
      <c r="L455" s="38">
        <f t="shared" si="133"/>
        <v>2</v>
      </c>
      <c r="M455" s="38">
        <f t="shared" si="133"/>
        <v>2</v>
      </c>
      <c r="N455" s="38">
        <f t="shared" si="133"/>
        <v>1</v>
      </c>
      <c r="O455" s="38">
        <f t="shared" si="133"/>
        <v>0</v>
      </c>
      <c r="P455" s="38">
        <f t="shared" si="133"/>
        <v>0</v>
      </c>
      <c r="Q455" s="38">
        <f t="shared" si="133"/>
        <v>8</v>
      </c>
      <c r="R455" s="38">
        <f t="shared" si="133"/>
        <v>0</v>
      </c>
      <c r="S455" s="38">
        <f t="shared" si="133"/>
        <v>6</v>
      </c>
      <c r="T455" s="38">
        <f t="shared" si="133"/>
        <v>0</v>
      </c>
      <c r="U455" s="38">
        <f t="shared" si="133"/>
        <v>0</v>
      </c>
      <c r="V455" s="38">
        <f t="shared" si="133"/>
        <v>2</v>
      </c>
      <c r="W455" s="38">
        <f t="shared" si="133"/>
        <v>0</v>
      </c>
      <c r="X455" s="38">
        <f t="shared" si="133"/>
        <v>8</v>
      </c>
      <c r="Y455" s="40">
        <f t="shared" si="117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>I45+I60+I75+I90+I125+I140+I155+I170+I185+I220+I235+I250+I265+I280+I315+I330+I345+I360+I375+I410+I425+I440+I455</f>
        <v>5.9638888888888886</v>
      </c>
      <c r="J486" s="121">
        <f>J45+J60+J75+J90+J125+J140+J155+J170+J185+J220+J235+J250+J265+J280+J315+J330+J345+J360+J375+J410+J425+J440+J455</f>
        <v>4045</v>
      </c>
      <c r="K486" s="121">
        <f>K45+K60+K75+K90+K125+K140+K155+K170+K185+K220+K235+K250+K265+K280+K315+K330+K345+K360+K375+K410+K425+K440+K455</f>
        <v>108</v>
      </c>
      <c r="L486" s="121">
        <f t="shared" ref="L486:P486" si="142">L45+L60+L75+L90+L125+L140+L155+L170+L185+L220+L235+L250+L265+L280+L315+L330+L345+L360+L375+L410+L425+L440+L455</f>
        <v>142</v>
      </c>
      <c r="M486" s="121">
        <f t="shared" si="142"/>
        <v>50</v>
      </c>
      <c r="N486" s="121">
        <f t="shared" si="142"/>
        <v>9</v>
      </c>
      <c r="O486" s="121">
        <f t="shared" si="142"/>
        <v>0</v>
      </c>
      <c r="P486" s="121">
        <f t="shared" si="142"/>
        <v>0</v>
      </c>
      <c r="Q486" s="121">
        <f>SUM(K486:P486)</f>
        <v>309</v>
      </c>
      <c r="R486" s="121">
        <f>R45+R60+R75+R90+R125+R140+R155+R170+R185+R220+R235+R250+R265+R280+R315+R330+R345+R360+R375+R410+R425+R440+R455</f>
        <v>9</v>
      </c>
      <c r="S486" s="121">
        <f t="shared" ref="S486:W486" si="143">S45+S60+S75+S90+S125+S140+S155+S170+S185+S220+S235+S250+S265+S280+S315+S330+S345+S360+S375+S410+S425+S440+S455</f>
        <v>212</v>
      </c>
      <c r="T486" s="121">
        <f t="shared" si="143"/>
        <v>30</v>
      </c>
      <c r="U486" s="121">
        <f t="shared" si="143"/>
        <v>1</v>
      </c>
      <c r="V486" s="121">
        <f t="shared" si="143"/>
        <v>57</v>
      </c>
      <c r="W486" s="121">
        <f t="shared" si="143"/>
        <v>0</v>
      </c>
      <c r="X486" s="121">
        <f>SUM(R486:W486)</f>
        <v>309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>Q31+Q46+Q61+Q76+Q111+Q126+Q141+Q156+Q171+Q206+Q221+Q236+Q251+Q266+Q301+Q316+Q331+Q346+Q361+Q396+Q411+Q426+Q441</f>
        <v>61</v>
      </c>
      <c r="R487" s="2"/>
      <c r="S487" s="2"/>
      <c r="T487" s="2"/>
      <c r="U487" s="2"/>
      <c r="V487" s="2"/>
      <c r="W487" s="123" t="s">
        <v>30</v>
      </c>
      <c r="X487" s="124">
        <f>X31+X46+X61+X76+X111+X126+X141+X156+X171+X206+X221+X236+X251+X266+X301+X316+X331+X346+X361+X396+X411+X426+X441</f>
        <v>61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ref="Q488:Q492" si="144">Q32+Q47+Q62+Q77+Q112+Q127+Q142+Q157+Q172+Q207+Q222+Q237+Q252+Q267+Q302+Q317+Q332+Q347+Q362+Q397+Q412+Q427+Q442</f>
        <v>17</v>
      </c>
      <c r="R488" s="125"/>
      <c r="S488" s="125"/>
      <c r="T488" s="125"/>
      <c r="U488" s="125"/>
      <c r="V488" s="125"/>
      <c r="W488" s="123" t="s">
        <v>31</v>
      </c>
      <c r="X488" s="124">
        <f t="shared" ref="X488:X492" si="145">X32+X47+X62+X77+X112+X127+X142+X157+X172+X207+X222+X237+X252+X267+X302+X317+X332+X347+X362+X397+X412+X427+X442</f>
        <v>17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4"/>
        <v>64</v>
      </c>
      <c r="R489" s="125"/>
      <c r="S489" s="125"/>
      <c r="T489" s="125"/>
      <c r="U489" s="125"/>
      <c r="V489" s="125"/>
      <c r="W489" s="123" t="s">
        <v>32</v>
      </c>
      <c r="X489" s="124">
        <f t="shared" si="145"/>
        <v>64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4"/>
        <v>22</v>
      </c>
      <c r="R490" s="125"/>
      <c r="S490" s="125"/>
      <c r="T490" s="125"/>
      <c r="U490" s="125"/>
      <c r="V490" s="125"/>
      <c r="W490" s="123" t="s">
        <v>33</v>
      </c>
      <c r="X490" s="124">
        <f t="shared" si="145"/>
        <v>22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4"/>
        <v>28</v>
      </c>
      <c r="R491" s="125"/>
      <c r="S491" s="125"/>
      <c r="T491" s="125"/>
      <c r="U491" s="125"/>
      <c r="V491" s="125"/>
      <c r="W491" s="123" t="s">
        <v>34</v>
      </c>
      <c r="X491" s="124">
        <f t="shared" si="145"/>
        <v>28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4"/>
        <v>117</v>
      </c>
      <c r="R492" s="125"/>
      <c r="S492" s="125"/>
      <c r="T492" s="125"/>
      <c r="U492" s="125"/>
      <c r="V492" s="125"/>
      <c r="W492" s="123" t="s">
        <v>35</v>
      </c>
      <c r="X492" s="124">
        <f t="shared" si="145"/>
        <v>117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/>
      <c r="R493" s="125"/>
      <c r="S493" s="125"/>
      <c r="T493" s="125"/>
      <c r="U493" s="125"/>
      <c r="V493" s="125"/>
      <c r="W493" s="123" t="s">
        <v>36</v>
      </c>
      <c r="X493" s="124"/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/>
      <c r="R494" s="125"/>
      <c r="S494" s="125"/>
      <c r="T494" s="125"/>
      <c r="U494" s="125"/>
      <c r="V494" s="125"/>
      <c r="W494" s="123" t="s">
        <v>37</v>
      </c>
      <c r="X494" s="124"/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/>
      <c r="R495" s="125"/>
      <c r="S495" s="125"/>
      <c r="T495" s="125"/>
      <c r="U495" s="125"/>
      <c r="V495" s="125"/>
      <c r="W495" s="123" t="s">
        <v>41</v>
      </c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SUM(Q487:Q492)</f>
        <v>309</v>
      </c>
      <c r="R497" s="125"/>
      <c r="S497" s="125"/>
      <c r="T497" s="125"/>
      <c r="U497" s="125"/>
      <c r="V497" s="125"/>
      <c r="W497" s="123" t="s">
        <v>7</v>
      </c>
      <c r="X497" s="124">
        <f>SUM(X487:X492)</f>
        <v>309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61</v>
      </c>
      <c r="K504" s="142">
        <f>Q488</f>
        <v>17</v>
      </c>
      <c r="L504" s="140">
        <f>J504+K504</f>
        <v>78</v>
      </c>
      <c r="M504" s="143">
        <f>Q489</f>
        <v>64</v>
      </c>
      <c r="N504" s="141">
        <f>Q490</f>
        <v>22</v>
      </c>
      <c r="O504" s="141">
        <f>M504+N504</f>
        <v>86</v>
      </c>
      <c r="P504" s="141">
        <f>Q491</f>
        <v>28</v>
      </c>
      <c r="Q504" s="141">
        <f>Q492</f>
        <v>117</v>
      </c>
      <c r="R504" s="141">
        <f>P504+Q504</f>
        <v>145</v>
      </c>
      <c r="S504" s="141"/>
      <c r="T504" s="141"/>
      <c r="U504" s="141"/>
      <c r="V504" s="140"/>
      <c r="W504" s="140"/>
      <c r="X504" s="140">
        <f>V504+W504</f>
        <v>0</v>
      </c>
      <c r="Y504" s="140">
        <f>L504+O504+R504+U504+X504</f>
        <v>309</v>
      </c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Q48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83" activePane="bottomLeft" state="frozen"/>
      <selection pane="bottomLeft" activeCell="R489" sqref="R489"/>
    </sheetView>
  </sheetViews>
  <sheetFormatPr defaultRowHeight="15" x14ac:dyDescent="0.25"/>
  <cols>
    <col min="2" max="2" width="9.85546875" bestFit="1" customWidth="1"/>
  </cols>
  <sheetData>
    <row r="1" spans="1:25" ht="18" x14ac:dyDescent="0.25">
      <c r="A1" s="261" t="s">
        <v>87</v>
      </c>
      <c r="B1" s="261"/>
      <c r="C1" s="261"/>
      <c r="D1" s="26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/>
      <c r="C6" s="32" t="s">
        <v>30</v>
      </c>
      <c r="D6" s="33"/>
      <c r="E6" s="34"/>
      <c r="F6" s="35"/>
      <c r="G6" s="36"/>
      <c r="H6" s="35"/>
      <c r="I6" s="37">
        <f>SUM(G6-E6)</f>
        <v>0</v>
      </c>
      <c r="J6" s="38">
        <f>SUM(H6-F6)</f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0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ref="I7:J13" si="1">SUM(G7-E7)</f>
        <v>0</v>
      </c>
      <c r="J7" s="38">
        <f t="shared" si="1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0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1"/>
        <v>0</v>
      </c>
      <c r="J8" s="38">
        <f t="shared" si="1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0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1"/>
        <v>0</v>
      </c>
      <c r="J9" s="38">
        <f t="shared" si="1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0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1"/>
        <v>0</v>
      </c>
      <c r="J10" s="38">
        <f t="shared" si="1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0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1"/>
        <v>0</v>
      </c>
      <c r="J11" s="38">
        <f t="shared" si="1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0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1"/>
        <v>0</v>
      </c>
      <c r="J12" s="38">
        <f t="shared" si="1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0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1"/>
        <v>0</v>
      </c>
      <c r="J13" s="38">
        <f t="shared" si="1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5.75" thickTop="1" x14ac:dyDescent="0.25">
      <c r="A16" s="30" t="s">
        <v>40</v>
      </c>
      <c r="B16" s="31"/>
      <c r="C16" s="32" t="s">
        <v>30</v>
      </c>
      <c r="D16" s="33"/>
      <c r="E16" s="34"/>
      <c r="F16" s="35"/>
      <c r="G16" s="34"/>
      <c r="H16" s="35"/>
      <c r="I16" s="37">
        <f>SUM(G16-E16)</f>
        <v>0</v>
      </c>
      <c r="J16" s="38">
        <f>SUM(H16-F16)</f>
        <v>0</v>
      </c>
      <c r="K16" s="35"/>
      <c r="L16" s="35"/>
      <c r="M16" s="35"/>
      <c r="N16" s="35"/>
      <c r="O16" s="35"/>
      <c r="P16" s="35"/>
      <c r="Q16" s="39">
        <f>SUM(K16:P16)</f>
        <v>0</v>
      </c>
      <c r="R16" s="35"/>
      <c r="S16" s="35"/>
      <c r="T16" s="35"/>
      <c r="U16" s="35"/>
      <c r="V16" s="35"/>
      <c r="W16" s="35"/>
      <c r="X16" s="39">
        <f>SUM(R16:W16)</f>
        <v>0</v>
      </c>
      <c r="Y16" s="40">
        <f t="shared" si="6"/>
        <v>0</v>
      </c>
    </row>
    <row r="17" spans="1:25" x14ac:dyDescent="0.25">
      <c r="A17" s="30"/>
      <c r="B17" s="41"/>
      <c r="C17" s="42" t="s">
        <v>31</v>
      </c>
      <c r="D17" s="33"/>
      <c r="E17" s="34"/>
      <c r="F17" s="35"/>
      <c r="G17" s="34"/>
      <c r="H17" s="35"/>
      <c r="I17" s="37">
        <f t="shared" ref="I17:J28" si="7">SUM(G17-E17)</f>
        <v>0</v>
      </c>
      <c r="J17" s="38">
        <f t="shared" si="7"/>
        <v>0</v>
      </c>
      <c r="K17" s="35"/>
      <c r="L17" s="35"/>
      <c r="M17" s="35"/>
      <c r="N17" s="35"/>
      <c r="O17" s="35"/>
      <c r="P17" s="35"/>
      <c r="Q17" s="39">
        <f t="shared" ref="Q17:Q28" si="8">SUM(K17:P17)</f>
        <v>0</v>
      </c>
      <c r="R17" s="35"/>
      <c r="S17" s="35"/>
      <c r="T17" s="35"/>
      <c r="U17" s="35"/>
      <c r="V17" s="35"/>
      <c r="W17" s="35"/>
      <c r="X17" s="39">
        <f t="shared" ref="X17:X28" si="9">SUM(R17:W17)</f>
        <v>0</v>
      </c>
      <c r="Y17" s="40">
        <f t="shared" si="6"/>
        <v>0</v>
      </c>
    </row>
    <row r="18" spans="1:25" x14ac:dyDescent="0.25">
      <c r="A18" s="30"/>
      <c r="B18" s="41"/>
      <c r="C18" s="42" t="s">
        <v>32</v>
      </c>
      <c r="D18" s="33"/>
      <c r="E18" s="34"/>
      <c r="F18" s="35"/>
      <c r="G18" s="34"/>
      <c r="H18" s="35"/>
      <c r="I18" s="37">
        <f t="shared" si="7"/>
        <v>0</v>
      </c>
      <c r="J18" s="38">
        <f t="shared" si="7"/>
        <v>0</v>
      </c>
      <c r="K18" s="35"/>
      <c r="L18" s="35"/>
      <c r="M18" s="35"/>
      <c r="N18" s="35"/>
      <c r="O18" s="35"/>
      <c r="P18" s="35"/>
      <c r="Q18" s="39">
        <f t="shared" si="8"/>
        <v>0</v>
      </c>
      <c r="R18" s="35"/>
      <c r="S18" s="35"/>
      <c r="T18" s="35"/>
      <c r="U18" s="35"/>
      <c r="V18" s="35"/>
      <c r="W18" s="35"/>
      <c r="X18" s="39">
        <f t="shared" si="9"/>
        <v>0</v>
      </c>
      <c r="Y18" s="40">
        <f t="shared" si="6"/>
        <v>0</v>
      </c>
    </row>
    <row r="19" spans="1:25" x14ac:dyDescent="0.25">
      <c r="A19" s="30"/>
      <c r="B19" s="41"/>
      <c r="C19" s="42" t="s">
        <v>33</v>
      </c>
      <c r="D19" s="33"/>
      <c r="E19" s="34"/>
      <c r="F19" s="35"/>
      <c r="G19" s="34"/>
      <c r="H19" s="35"/>
      <c r="I19" s="37">
        <f t="shared" si="7"/>
        <v>0</v>
      </c>
      <c r="J19" s="38">
        <f t="shared" si="7"/>
        <v>0</v>
      </c>
      <c r="K19" s="35"/>
      <c r="L19" s="35"/>
      <c r="M19" s="35"/>
      <c r="N19" s="35"/>
      <c r="O19" s="35"/>
      <c r="P19" s="35"/>
      <c r="Q19" s="39">
        <f t="shared" si="8"/>
        <v>0</v>
      </c>
      <c r="R19" s="35"/>
      <c r="S19" s="35"/>
      <c r="T19" s="35"/>
      <c r="U19" s="35"/>
      <c r="V19" s="35"/>
      <c r="W19" s="35"/>
      <c r="X19" s="39">
        <f t="shared" si="9"/>
        <v>0</v>
      </c>
      <c r="Y19" s="40">
        <f t="shared" si="6"/>
        <v>0</v>
      </c>
    </row>
    <row r="20" spans="1:25" x14ac:dyDescent="0.25">
      <c r="A20" s="30"/>
      <c r="B20" s="41"/>
      <c r="C20" s="42" t="s">
        <v>34</v>
      </c>
      <c r="D20" s="33"/>
      <c r="E20" s="34"/>
      <c r="F20" s="35"/>
      <c r="G20" s="34"/>
      <c r="H20" s="35"/>
      <c r="I20" s="37">
        <f t="shared" si="7"/>
        <v>0</v>
      </c>
      <c r="J20" s="38">
        <f t="shared" si="7"/>
        <v>0</v>
      </c>
      <c r="K20" s="35"/>
      <c r="L20" s="35"/>
      <c r="M20" s="35"/>
      <c r="N20" s="35"/>
      <c r="O20" s="35"/>
      <c r="P20" s="35"/>
      <c r="Q20" s="39">
        <f t="shared" si="8"/>
        <v>0</v>
      </c>
      <c r="R20" s="35"/>
      <c r="S20" s="35"/>
      <c r="T20" s="35"/>
      <c r="U20" s="35"/>
      <c r="V20" s="35"/>
      <c r="W20" s="35"/>
      <c r="X20" s="39">
        <f t="shared" si="9"/>
        <v>0</v>
      </c>
      <c r="Y20" s="40">
        <f t="shared" si="6"/>
        <v>0</v>
      </c>
    </row>
    <row r="21" spans="1:25" x14ac:dyDescent="0.25">
      <c r="A21" s="30"/>
      <c r="B21" s="41"/>
      <c r="C21" s="42" t="s">
        <v>35</v>
      </c>
      <c r="D21" s="33"/>
      <c r="E21" s="34"/>
      <c r="F21" s="35"/>
      <c r="G21" s="34"/>
      <c r="H21" s="35"/>
      <c r="I21" s="37">
        <f t="shared" si="7"/>
        <v>0</v>
      </c>
      <c r="J21" s="38">
        <f t="shared" si="7"/>
        <v>0</v>
      </c>
      <c r="K21" s="35"/>
      <c r="L21" s="35"/>
      <c r="M21" s="35"/>
      <c r="N21" s="35"/>
      <c r="O21" s="35"/>
      <c r="P21" s="35"/>
      <c r="Q21" s="39">
        <f t="shared" si="8"/>
        <v>0</v>
      </c>
      <c r="R21" s="35"/>
      <c r="S21" s="35"/>
      <c r="T21" s="35"/>
      <c r="U21" s="35"/>
      <c r="V21" s="35"/>
      <c r="W21" s="35"/>
      <c r="X21" s="39">
        <f t="shared" si="9"/>
        <v>0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7"/>
        <v>0</v>
      </c>
      <c r="K22" s="35"/>
      <c r="L22" s="35"/>
      <c r="M22" s="35"/>
      <c r="N22" s="35"/>
      <c r="O22" s="35"/>
      <c r="P22" s="35"/>
      <c r="Q22" s="39">
        <f t="shared" si="8"/>
        <v>0</v>
      </c>
      <c r="R22" s="35"/>
      <c r="S22" s="35"/>
      <c r="T22" s="35"/>
      <c r="U22" s="35"/>
      <c r="V22" s="35"/>
      <c r="W22" s="35"/>
      <c r="X22" s="39">
        <f t="shared" si="9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7"/>
        <v>0</v>
      </c>
      <c r="K23" s="35"/>
      <c r="L23" s="35"/>
      <c r="M23" s="35"/>
      <c r="N23" s="35"/>
      <c r="O23" s="35"/>
      <c r="P23" s="35"/>
      <c r="Q23" s="39">
        <f t="shared" si="8"/>
        <v>0</v>
      </c>
      <c r="R23" s="35"/>
      <c r="S23" s="35"/>
      <c r="T23" s="35"/>
      <c r="U23" s="35"/>
      <c r="V23" s="35"/>
      <c r="W23" s="35"/>
      <c r="X23" s="39">
        <f t="shared" si="9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7"/>
        <v>0</v>
      </c>
      <c r="K24" s="35"/>
      <c r="L24" s="35"/>
      <c r="M24" s="35"/>
      <c r="N24" s="35"/>
      <c r="O24" s="35"/>
      <c r="P24" s="35"/>
      <c r="Q24" s="39">
        <f t="shared" si="8"/>
        <v>0</v>
      </c>
      <c r="R24" s="35"/>
      <c r="S24" s="35"/>
      <c r="T24" s="35"/>
      <c r="U24" s="35"/>
      <c r="V24" s="35"/>
      <c r="W24" s="35"/>
      <c r="X24" s="39">
        <f t="shared" si="9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7"/>
        <v>0</v>
      </c>
      <c r="K25" s="35"/>
      <c r="L25" s="35"/>
      <c r="M25" s="35"/>
      <c r="N25" s="35"/>
      <c r="O25" s="35"/>
      <c r="P25" s="35"/>
      <c r="Q25" s="39">
        <f t="shared" si="8"/>
        <v>0</v>
      </c>
      <c r="R25" s="35"/>
      <c r="S25" s="35"/>
      <c r="T25" s="35"/>
      <c r="U25" s="35"/>
      <c r="V25" s="35"/>
      <c r="W25" s="35"/>
      <c r="X25" s="39">
        <f t="shared" si="9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7"/>
        <v>0</v>
      </c>
      <c r="K26" s="35"/>
      <c r="L26" s="35"/>
      <c r="M26" s="35"/>
      <c r="N26" s="35"/>
      <c r="O26" s="35"/>
      <c r="P26" s="35"/>
      <c r="Q26" s="39">
        <f t="shared" si="8"/>
        <v>0</v>
      </c>
      <c r="R26" s="35"/>
      <c r="S26" s="35"/>
      <c r="T26" s="35"/>
      <c r="U26" s="35"/>
      <c r="V26" s="35"/>
      <c r="W26" s="35"/>
      <c r="X26" s="39">
        <f t="shared" si="9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7"/>
        <v>0</v>
      </c>
      <c r="K27" s="35"/>
      <c r="L27" s="35"/>
      <c r="M27" s="35"/>
      <c r="N27" s="35"/>
      <c r="O27" s="35"/>
      <c r="P27" s="35"/>
      <c r="Q27" s="39">
        <f t="shared" si="8"/>
        <v>0</v>
      </c>
      <c r="R27" s="35"/>
      <c r="S27" s="35"/>
      <c r="T27" s="35"/>
      <c r="U27" s="35"/>
      <c r="V27" s="35"/>
      <c r="W27" s="35"/>
      <c r="X27" s="39">
        <f t="shared" si="9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7"/>
        <v>0</v>
      </c>
      <c r="K28" s="35"/>
      <c r="L28" s="35"/>
      <c r="M28" s="35"/>
      <c r="N28" s="35"/>
      <c r="O28" s="35"/>
      <c r="P28" s="35"/>
      <c r="Q28" s="39">
        <f t="shared" si="8"/>
        <v>0</v>
      </c>
      <c r="R28" s="35"/>
      <c r="S28" s="35"/>
      <c r="T28" s="35"/>
      <c r="U28" s="35"/>
      <c r="V28" s="35"/>
      <c r="W28" s="35"/>
      <c r="X28" s="39">
        <f t="shared" si="9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0">SUM(I16:I29)</f>
        <v>0</v>
      </c>
      <c r="J30" s="57">
        <f t="shared" si="10"/>
        <v>0</v>
      </c>
      <c r="K30" s="57">
        <f t="shared" si="10"/>
        <v>0</v>
      </c>
      <c r="L30" s="57">
        <f t="shared" si="10"/>
        <v>0</v>
      </c>
      <c r="M30" s="57">
        <f t="shared" si="10"/>
        <v>0</v>
      </c>
      <c r="N30" s="57">
        <f t="shared" si="10"/>
        <v>0</v>
      </c>
      <c r="O30" s="57">
        <f t="shared" si="10"/>
        <v>0</v>
      </c>
      <c r="P30" s="57">
        <f t="shared" si="10"/>
        <v>0</v>
      </c>
      <c r="Q30" s="57">
        <f t="shared" si="10"/>
        <v>0</v>
      </c>
      <c r="R30" s="57">
        <f t="shared" si="10"/>
        <v>0</v>
      </c>
      <c r="S30" s="57">
        <f t="shared" si="10"/>
        <v>0</v>
      </c>
      <c r="T30" s="57">
        <f t="shared" si="10"/>
        <v>0</v>
      </c>
      <c r="U30" s="57">
        <f t="shared" si="10"/>
        <v>0</v>
      </c>
      <c r="V30" s="57">
        <f t="shared" si="10"/>
        <v>0</v>
      </c>
      <c r="W30" s="57">
        <f t="shared" si="10"/>
        <v>0</v>
      </c>
      <c r="X30" s="57">
        <f>SUM(R30:W30)</f>
        <v>0</v>
      </c>
      <c r="Y30" s="40">
        <f t="shared" ref="Y30:Y110" si="11">SUM(Q30-X30)</f>
        <v>0</v>
      </c>
    </row>
    <row r="31" spans="1:25" ht="15.75" thickTop="1" x14ac:dyDescent="0.25">
      <c r="A31" s="30" t="s">
        <v>43</v>
      </c>
      <c r="B31" s="31"/>
      <c r="C31" s="32" t="s">
        <v>30</v>
      </c>
      <c r="D31" s="33"/>
      <c r="E31" s="34"/>
      <c r="F31" s="35"/>
      <c r="G31" s="34"/>
      <c r="H31" s="35"/>
      <c r="I31" s="37">
        <f>SUM(G31-E31)</f>
        <v>0</v>
      </c>
      <c r="J31" s="38">
        <f>SUM(H31-F31)</f>
        <v>0</v>
      </c>
      <c r="K31" s="35"/>
      <c r="L31" s="35"/>
      <c r="M31" s="35"/>
      <c r="N31" s="35"/>
      <c r="O31" s="35"/>
      <c r="P31" s="35"/>
      <c r="Q31" s="39">
        <f>SUM(K31:P31)</f>
        <v>0</v>
      </c>
      <c r="R31" s="35"/>
      <c r="S31" s="35"/>
      <c r="T31" s="35"/>
      <c r="U31" s="35"/>
      <c r="V31" s="35"/>
      <c r="W31" s="35"/>
      <c r="X31" s="39">
        <f>SUM(R31:W31)</f>
        <v>0</v>
      </c>
      <c r="Y31" s="40">
        <f t="shared" si="11"/>
        <v>0</v>
      </c>
    </row>
    <row r="32" spans="1:25" x14ac:dyDescent="0.25">
      <c r="A32" s="30"/>
      <c r="B32" s="41"/>
      <c r="C32" s="42" t="s">
        <v>31</v>
      </c>
      <c r="D32" s="33"/>
      <c r="E32" s="34"/>
      <c r="F32" s="35"/>
      <c r="G32" s="34"/>
      <c r="H32" s="35"/>
      <c r="I32" s="37">
        <f t="shared" ref="I32:J43" si="12">SUM(G32-E32)</f>
        <v>0</v>
      </c>
      <c r="J32" s="38">
        <f t="shared" si="12"/>
        <v>0</v>
      </c>
      <c r="K32" s="35"/>
      <c r="L32" s="35"/>
      <c r="M32" s="35"/>
      <c r="N32" s="35"/>
      <c r="O32" s="35"/>
      <c r="P32" s="35"/>
      <c r="Q32" s="39">
        <f t="shared" ref="Q32:Q43" si="13">SUM(K32:P32)</f>
        <v>0</v>
      </c>
      <c r="R32" s="35"/>
      <c r="S32" s="35"/>
      <c r="T32" s="35"/>
      <c r="U32" s="35"/>
      <c r="V32" s="35"/>
      <c r="W32" s="35"/>
      <c r="X32" s="39">
        <f t="shared" ref="X32:X43" si="14">SUM(R32:W32)</f>
        <v>0</v>
      </c>
      <c r="Y32" s="40">
        <f t="shared" si="11"/>
        <v>0</v>
      </c>
    </row>
    <row r="33" spans="1:25" x14ac:dyDescent="0.25">
      <c r="A33" s="30"/>
      <c r="B33" s="41"/>
      <c r="C33" s="42" t="s">
        <v>32</v>
      </c>
      <c r="D33" s="33"/>
      <c r="E33" s="34"/>
      <c r="F33" s="35"/>
      <c r="G33" s="34"/>
      <c r="H33" s="35"/>
      <c r="I33" s="37">
        <f t="shared" si="12"/>
        <v>0</v>
      </c>
      <c r="J33" s="38">
        <f t="shared" si="12"/>
        <v>0</v>
      </c>
      <c r="K33" s="35"/>
      <c r="L33" s="35"/>
      <c r="M33" s="35"/>
      <c r="N33" s="35"/>
      <c r="O33" s="35"/>
      <c r="P33" s="35"/>
      <c r="Q33" s="39">
        <f t="shared" si="13"/>
        <v>0</v>
      </c>
      <c r="R33" s="35"/>
      <c r="S33" s="35"/>
      <c r="T33" s="35"/>
      <c r="U33" s="35"/>
      <c r="V33" s="35"/>
      <c r="W33" s="35"/>
      <c r="X33" s="39">
        <f t="shared" si="14"/>
        <v>0</v>
      </c>
      <c r="Y33" s="40">
        <f t="shared" si="11"/>
        <v>0</v>
      </c>
    </row>
    <row r="34" spans="1:25" x14ac:dyDescent="0.25">
      <c r="A34" s="30"/>
      <c r="B34" s="41"/>
      <c r="C34" s="42" t="s">
        <v>33</v>
      </c>
      <c r="D34" s="33"/>
      <c r="E34" s="34"/>
      <c r="F34" s="35"/>
      <c r="G34" s="34"/>
      <c r="H34" s="35"/>
      <c r="I34" s="37">
        <f t="shared" si="12"/>
        <v>0</v>
      </c>
      <c r="J34" s="38">
        <f t="shared" si="12"/>
        <v>0</v>
      </c>
      <c r="K34" s="35"/>
      <c r="L34" s="35"/>
      <c r="M34" s="35"/>
      <c r="N34" s="35"/>
      <c r="O34" s="35"/>
      <c r="P34" s="35"/>
      <c r="Q34" s="39">
        <f t="shared" si="13"/>
        <v>0</v>
      </c>
      <c r="R34" s="35"/>
      <c r="S34" s="35"/>
      <c r="T34" s="35"/>
      <c r="U34" s="35"/>
      <c r="V34" s="35"/>
      <c r="W34" s="35"/>
      <c r="X34" s="39">
        <f t="shared" si="14"/>
        <v>0</v>
      </c>
      <c r="Y34" s="40">
        <f t="shared" si="11"/>
        <v>0</v>
      </c>
    </row>
    <row r="35" spans="1:25" x14ac:dyDescent="0.25">
      <c r="A35" s="30"/>
      <c r="B35" s="41"/>
      <c r="C35" s="42" t="s">
        <v>34</v>
      </c>
      <c r="D35" s="33"/>
      <c r="E35" s="34"/>
      <c r="F35" s="35"/>
      <c r="G35" s="34"/>
      <c r="H35" s="35"/>
      <c r="I35" s="37">
        <f t="shared" si="12"/>
        <v>0</v>
      </c>
      <c r="J35" s="38">
        <f t="shared" si="12"/>
        <v>0</v>
      </c>
      <c r="K35" s="35"/>
      <c r="L35" s="35"/>
      <c r="M35" s="35"/>
      <c r="N35" s="35"/>
      <c r="O35" s="35"/>
      <c r="P35" s="35"/>
      <c r="Q35" s="39">
        <f t="shared" si="13"/>
        <v>0</v>
      </c>
      <c r="R35" s="35"/>
      <c r="S35" s="35"/>
      <c r="T35" s="35"/>
      <c r="U35" s="35"/>
      <c r="V35" s="35"/>
      <c r="W35" s="35"/>
      <c r="X35" s="39">
        <f t="shared" si="14"/>
        <v>0</v>
      </c>
      <c r="Y35" s="40">
        <f t="shared" si="11"/>
        <v>0</v>
      </c>
    </row>
    <row r="36" spans="1:25" x14ac:dyDescent="0.25">
      <c r="A36" s="30"/>
      <c r="B36" s="41"/>
      <c r="C36" s="42" t="s">
        <v>35</v>
      </c>
      <c r="D36" s="33"/>
      <c r="E36" s="34"/>
      <c r="F36" s="35"/>
      <c r="G36" s="34"/>
      <c r="H36" s="35"/>
      <c r="I36" s="37">
        <f t="shared" si="12"/>
        <v>0</v>
      </c>
      <c r="J36" s="38">
        <f t="shared" si="12"/>
        <v>0</v>
      </c>
      <c r="K36" s="35"/>
      <c r="L36" s="35"/>
      <c r="M36" s="35"/>
      <c r="N36" s="35"/>
      <c r="O36" s="35"/>
      <c r="P36" s="35"/>
      <c r="Q36" s="39">
        <f t="shared" si="13"/>
        <v>0</v>
      </c>
      <c r="R36" s="35"/>
      <c r="S36" s="35"/>
      <c r="T36" s="35"/>
      <c r="U36" s="35"/>
      <c r="V36" s="35"/>
      <c r="W36" s="35"/>
      <c r="X36" s="39">
        <f t="shared" si="14"/>
        <v>0</v>
      </c>
      <c r="Y36" s="40">
        <f t="shared" si="11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2"/>
        <v>0</v>
      </c>
      <c r="J37" s="38">
        <f t="shared" si="12"/>
        <v>0</v>
      </c>
      <c r="K37" s="35"/>
      <c r="L37" s="35"/>
      <c r="M37" s="35"/>
      <c r="N37" s="35"/>
      <c r="O37" s="35"/>
      <c r="P37" s="35"/>
      <c r="Q37" s="39">
        <f t="shared" si="13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1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2"/>
        <v>0</v>
      </c>
      <c r="J38" s="38">
        <f t="shared" si="12"/>
        <v>0</v>
      </c>
      <c r="K38" s="35"/>
      <c r="L38" s="35"/>
      <c r="M38" s="35"/>
      <c r="N38" s="35"/>
      <c r="O38" s="35"/>
      <c r="P38" s="35"/>
      <c r="Q38" s="39">
        <f t="shared" si="13"/>
        <v>0</v>
      </c>
      <c r="R38" s="35"/>
      <c r="S38" s="35"/>
      <c r="T38" s="35"/>
      <c r="U38" s="35"/>
      <c r="V38" s="35"/>
      <c r="W38" s="35"/>
      <c r="X38" s="39">
        <f t="shared" ref="X38:X42" si="15">SUM(R38:W38)</f>
        <v>0</v>
      </c>
      <c r="Y38" s="40">
        <f t="shared" si="11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2"/>
        <v>0</v>
      </c>
      <c r="J39" s="38">
        <f t="shared" si="12"/>
        <v>0</v>
      </c>
      <c r="K39" s="35"/>
      <c r="L39" s="35"/>
      <c r="M39" s="35"/>
      <c r="N39" s="35"/>
      <c r="O39" s="35"/>
      <c r="P39" s="35"/>
      <c r="Q39" s="39">
        <f t="shared" si="13"/>
        <v>0</v>
      </c>
      <c r="R39" s="35"/>
      <c r="S39" s="35"/>
      <c r="T39" s="35"/>
      <c r="U39" s="35"/>
      <c r="V39" s="35"/>
      <c r="W39" s="35"/>
      <c r="X39" s="39">
        <f t="shared" si="15"/>
        <v>0</v>
      </c>
      <c r="Y39" s="40">
        <f t="shared" si="11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2"/>
        <v>0</v>
      </c>
      <c r="J40" s="38">
        <f t="shared" si="12"/>
        <v>0</v>
      </c>
      <c r="K40" s="35"/>
      <c r="L40" s="35"/>
      <c r="M40" s="35"/>
      <c r="N40" s="35"/>
      <c r="O40" s="35"/>
      <c r="P40" s="35"/>
      <c r="Q40" s="39">
        <f t="shared" si="13"/>
        <v>0</v>
      </c>
      <c r="R40" s="35"/>
      <c r="S40" s="35"/>
      <c r="T40" s="35"/>
      <c r="U40" s="35"/>
      <c r="V40" s="35"/>
      <c r="W40" s="35"/>
      <c r="X40" s="39">
        <f t="shared" si="15"/>
        <v>0</v>
      </c>
      <c r="Y40" s="40">
        <f t="shared" si="11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2"/>
        <v>0</v>
      </c>
      <c r="J41" s="38">
        <f t="shared" si="12"/>
        <v>0</v>
      </c>
      <c r="K41" s="35"/>
      <c r="L41" s="35"/>
      <c r="M41" s="35"/>
      <c r="N41" s="35"/>
      <c r="O41" s="35"/>
      <c r="P41" s="35"/>
      <c r="Q41" s="39">
        <f t="shared" si="13"/>
        <v>0</v>
      </c>
      <c r="R41" s="35"/>
      <c r="S41" s="35"/>
      <c r="T41" s="35"/>
      <c r="U41" s="35"/>
      <c r="V41" s="35"/>
      <c r="W41" s="35"/>
      <c r="X41" s="39">
        <f t="shared" si="15"/>
        <v>0</v>
      </c>
      <c r="Y41" s="40">
        <f t="shared" si="11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2"/>
        <v>0</v>
      </c>
      <c r="J42" s="38">
        <f t="shared" si="12"/>
        <v>0</v>
      </c>
      <c r="K42" s="35"/>
      <c r="L42" s="35"/>
      <c r="M42" s="35"/>
      <c r="N42" s="35"/>
      <c r="O42" s="35"/>
      <c r="P42" s="35"/>
      <c r="Q42" s="39">
        <f t="shared" si="13"/>
        <v>0</v>
      </c>
      <c r="R42" s="35"/>
      <c r="S42" s="35"/>
      <c r="T42" s="35"/>
      <c r="U42" s="35"/>
      <c r="V42" s="35"/>
      <c r="W42" s="35"/>
      <c r="X42" s="39">
        <f t="shared" si="15"/>
        <v>0</v>
      </c>
      <c r="Y42" s="40">
        <f t="shared" si="11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2"/>
        <v>0</v>
      </c>
      <c r="J43" s="38">
        <f t="shared" si="12"/>
        <v>0</v>
      </c>
      <c r="K43" s="35"/>
      <c r="L43" s="35"/>
      <c r="M43" s="35"/>
      <c r="N43" s="35"/>
      <c r="O43" s="35"/>
      <c r="P43" s="35"/>
      <c r="Q43" s="39">
        <f t="shared" si="13"/>
        <v>0</v>
      </c>
      <c r="R43" s="35"/>
      <c r="S43" s="35"/>
      <c r="T43" s="35"/>
      <c r="U43" s="35"/>
      <c r="V43" s="35"/>
      <c r="W43" s="35"/>
      <c r="X43" s="39">
        <f t="shared" si="14"/>
        <v>0</v>
      </c>
      <c r="Y43" s="40">
        <f t="shared" si="11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6">SUM(I31:I44)</f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si="16"/>
        <v>0</v>
      </c>
      <c r="R45" s="57">
        <f t="shared" si="16"/>
        <v>0</v>
      </c>
      <c r="S45" s="57">
        <f t="shared" si="16"/>
        <v>0</v>
      </c>
      <c r="T45" s="57">
        <f t="shared" si="16"/>
        <v>0</v>
      </c>
      <c r="U45" s="57">
        <f t="shared" si="16"/>
        <v>0</v>
      </c>
      <c r="V45" s="57">
        <f t="shared" si="16"/>
        <v>0</v>
      </c>
      <c r="W45" s="57">
        <f t="shared" si="16"/>
        <v>0</v>
      </c>
      <c r="X45" s="57">
        <f>SUM(R45:W45)</f>
        <v>0</v>
      </c>
      <c r="Y45" s="40">
        <f t="shared" si="11"/>
        <v>0</v>
      </c>
    </row>
    <row r="46" spans="1:25" ht="15.75" thickTop="1" x14ac:dyDescent="0.25">
      <c r="A46" s="30" t="s">
        <v>44</v>
      </c>
      <c r="B46" s="31"/>
      <c r="C46" s="32" t="s">
        <v>30</v>
      </c>
      <c r="D46" s="33"/>
      <c r="E46" s="34"/>
      <c r="F46" s="35"/>
      <c r="G46" s="34"/>
      <c r="H46" s="35"/>
      <c r="I46" s="37">
        <f>SUM(G46-E46)</f>
        <v>0</v>
      </c>
      <c r="J46" s="38">
        <f>SUM(H46-F46)</f>
        <v>0</v>
      </c>
      <c r="K46" s="35"/>
      <c r="L46" s="35"/>
      <c r="M46" s="35"/>
      <c r="N46" s="35"/>
      <c r="O46" s="35"/>
      <c r="P46" s="35"/>
      <c r="Q46" s="39">
        <f>SUM(K46:P46)</f>
        <v>0</v>
      </c>
      <c r="R46" s="35"/>
      <c r="S46" s="35"/>
      <c r="T46" s="35"/>
      <c r="U46" s="35"/>
      <c r="V46" s="35"/>
      <c r="W46" s="35"/>
      <c r="X46" s="39">
        <f>SUM(R46:W46)</f>
        <v>0</v>
      </c>
      <c r="Y46" s="40">
        <f t="shared" si="11"/>
        <v>0</v>
      </c>
    </row>
    <row r="47" spans="1:25" x14ac:dyDescent="0.25">
      <c r="A47" s="30"/>
      <c r="B47" s="41"/>
      <c r="C47" s="42" t="s">
        <v>31</v>
      </c>
      <c r="D47" s="33"/>
      <c r="E47" s="34"/>
      <c r="F47" s="35"/>
      <c r="G47" s="34"/>
      <c r="H47" s="35"/>
      <c r="I47" s="37">
        <f t="shared" ref="I47:J58" si="17">SUM(G47-E47)</f>
        <v>0</v>
      </c>
      <c r="J47" s="38">
        <f t="shared" si="17"/>
        <v>0</v>
      </c>
      <c r="K47" s="35"/>
      <c r="L47" s="35"/>
      <c r="M47" s="35"/>
      <c r="N47" s="35"/>
      <c r="O47" s="35"/>
      <c r="P47" s="35"/>
      <c r="Q47" s="39">
        <f t="shared" ref="Q47:Q58" si="18">SUM(K47:P47)</f>
        <v>0</v>
      </c>
      <c r="R47" s="35"/>
      <c r="S47" s="35"/>
      <c r="T47" s="35"/>
      <c r="U47" s="35"/>
      <c r="V47" s="35"/>
      <c r="W47" s="35"/>
      <c r="X47" s="39">
        <f t="shared" ref="X47:X58" si="19">SUM(R47:W47)</f>
        <v>0</v>
      </c>
      <c r="Y47" s="40">
        <f t="shared" si="11"/>
        <v>0</v>
      </c>
    </row>
    <row r="48" spans="1:25" x14ac:dyDescent="0.25">
      <c r="A48" s="30"/>
      <c r="B48" s="41"/>
      <c r="C48" s="42" t="s">
        <v>32</v>
      </c>
      <c r="D48" s="33"/>
      <c r="E48" s="34"/>
      <c r="F48" s="35"/>
      <c r="G48" s="34"/>
      <c r="H48" s="35"/>
      <c r="I48" s="37">
        <f t="shared" si="17"/>
        <v>0</v>
      </c>
      <c r="J48" s="38">
        <f t="shared" si="17"/>
        <v>0</v>
      </c>
      <c r="K48" s="35"/>
      <c r="L48" s="35"/>
      <c r="M48" s="35"/>
      <c r="N48" s="35"/>
      <c r="O48" s="35"/>
      <c r="P48" s="35"/>
      <c r="Q48" s="39">
        <f t="shared" si="18"/>
        <v>0</v>
      </c>
      <c r="R48" s="35"/>
      <c r="S48" s="35"/>
      <c r="T48" s="35"/>
      <c r="U48" s="35"/>
      <c r="V48" s="35"/>
      <c r="W48" s="35"/>
      <c r="X48" s="39">
        <f t="shared" si="19"/>
        <v>0</v>
      </c>
      <c r="Y48" s="40">
        <f t="shared" si="11"/>
        <v>0</v>
      </c>
    </row>
    <row r="49" spans="1:25" x14ac:dyDescent="0.25">
      <c r="A49" s="30"/>
      <c r="B49" s="41"/>
      <c r="C49" s="42" t="s">
        <v>33</v>
      </c>
      <c r="D49" s="33"/>
      <c r="E49" s="34"/>
      <c r="F49" s="35"/>
      <c r="G49" s="34"/>
      <c r="H49" s="35"/>
      <c r="I49" s="37">
        <f t="shared" si="17"/>
        <v>0</v>
      </c>
      <c r="J49" s="38">
        <f t="shared" si="17"/>
        <v>0</v>
      </c>
      <c r="K49" s="35"/>
      <c r="L49" s="35"/>
      <c r="M49" s="35"/>
      <c r="N49" s="35"/>
      <c r="O49" s="35"/>
      <c r="P49" s="35"/>
      <c r="Q49" s="39">
        <f t="shared" si="18"/>
        <v>0</v>
      </c>
      <c r="R49" s="35"/>
      <c r="S49" s="35"/>
      <c r="T49" s="35"/>
      <c r="U49" s="35"/>
      <c r="V49" s="35"/>
      <c r="W49" s="35"/>
      <c r="X49" s="39">
        <f t="shared" si="19"/>
        <v>0</v>
      </c>
      <c r="Y49" s="40">
        <f t="shared" si="11"/>
        <v>0</v>
      </c>
    </row>
    <row r="50" spans="1:25" x14ac:dyDescent="0.25">
      <c r="A50" s="30"/>
      <c r="B50" s="41"/>
      <c r="C50" s="42" t="s">
        <v>34</v>
      </c>
      <c r="D50" s="33"/>
      <c r="E50" s="34"/>
      <c r="F50" s="35"/>
      <c r="G50" s="34"/>
      <c r="H50" s="35"/>
      <c r="I50" s="37">
        <f t="shared" si="17"/>
        <v>0</v>
      </c>
      <c r="J50" s="38">
        <f t="shared" si="17"/>
        <v>0</v>
      </c>
      <c r="K50" s="35"/>
      <c r="L50" s="35"/>
      <c r="M50" s="35"/>
      <c r="N50" s="35"/>
      <c r="O50" s="35"/>
      <c r="P50" s="35"/>
      <c r="Q50" s="39">
        <f t="shared" si="18"/>
        <v>0</v>
      </c>
      <c r="R50" s="35"/>
      <c r="S50" s="35"/>
      <c r="T50" s="35"/>
      <c r="U50" s="35"/>
      <c r="V50" s="35"/>
      <c r="W50" s="35"/>
      <c r="X50" s="39">
        <f t="shared" si="19"/>
        <v>0</v>
      </c>
      <c r="Y50" s="40">
        <f t="shared" si="11"/>
        <v>0</v>
      </c>
    </row>
    <row r="51" spans="1:25" x14ac:dyDescent="0.25">
      <c r="A51" s="30"/>
      <c r="B51" s="41"/>
      <c r="C51" s="42" t="s">
        <v>35</v>
      </c>
      <c r="D51" s="33"/>
      <c r="E51" s="34"/>
      <c r="F51" s="35"/>
      <c r="G51" s="34"/>
      <c r="H51" s="35"/>
      <c r="I51" s="37">
        <f t="shared" si="17"/>
        <v>0</v>
      </c>
      <c r="J51" s="38">
        <f t="shared" si="17"/>
        <v>0</v>
      </c>
      <c r="K51" s="35"/>
      <c r="L51" s="35"/>
      <c r="M51" s="35"/>
      <c r="N51" s="35"/>
      <c r="O51" s="35"/>
      <c r="P51" s="35"/>
      <c r="Q51" s="39">
        <f t="shared" si="18"/>
        <v>0</v>
      </c>
      <c r="R51" s="35"/>
      <c r="S51" s="35"/>
      <c r="T51" s="35"/>
      <c r="U51" s="35"/>
      <c r="V51" s="35"/>
      <c r="W51" s="35"/>
      <c r="X51" s="39">
        <f t="shared" si="19"/>
        <v>0</v>
      </c>
      <c r="Y51" s="40">
        <f t="shared" si="11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7"/>
        <v>0</v>
      </c>
      <c r="J52" s="38">
        <f t="shared" si="17"/>
        <v>0</v>
      </c>
      <c r="K52" s="35"/>
      <c r="L52" s="35"/>
      <c r="M52" s="35"/>
      <c r="N52" s="35"/>
      <c r="O52" s="35"/>
      <c r="P52" s="35"/>
      <c r="Q52" s="39">
        <f t="shared" si="18"/>
        <v>0</v>
      </c>
      <c r="R52" s="35"/>
      <c r="S52" s="35"/>
      <c r="T52" s="35"/>
      <c r="U52" s="35"/>
      <c r="V52" s="35"/>
      <c r="W52" s="35"/>
      <c r="X52" s="39">
        <f t="shared" si="19"/>
        <v>0</v>
      </c>
      <c r="Y52" s="40">
        <f t="shared" si="11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7"/>
        <v>0</v>
      </c>
      <c r="J53" s="38">
        <f t="shared" si="17"/>
        <v>0</v>
      </c>
      <c r="K53" s="35"/>
      <c r="L53" s="35"/>
      <c r="M53" s="35"/>
      <c r="N53" s="35"/>
      <c r="O53" s="35"/>
      <c r="P53" s="35"/>
      <c r="Q53" s="39">
        <f t="shared" si="18"/>
        <v>0</v>
      </c>
      <c r="R53" s="35"/>
      <c r="S53" s="35"/>
      <c r="T53" s="35"/>
      <c r="U53" s="35"/>
      <c r="V53" s="35"/>
      <c r="W53" s="35"/>
      <c r="X53" s="39">
        <f t="shared" si="19"/>
        <v>0</v>
      </c>
      <c r="Y53" s="40">
        <f t="shared" si="11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7"/>
        <v>0</v>
      </c>
      <c r="J54" s="38">
        <f t="shared" si="17"/>
        <v>0</v>
      </c>
      <c r="K54" s="35"/>
      <c r="L54" s="35"/>
      <c r="M54" s="35"/>
      <c r="N54" s="35"/>
      <c r="O54" s="35"/>
      <c r="P54" s="35"/>
      <c r="Q54" s="39">
        <f t="shared" si="18"/>
        <v>0</v>
      </c>
      <c r="R54" s="35"/>
      <c r="S54" s="35"/>
      <c r="T54" s="35"/>
      <c r="U54" s="35"/>
      <c r="V54" s="35"/>
      <c r="W54" s="35"/>
      <c r="X54" s="39">
        <f t="shared" si="19"/>
        <v>0</v>
      </c>
      <c r="Y54" s="40">
        <f t="shared" si="11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7"/>
        <v>0</v>
      </c>
      <c r="J55" s="38">
        <f t="shared" si="17"/>
        <v>0</v>
      </c>
      <c r="K55" s="35"/>
      <c r="L55" s="35"/>
      <c r="M55" s="35"/>
      <c r="N55" s="35"/>
      <c r="O55" s="35"/>
      <c r="P55" s="35"/>
      <c r="Q55" s="39">
        <f t="shared" si="18"/>
        <v>0</v>
      </c>
      <c r="R55" s="35"/>
      <c r="S55" s="35"/>
      <c r="T55" s="35"/>
      <c r="U55" s="35"/>
      <c r="V55" s="35"/>
      <c r="W55" s="35"/>
      <c r="X55" s="39">
        <f t="shared" si="19"/>
        <v>0</v>
      </c>
      <c r="Y55" s="40">
        <f t="shared" si="11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7"/>
        <v>0</v>
      </c>
      <c r="J56" s="38">
        <f t="shared" si="17"/>
        <v>0</v>
      </c>
      <c r="K56" s="35"/>
      <c r="L56" s="35"/>
      <c r="M56" s="35"/>
      <c r="N56" s="35"/>
      <c r="O56" s="35"/>
      <c r="P56" s="35"/>
      <c r="Q56" s="39">
        <f t="shared" si="18"/>
        <v>0</v>
      </c>
      <c r="R56" s="35"/>
      <c r="S56" s="35"/>
      <c r="T56" s="35"/>
      <c r="U56" s="35"/>
      <c r="V56" s="35"/>
      <c r="W56" s="35"/>
      <c r="X56" s="39">
        <f t="shared" si="19"/>
        <v>0</v>
      </c>
      <c r="Y56" s="40">
        <f t="shared" si="11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7"/>
        <v>0</v>
      </c>
      <c r="J57" s="38">
        <f t="shared" si="17"/>
        <v>0</v>
      </c>
      <c r="K57" s="35"/>
      <c r="L57" s="35"/>
      <c r="M57" s="35"/>
      <c r="N57" s="35"/>
      <c r="O57" s="35"/>
      <c r="P57" s="35"/>
      <c r="Q57" s="39">
        <f t="shared" si="18"/>
        <v>0</v>
      </c>
      <c r="R57" s="35"/>
      <c r="S57" s="35"/>
      <c r="T57" s="35"/>
      <c r="U57" s="35"/>
      <c r="V57" s="35"/>
      <c r="W57" s="35"/>
      <c r="X57" s="39">
        <f t="shared" si="19"/>
        <v>0</v>
      </c>
      <c r="Y57" s="40">
        <f t="shared" si="11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7"/>
        <v>0</v>
      </c>
      <c r="J58" s="38">
        <f t="shared" si="17"/>
        <v>0</v>
      </c>
      <c r="K58" s="35"/>
      <c r="L58" s="35"/>
      <c r="M58" s="35"/>
      <c r="N58" s="35"/>
      <c r="O58" s="35"/>
      <c r="P58" s="35"/>
      <c r="Q58" s="39">
        <f t="shared" si="18"/>
        <v>0</v>
      </c>
      <c r="R58" s="35"/>
      <c r="S58" s="35"/>
      <c r="T58" s="35"/>
      <c r="U58" s="35"/>
      <c r="V58" s="35"/>
      <c r="W58" s="35"/>
      <c r="X58" s="39">
        <f t="shared" si="19"/>
        <v>0</v>
      </c>
      <c r="Y58" s="40">
        <f t="shared" si="11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0">SUM(I46:I59)</f>
        <v>0</v>
      </c>
      <c r="J60" s="57">
        <f t="shared" si="20"/>
        <v>0</v>
      </c>
      <c r="K60" s="57">
        <f t="shared" si="20"/>
        <v>0</v>
      </c>
      <c r="L60" s="57">
        <f t="shared" si="20"/>
        <v>0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7">
        <f t="shared" si="20"/>
        <v>0</v>
      </c>
      <c r="U60" s="57">
        <f t="shared" si="20"/>
        <v>0</v>
      </c>
      <c r="V60" s="57">
        <f t="shared" si="20"/>
        <v>0</v>
      </c>
      <c r="W60" s="57">
        <f t="shared" si="20"/>
        <v>0</v>
      </c>
      <c r="X60" s="57">
        <f>SUM(R60:W60)</f>
        <v>0</v>
      </c>
      <c r="Y60" s="40">
        <f t="shared" si="11"/>
        <v>0</v>
      </c>
    </row>
    <row r="61" spans="1:25" ht="15.75" thickTop="1" x14ac:dyDescent="0.25">
      <c r="A61" s="30" t="s">
        <v>45</v>
      </c>
      <c r="B61" s="31"/>
      <c r="C61" s="32" t="s">
        <v>30</v>
      </c>
      <c r="D61" s="33"/>
      <c r="E61" s="34"/>
      <c r="F61" s="35"/>
      <c r="G61" s="34"/>
      <c r="H61" s="35"/>
      <c r="I61" s="37">
        <f>SUM(G61-E61)</f>
        <v>0</v>
      </c>
      <c r="J61" s="38">
        <f>SUM(H61-F61)</f>
        <v>0</v>
      </c>
      <c r="K61" s="35"/>
      <c r="L61" s="35"/>
      <c r="M61" s="35"/>
      <c r="N61" s="35"/>
      <c r="O61" s="35"/>
      <c r="P61" s="35"/>
      <c r="Q61" s="39">
        <f>SUM(K61:P61)</f>
        <v>0</v>
      </c>
      <c r="R61" s="35"/>
      <c r="S61" s="35"/>
      <c r="T61" s="35"/>
      <c r="U61" s="35"/>
      <c r="V61" s="35"/>
      <c r="W61" s="35"/>
      <c r="X61" s="39">
        <f>SUM(R61:W61)</f>
        <v>0</v>
      </c>
      <c r="Y61" s="40">
        <f>SUM(Q61-X61)</f>
        <v>0</v>
      </c>
    </row>
    <row r="62" spans="1:25" x14ac:dyDescent="0.25">
      <c r="A62" s="30"/>
      <c r="B62" s="41"/>
      <c r="C62" s="42" t="s">
        <v>31</v>
      </c>
      <c r="D62" s="33"/>
      <c r="E62" s="34"/>
      <c r="F62" s="35"/>
      <c r="G62" s="34"/>
      <c r="H62" s="35"/>
      <c r="I62" s="37">
        <f t="shared" ref="I62:J73" si="21">SUM(G62-E62)</f>
        <v>0</v>
      </c>
      <c r="J62" s="38">
        <f t="shared" si="21"/>
        <v>0</v>
      </c>
      <c r="K62" s="35"/>
      <c r="L62" s="35"/>
      <c r="M62" s="35"/>
      <c r="N62" s="35"/>
      <c r="O62" s="35"/>
      <c r="P62" s="35"/>
      <c r="Q62" s="39">
        <f t="shared" ref="Q62:Q73" si="22">SUM(K62:P62)</f>
        <v>0</v>
      </c>
      <c r="R62" s="35"/>
      <c r="S62" s="35"/>
      <c r="T62" s="35"/>
      <c r="U62" s="35"/>
      <c r="V62" s="35"/>
      <c r="W62" s="35"/>
      <c r="X62" s="39">
        <f t="shared" ref="X62:X73" si="23">SUM(R62:W62)</f>
        <v>0</v>
      </c>
      <c r="Y62" s="40">
        <f t="shared" si="11"/>
        <v>0</v>
      </c>
    </row>
    <row r="63" spans="1:25" x14ac:dyDescent="0.25">
      <c r="A63" s="30"/>
      <c r="B63" s="41"/>
      <c r="C63" s="42" t="s">
        <v>32</v>
      </c>
      <c r="D63" s="33"/>
      <c r="E63" s="34"/>
      <c r="F63" s="35"/>
      <c r="G63" s="34"/>
      <c r="H63" s="35"/>
      <c r="I63" s="37">
        <f t="shared" si="21"/>
        <v>0</v>
      </c>
      <c r="J63" s="38">
        <f t="shared" si="21"/>
        <v>0</v>
      </c>
      <c r="K63" s="35"/>
      <c r="L63" s="35"/>
      <c r="M63" s="35"/>
      <c r="N63" s="35"/>
      <c r="O63" s="35"/>
      <c r="P63" s="35"/>
      <c r="Q63" s="39">
        <f t="shared" si="22"/>
        <v>0</v>
      </c>
      <c r="R63" s="35"/>
      <c r="S63" s="35"/>
      <c r="T63" s="35"/>
      <c r="U63" s="35"/>
      <c r="V63" s="35"/>
      <c r="W63" s="35"/>
      <c r="X63" s="39">
        <f t="shared" si="23"/>
        <v>0</v>
      </c>
      <c r="Y63" s="40">
        <f t="shared" si="11"/>
        <v>0</v>
      </c>
    </row>
    <row r="64" spans="1:25" x14ac:dyDescent="0.25">
      <c r="A64" s="30"/>
      <c r="B64" s="41"/>
      <c r="C64" s="42" t="s">
        <v>33</v>
      </c>
      <c r="D64" s="33"/>
      <c r="E64" s="34"/>
      <c r="F64" s="35"/>
      <c r="G64" s="34"/>
      <c r="H64" s="35"/>
      <c r="I64" s="37">
        <f t="shared" si="21"/>
        <v>0</v>
      </c>
      <c r="J64" s="38">
        <f t="shared" si="21"/>
        <v>0</v>
      </c>
      <c r="K64" s="35"/>
      <c r="L64" s="35"/>
      <c r="M64" s="35"/>
      <c r="N64" s="35"/>
      <c r="O64" s="35"/>
      <c r="P64" s="35"/>
      <c r="Q64" s="39">
        <f t="shared" si="22"/>
        <v>0</v>
      </c>
      <c r="R64" s="35"/>
      <c r="S64" s="35"/>
      <c r="T64" s="35"/>
      <c r="U64" s="35"/>
      <c r="V64" s="35"/>
      <c r="W64" s="35"/>
      <c r="X64" s="39">
        <f t="shared" si="23"/>
        <v>0</v>
      </c>
      <c r="Y64" s="40">
        <f t="shared" si="11"/>
        <v>0</v>
      </c>
    </row>
    <row r="65" spans="1:25" x14ac:dyDescent="0.25">
      <c r="A65" s="30"/>
      <c r="B65" s="41"/>
      <c r="C65" s="42" t="s">
        <v>34</v>
      </c>
      <c r="D65" s="33"/>
      <c r="E65" s="34"/>
      <c r="F65" s="35"/>
      <c r="G65" s="34"/>
      <c r="H65" s="35"/>
      <c r="I65" s="37">
        <f t="shared" si="21"/>
        <v>0</v>
      </c>
      <c r="J65" s="38">
        <f t="shared" si="21"/>
        <v>0</v>
      </c>
      <c r="K65" s="35"/>
      <c r="L65" s="35"/>
      <c r="M65" s="35"/>
      <c r="N65" s="35"/>
      <c r="O65" s="35"/>
      <c r="P65" s="35"/>
      <c r="Q65" s="39">
        <f t="shared" si="22"/>
        <v>0</v>
      </c>
      <c r="R65" s="35"/>
      <c r="S65" s="35"/>
      <c r="T65" s="35"/>
      <c r="U65" s="35"/>
      <c r="V65" s="35"/>
      <c r="W65" s="35"/>
      <c r="X65" s="39">
        <f t="shared" si="23"/>
        <v>0</v>
      </c>
      <c r="Y65" s="40">
        <f t="shared" si="11"/>
        <v>0</v>
      </c>
    </row>
    <row r="66" spans="1:25" x14ac:dyDescent="0.25">
      <c r="A66" s="30"/>
      <c r="B66" s="41"/>
      <c r="C66" s="42" t="s">
        <v>35</v>
      </c>
      <c r="D66" s="33"/>
      <c r="E66" s="34"/>
      <c r="F66" s="35"/>
      <c r="G66" s="34"/>
      <c r="H66" s="35"/>
      <c r="I66" s="37">
        <f t="shared" si="21"/>
        <v>0</v>
      </c>
      <c r="J66" s="38">
        <f t="shared" si="21"/>
        <v>0</v>
      </c>
      <c r="K66" s="35"/>
      <c r="L66" s="35"/>
      <c r="M66" s="35"/>
      <c r="N66" s="35"/>
      <c r="O66" s="35"/>
      <c r="P66" s="35"/>
      <c r="Q66" s="39">
        <f t="shared" si="22"/>
        <v>0</v>
      </c>
      <c r="R66" s="35"/>
      <c r="S66" s="35"/>
      <c r="T66" s="35"/>
      <c r="U66" s="35"/>
      <c r="V66" s="35"/>
      <c r="W66" s="35"/>
      <c r="X66" s="39">
        <f t="shared" si="23"/>
        <v>0</v>
      </c>
      <c r="Y66" s="40">
        <f t="shared" si="11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1"/>
        <v>0</v>
      </c>
      <c r="J67" s="38">
        <f t="shared" si="21"/>
        <v>0</v>
      </c>
      <c r="K67" s="35"/>
      <c r="L67" s="35"/>
      <c r="M67" s="35"/>
      <c r="N67" s="35"/>
      <c r="O67" s="35"/>
      <c r="P67" s="35"/>
      <c r="Q67" s="39">
        <f t="shared" si="22"/>
        <v>0</v>
      </c>
      <c r="R67" s="35"/>
      <c r="S67" s="35"/>
      <c r="T67" s="35"/>
      <c r="U67" s="35"/>
      <c r="V67" s="35"/>
      <c r="W67" s="35"/>
      <c r="X67" s="39">
        <f t="shared" si="23"/>
        <v>0</v>
      </c>
      <c r="Y67" s="40">
        <f t="shared" si="11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1"/>
        <v>0</v>
      </c>
      <c r="J68" s="38">
        <f t="shared" si="21"/>
        <v>0</v>
      </c>
      <c r="K68" s="35"/>
      <c r="L68" s="35"/>
      <c r="M68" s="35"/>
      <c r="N68" s="35"/>
      <c r="O68" s="35"/>
      <c r="P68" s="35"/>
      <c r="Q68" s="39">
        <f t="shared" si="22"/>
        <v>0</v>
      </c>
      <c r="R68" s="35"/>
      <c r="S68" s="35"/>
      <c r="T68" s="35"/>
      <c r="U68" s="35"/>
      <c r="V68" s="35"/>
      <c r="W68" s="35"/>
      <c r="X68" s="39">
        <f t="shared" si="23"/>
        <v>0</v>
      </c>
      <c r="Y68" s="40">
        <f t="shared" si="11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1"/>
        <v>0</v>
      </c>
      <c r="J69" s="38">
        <f t="shared" si="21"/>
        <v>0</v>
      </c>
      <c r="K69" s="35"/>
      <c r="L69" s="35"/>
      <c r="M69" s="35"/>
      <c r="N69" s="35"/>
      <c r="O69" s="35"/>
      <c r="P69" s="35"/>
      <c r="Q69" s="39">
        <f t="shared" si="22"/>
        <v>0</v>
      </c>
      <c r="R69" s="35"/>
      <c r="S69" s="35"/>
      <c r="T69" s="35"/>
      <c r="U69" s="35"/>
      <c r="V69" s="35"/>
      <c r="W69" s="35"/>
      <c r="X69" s="39">
        <f t="shared" si="23"/>
        <v>0</v>
      </c>
      <c r="Y69" s="40">
        <f t="shared" si="11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1"/>
        <v>0</v>
      </c>
      <c r="J70" s="38">
        <f t="shared" si="21"/>
        <v>0</v>
      </c>
      <c r="K70" s="35"/>
      <c r="L70" s="35"/>
      <c r="M70" s="35"/>
      <c r="N70" s="35"/>
      <c r="O70" s="35"/>
      <c r="P70" s="35"/>
      <c r="Q70" s="39">
        <f t="shared" si="22"/>
        <v>0</v>
      </c>
      <c r="R70" s="35"/>
      <c r="S70" s="35"/>
      <c r="T70" s="35"/>
      <c r="U70" s="35"/>
      <c r="V70" s="35"/>
      <c r="W70" s="35"/>
      <c r="X70" s="39">
        <f t="shared" si="23"/>
        <v>0</v>
      </c>
      <c r="Y70" s="40">
        <f t="shared" si="11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1"/>
        <v>0</v>
      </c>
      <c r="J71" s="38">
        <f t="shared" si="21"/>
        <v>0</v>
      </c>
      <c r="K71" s="35"/>
      <c r="L71" s="35"/>
      <c r="M71" s="35"/>
      <c r="N71" s="35"/>
      <c r="O71" s="35"/>
      <c r="P71" s="35"/>
      <c r="Q71" s="39">
        <f t="shared" si="22"/>
        <v>0</v>
      </c>
      <c r="R71" s="35"/>
      <c r="S71" s="35"/>
      <c r="T71" s="35"/>
      <c r="U71" s="35"/>
      <c r="V71" s="35"/>
      <c r="W71" s="35"/>
      <c r="X71" s="39">
        <f t="shared" si="23"/>
        <v>0</v>
      </c>
      <c r="Y71" s="40">
        <f t="shared" si="11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1"/>
        <v>0</v>
      </c>
      <c r="J72" s="38">
        <f t="shared" si="21"/>
        <v>0</v>
      </c>
      <c r="K72" s="35"/>
      <c r="L72" s="35"/>
      <c r="M72" s="35"/>
      <c r="N72" s="35"/>
      <c r="O72" s="35"/>
      <c r="P72" s="35"/>
      <c r="Q72" s="39">
        <f t="shared" si="22"/>
        <v>0</v>
      </c>
      <c r="R72" s="35"/>
      <c r="S72" s="35"/>
      <c r="T72" s="35"/>
      <c r="U72" s="35"/>
      <c r="V72" s="35"/>
      <c r="W72" s="35"/>
      <c r="X72" s="39">
        <f t="shared" si="23"/>
        <v>0</v>
      </c>
      <c r="Y72" s="40">
        <f t="shared" si="11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1"/>
        <v>0</v>
      </c>
      <c r="J73" s="38">
        <f t="shared" si="21"/>
        <v>0</v>
      </c>
      <c r="K73" s="35"/>
      <c r="L73" s="35"/>
      <c r="M73" s="35"/>
      <c r="N73" s="35"/>
      <c r="O73" s="35"/>
      <c r="P73" s="35"/>
      <c r="Q73" s="39">
        <f t="shared" si="22"/>
        <v>0</v>
      </c>
      <c r="R73" s="35"/>
      <c r="S73" s="35"/>
      <c r="T73" s="35"/>
      <c r="U73" s="35"/>
      <c r="V73" s="35"/>
      <c r="W73" s="35"/>
      <c r="X73" s="39">
        <f t="shared" si="23"/>
        <v>0</v>
      </c>
      <c r="Y73" s="40">
        <f t="shared" si="11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4">SUM(I61:I74)</f>
        <v>0</v>
      </c>
      <c r="J75" s="57">
        <f t="shared" si="24"/>
        <v>0</v>
      </c>
      <c r="K75" s="57">
        <f t="shared" si="24"/>
        <v>0</v>
      </c>
      <c r="L75" s="57">
        <f t="shared" si="24"/>
        <v>0</v>
      </c>
      <c r="M75" s="57">
        <f t="shared" si="24"/>
        <v>0</v>
      </c>
      <c r="N75" s="57">
        <f t="shared" si="24"/>
        <v>0</v>
      </c>
      <c r="O75" s="57">
        <f t="shared" si="24"/>
        <v>0</v>
      </c>
      <c r="P75" s="57">
        <f t="shared" si="24"/>
        <v>0</v>
      </c>
      <c r="Q75" s="57">
        <f t="shared" si="24"/>
        <v>0</v>
      </c>
      <c r="R75" s="57">
        <f t="shared" si="24"/>
        <v>0</v>
      </c>
      <c r="S75" s="57">
        <f t="shared" si="24"/>
        <v>0</v>
      </c>
      <c r="T75" s="57">
        <f t="shared" si="24"/>
        <v>0</v>
      </c>
      <c r="U75" s="57">
        <f t="shared" si="24"/>
        <v>0</v>
      </c>
      <c r="V75" s="57">
        <f t="shared" si="24"/>
        <v>0</v>
      </c>
      <c r="W75" s="57">
        <f t="shared" si="24"/>
        <v>0</v>
      </c>
      <c r="X75" s="57">
        <f>SUM(R75:W75)</f>
        <v>0</v>
      </c>
      <c r="Y75" s="40">
        <f t="shared" si="11"/>
        <v>0</v>
      </c>
    </row>
    <row r="76" spans="1:25" ht="15.75" thickTop="1" x14ac:dyDescent="0.25">
      <c r="A76" s="30" t="s">
        <v>46</v>
      </c>
      <c r="B76" s="31">
        <v>43770</v>
      </c>
      <c r="C76" s="32" t="s">
        <v>30</v>
      </c>
      <c r="D76" s="33">
        <v>16</v>
      </c>
      <c r="E76" s="34">
        <v>0.27083333333333331</v>
      </c>
      <c r="F76" s="35">
        <v>149296</v>
      </c>
      <c r="G76" s="34">
        <v>0.31597222222222221</v>
      </c>
      <c r="H76" s="35">
        <v>149328</v>
      </c>
      <c r="I76" s="37">
        <f>SUM(G76-E76)</f>
        <v>4.5138888888888895E-2</v>
      </c>
      <c r="J76" s="38">
        <f>SUM(H76-F76)</f>
        <v>32</v>
      </c>
      <c r="K76" s="35">
        <v>1</v>
      </c>
      <c r="L76" s="35">
        <v>1</v>
      </c>
      <c r="M76" s="35"/>
      <c r="N76" s="35"/>
      <c r="O76" s="35"/>
      <c r="P76" s="35"/>
      <c r="Q76" s="39">
        <f>SUM(K76:P76)</f>
        <v>2</v>
      </c>
      <c r="R76" s="35"/>
      <c r="S76" s="35">
        <v>2</v>
      </c>
      <c r="T76" s="35"/>
      <c r="U76" s="35"/>
      <c r="V76" s="35"/>
      <c r="W76" s="35"/>
      <c r="X76" s="39">
        <f>SUM(R76:W76)</f>
        <v>2</v>
      </c>
      <c r="Y76" s="40">
        <f>SUM(Q76-X76)</f>
        <v>0</v>
      </c>
    </row>
    <row r="77" spans="1:25" x14ac:dyDescent="0.25">
      <c r="A77" s="30" t="s">
        <v>156</v>
      </c>
      <c r="B77" s="62"/>
      <c r="C77" s="42" t="s">
        <v>31</v>
      </c>
      <c r="D77" s="33"/>
      <c r="E77" s="34">
        <v>0.32291666666666669</v>
      </c>
      <c r="F77" s="35">
        <v>149328</v>
      </c>
      <c r="G77" s="34">
        <v>0.3611111111111111</v>
      </c>
      <c r="H77" s="35">
        <v>149353</v>
      </c>
      <c r="I77" s="37">
        <f t="shared" ref="I77:J88" si="25">SUM(G77-E77)</f>
        <v>3.819444444444442E-2</v>
      </c>
      <c r="J77" s="38">
        <f t="shared" si="25"/>
        <v>25</v>
      </c>
      <c r="K77" s="35"/>
      <c r="L77" s="35"/>
      <c r="M77" s="35"/>
      <c r="N77" s="35">
        <v>1</v>
      </c>
      <c r="O77" s="35"/>
      <c r="P77" s="35"/>
      <c r="Q77" s="39">
        <f t="shared" ref="Q77:Q88" si="26">SUM(K77:P77)</f>
        <v>1</v>
      </c>
      <c r="R77" s="35"/>
      <c r="S77" s="35"/>
      <c r="T77" s="35"/>
      <c r="U77" s="35"/>
      <c r="V77" s="35">
        <v>1</v>
      </c>
      <c r="W77" s="35"/>
      <c r="X77" s="39">
        <f t="shared" ref="X77:X88" si="27">SUM(R77:W77)</f>
        <v>1</v>
      </c>
      <c r="Y77" s="40">
        <f t="shared" si="11"/>
        <v>0</v>
      </c>
    </row>
    <row r="78" spans="1:25" x14ac:dyDescent="0.25">
      <c r="A78" s="30" t="s">
        <v>156</v>
      </c>
      <c r="B78" s="63"/>
      <c r="C78" s="42" t="s">
        <v>32</v>
      </c>
      <c r="D78" s="33">
        <v>16</v>
      </c>
      <c r="E78" s="34">
        <v>0.36944444444444446</v>
      </c>
      <c r="F78" s="35">
        <v>149353</v>
      </c>
      <c r="G78" s="34">
        <v>0.40277777777777773</v>
      </c>
      <c r="H78" s="35">
        <v>149377</v>
      </c>
      <c r="I78" s="37">
        <f t="shared" si="25"/>
        <v>3.333333333333327E-2</v>
      </c>
      <c r="J78" s="38">
        <f t="shared" si="25"/>
        <v>24</v>
      </c>
      <c r="K78" s="35"/>
      <c r="L78" s="35"/>
      <c r="M78" s="35">
        <v>1</v>
      </c>
      <c r="N78" s="35"/>
      <c r="O78" s="35"/>
      <c r="P78" s="35"/>
      <c r="Q78" s="39">
        <f t="shared" si="26"/>
        <v>1</v>
      </c>
      <c r="R78" s="35"/>
      <c r="S78" s="35">
        <v>1</v>
      </c>
      <c r="T78" s="35"/>
      <c r="U78" s="35"/>
      <c r="V78" s="35"/>
      <c r="W78" s="35"/>
      <c r="X78" s="39">
        <f t="shared" si="27"/>
        <v>1</v>
      </c>
      <c r="Y78" s="40">
        <f t="shared" si="11"/>
        <v>0</v>
      </c>
    </row>
    <row r="79" spans="1:25" x14ac:dyDescent="0.25">
      <c r="A79" s="30"/>
      <c r="B79" s="63"/>
      <c r="C79" s="42" t="s">
        <v>33</v>
      </c>
      <c r="D79" s="33"/>
      <c r="E79" s="34">
        <v>0.41319444444444442</v>
      </c>
      <c r="F79" s="35">
        <v>149377</v>
      </c>
      <c r="G79" s="34">
        <v>0.46875</v>
      </c>
      <c r="H79" s="35">
        <v>149409</v>
      </c>
      <c r="I79" s="37">
        <f t="shared" si="25"/>
        <v>5.555555555555558E-2</v>
      </c>
      <c r="J79" s="38">
        <f t="shared" si="25"/>
        <v>32</v>
      </c>
      <c r="K79" s="35"/>
      <c r="L79" s="35">
        <v>1</v>
      </c>
      <c r="M79" s="35"/>
      <c r="N79" s="35"/>
      <c r="O79" s="35"/>
      <c r="P79" s="35"/>
      <c r="Q79" s="39">
        <f t="shared" si="26"/>
        <v>1</v>
      </c>
      <c r="R79" s="35">
        <v>1</v>
      </c>
      <c r="S79" s="35"/>
      <c r="T79" s="35"/>
      <c r="U79" s="35"/>
      <c r="V79" s="35"/>
      <c r="W79" s="35"/>
      <c r="X79" s="39">
        <f t="shared" si="27"/>
        <v>1</v>
      </c>
      <c r="Y79" s="40">
        <f t="shared" si="11"/>
        <v>0</v>
      </c>
    </row>
    <row r="80" spans="1:25" x14ac:dyDescent="0.25">
      <c r="A80" s="30" t="s">
        <v>84</v>
      </c>
      <c r="B80" s="62"/>
      <c r="C80" s="42" t="s">
        <v>34</v>
      </c>
      <c r="D80" s="33">
        <v>16</v>
      </c>
      <c r="E80" s="34">
        <v>0.64583333333333337</v>
      </c>
      <c r="F80" s="35">
        <v>149409</v>
      </c>
      <c r="G80" s="34">
        <v>0.69305555555555554</v>
      </c>
      <c r="H80" s="35">
        <v>149442</v>
      </c>
      <c r="I80" s="37">
        <f t="shared" si="25"/>
        <v>4.7222222222222165E-2</v>
      </c>
      <c r="J80" s="38">
        <f t="shared" si="25"/>
        <v>33</v>
      </c>
      <c r="K80" s="35"/>
      <c r="L80" s="35">
        <v>1</v>
      </c>
      <c r="M80" s="35"/>
      <c r="N80" s="35"/>
      <c r="O80" s="35"/>
      <c r="P80" s="35"/>
      <c r="Q80" s="39">
        <f t="shared" si="26"/>
        <v>1</v>
      </c>
      <c r="R80" s="35"/>
      <c r="S80" s="35">
        <v>1</v>
      </c>
      <c r="T80" s="35"/>
      <c r="U80" s="35"/>
      <c r="V80" s="35"/>
      <c r="W80" s="35"/>
      <c r="X80" s="39">
        <f t="shared" si="27"/>
        <v>1</v>
      </c>
      <c r="Y80" s="40">
        <f t="shared" si="11"/>
        <v>0</v>
      </c>
    </row>
    <row r="81" spans="1:25" x14ac:dyDescent="0.25">
      <c r="A81" s="30"/>
      <c r="B81" s="62"/>
      <c r="C81" s="42" t="s">
        <v>35</v>
      </c>
      <c r="D81" s="33"/>
      <c r="E81" s="34">
        <v>0.72777777777777775</v>
      </c>
      <c r="F81" s="35">
        <v>149442</v>
      </c>
      <c r="G81" s="34">
        <v>0.77847222222222223</v>
      </c>
      <c r="H81" s="35">
        <v>149479</v>
      </c>
      <c r="I81" s="37">
        <f t="shared" si="25"/>
        <v>5.0694444444444486E-2</v>
      </c>
      <c r="J81" s="38">
        <f t="shared" si="25"/>
        <v>37</v>
      </c>
      <c r="K81" s="35"/>
      <c r="L81" s="35">
        <v>1</v>
      </c>
      <c r="M81" s="35">
        <v>1</v>
      </c>
      <c r="N81" s="35"/>
      <c r="O81" s="35"/>
      <c r="P81" s="35"/>
      <c r="Q81" s="39">
        <f t="shared" si="26"/>
        <v>2</v>
      </c>
      <c r="R81" s="35"/>
      <c r="S81" s="35">
        <v>2</v>
      </c>
      <c r="T81" s="35"/>
      <c r="U81" s="35"/>
      <c r="V81" s="35"/>
      <c r="W81" s="35"/>
      <c r="X81" s="39">
        <f t="shared" si="27"/>
        <v>2</v>
      </c>
      <c r="Y81" s="40">
        <f t="shared" si="11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5"/>
        <v>0</v>
      </c>
      <c r="J82" s="38">
        <f t="shared" si="25"/>
        <v>0</v>
      </c>
      <c r="K82" s="35"/>
      <c r="L82" s="35"/>
      <c r="M82" s="35"/>
      <c r="N82" s="35"/>
      <c r="O82" s="35"/>
      <c r="P82" s="35"/>
      <c r="Q82" s="39">
        <f t="shared" si="26"/>
        <v>0</v>
      </c>
      <c r="R82" s="35"/>
      <c r="S82" s="35"/>
      <c r="T82" s="35"/>
      <c r="U82" s="35"/>
      <c r="V82" s="35"/>
      <c r="W82" s="35"/>
      <c r="X82" s="39">
        <f t="shared" si="27"/>
        <v>0</v>
      </c>
      <c r="Y82" s="40">
        <f t="shared" si="11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5"/>
        <v>0</v>
      </c>
      <c r="J83" s="38">
        <f t="shared" si="25"/>
        <v>0</v>
      </c>
      <c r="K83" s="35"/>
      <c r="L83" s="35"/>
      <c r="M83" s="35"/>
      <c r="N83" s="35"/>
      <c r="O83" s="35"/>
      <c r="P83" s="35"/>
      <c r="Q83" s="39">
        <f t="shared" si="26"/>
        <v>0</v>
      </c>
      <c r="R83" s="35"/>
      <c r="S83" s="35"/>
      <c r="T83" s="35"/>
      <c r="U83" s="35"/>
      <c r="V83" s="35"/>
      <c r="W83" s="35"/>
      <c r="X83" s="39">
        <f t="shared" si="27"/>
        <v>0</v>
      </c>
      <c r="Y83" s="40">
        <f t="shared" si="11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5"/>
        <v>0</v>
      </c>
      <c r="J84" s="38">
        <f t="shared" si="25"/>
        <v>0</v>
      </c>
      <c r="K84" s="35"/>
      <c r="L84" s="35"/>
      <c r="M84" s="35"/>
      <c r="N84" s="35"/>
      <c r="O84" s="35"/>
      <c r="P84" s="35"/>
      <c r="Q84" s="39">
        <f t="shared" si="26"/>
        <v>0</v>
      </c>
      <c r="R84" s="35"/>
      <c r="S84" s="35"/>
      <c r="T84" s="35"/>
      <c r="U84" s="35"/>
      <c r="V84" s="35"/>
      <c r="W84" s="35"/>
      <c r="X84" s="39">
        <f t="shared" si="27"/>
        <v>0</v>
      </c>
      <c r="Y84" s="40">
        <f t="shared" si="11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5"/>
        <v>0</v>
      </c>
      <c r="J85" s="38">
        <f t="shared" si="25"/>
        <v>0</v>
      </c>
      <c r="K85" s="35"/>
      <c r="L85" s="35"/>
      <c r="M85" s="35"/>
      <c r="N85" s="35"/>
      <c r="O85" s="35"/>
      <c r="P85" s="35"/>
      <c r="Q85" s="39">
        <f t="shared" si="26"/>
        <v>0</v>
      </c>
      <c r="R85" s="35"/>
      <c r="S85" s="35"/>
      <c r="T85" s="35"/>
      <c r="U85" s="35"/>
      <c r="V85" s="35"/>
      <c r="W85" s="35"/>
      <c r="X85" s="39">
        <f t="shared" si="27"/>
        <v>0</v>
      </c>
      <c r="Y85" s="40">
        <f t="shared" si="11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5"/>
        <v>0</v>
      </c>
      <c r="J86" s="38">
        <f t="shared" si="25"/>
        <v>0</v>
      </c>
      <c r="K86" s="35"/>
      <c r="L86" s="35"/>
      <c r="M86" s="35"/>
      <c r="N86" s="35"/>
      <c r="O86" s="35"/>
      <c r="P86" s="35"/>
      <c r="Q86" s="39">
        <f t="shared" si="26"/>
        <v>0</v>
      </c>
      <c r="R86" s="35"/>
      <c r="S86" s="35"/>
      <c r="T86" s="35"/>
      <c r="U86" s="35"/>
      <c r="V86" s="35"/>
      <c r="W86" s="35"/>
      <c r="X86" s="39">
        <f t="shared" si="27"/>
        <v>0</v>
      </c>
      <c r="Y86" s="40">
        <f t="shared" si="11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5"/>
        <v>0</v>
      </c>
      <c r="J87" s="38">
        <f t="shared" si="25"/>
        <v>0</v>
      </c>
      <c r="K87" s="35"/>
      <c r="L87" s="35"/>
      <c r="M87" s="35"/>
      <c r="N87" s="35"/>
      <c r="O87" s="35"/>
      <c r="P87" s="35"/>
      <c r="Q87" s="39">
        <f t="shared" si="26"/>
        <v>0</v>
      </c>
      <c r="R87" s="35"/>
      <c r="S87" s="35"/>
      <c r="T87" s="35"/>
      <c r="U87" s="35"/>
      <c r="V87" s="35"/>
      <c r="W87" s="35"/>
      <c r="X87" s="39">
        <f t="shared" si="27"/>
        <v>0</v>
      </c>
      <c r="Y87" s="40">
        <f t="shared" si="11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5"/>
        <v>0</v>
      </c>
      <c r="J88" s="38">
        <f t="shared" si="25"/>
        <v>0</v>
      </c>
      <c r="K88" s="35"/>
      <c r="L88" s="35"/>
      <c r="M88" s="35"/>
      <c r="N88" s="35"/>
      <c r="O88" s="35"/>
      <c r="P88" s="35"/>
      <c r="Q88" s="39">
        <f t="shared" si="26"/>
        <v>0</v>
      </c>
      <c r="R88" s="35"/>
      <c r="S88" s="35"/>
      <c r="T88" s="35"/>
      <c r="U88" s="35"/>
      <c r="V88" s="35"/>
      <c r="W88" s="35"/>
      <c r="X88" s="39">
        <f t="shared" si="27"/>
        <v>0</v>
      </c>
      <c r="Y88" s="40">
        <f t="shared" si="11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28">SUM(I76:I89)</f>
        <v>0.27013888888888882</v>
      </c>
      <c r="J90" s="57">
        <f t="shared" si="28"/>
        <v>183</v>
      </c>
      <c r="K90" s="57">
        <f t="shared" si="28"/>
        <v>1</v>
      </c>
      <c r="L90" s="57">
        <f t="shared" si="28"/>
        <v>4</v>
      </c>
      <c r="M90" s="57">
        <f t="shared" si="28"/>
        <v>2</v>
      </c>
      <c r="N90" s="57">
        <f t="shared" si="28"/>
        <v>1</v>
      </c>
      <c r="O90" s="57">
        <f t="shared" si="28"/>
        <v>0</v>
      </c>
      <c r="P90" s="57">
        <f t="shared" si="28"/>
        <v>0</v>
      </c>
      <c r="Q90" s="57">
        <f t="shared" si="28"/>
        <v>8</v>
      </c>
      <c r="R90" s="57">
        <f t="shared" si="28"/>
        <v>1</v>
      </c>
      <c r="S90" s="57">
        <f t="shared" si="28"/>
        <v>6</v>
      </c>
      <c r="T90" s="57">
        <f t="shared" si="28"/>
        <v>0</v>
      </c>
      <c r="U90" s="57">
        <f t="shared" si="28"/>
        <v>0</v>
      </c>
      <c r="V90" s="57">
        <f t="shared" si="28"/>
        <v>1</v>
      </c>
      <c r="W90" s="57">
        <f t="shared" si="28"/>
        <v>0</v>
      </c>
      <c r="X90" s="57">
        <f>SUM(R90:W90)</f>
        <v>8</v>
      </c>
      <c r="Y90" s="40">
        <f t="shared" si="11"/>
        <v>0</v>
      </c>
    </row>
    <row r="91" spans="1:25" ht="15.75" thickTop="1" x14ac:dyDescent="0.25">
      <c r="A91" s="30"/>
      <c r="B91" s="31">
        <v>43771</v>
      </c>
      <c r="C91" s="32" t="s">
        <v>30</v>
      </c>
      <c r="D91" s="33"/>
      <c r="E91" s="34"/>
      <c r="F91" s="35"/>
      <c r="G91" s="34"/>
      <c r="H91" s="35"/>
      <c r="I91" s="37">
        <f>SUM(G91-E91)</f>
        <v>0</v>
      </c>
      <c r="J91" s="38">
        <f>SUM(H91-F91)</f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1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ref="I92:J98" si="29">SUM(G92-E92)</f>
        <v>0</v>
      </c>
      <c r="J92" s="38">
        <f t="shared" si="29"/>
        <v>0</v>
      </c>
      <c r="K92" s="35"/>
      <c r="L92" s="35"/>
      <c r="M92" s="35"/>
      <c r="N92" s="35"/>
      <c r="O92" s="35"/>
      <c r="P92" s="35"/>
      <c r="Q92" s="39">
        <f t="shared" ref="Q92:Q98" si="30">SUM(K92:P92)</f>
        <v>0</v>
      </c>
      <c r="R92" s="35"/>
      <c r="S92" s="35"/>
      <c r="T92" s="35"/>
      <c r="U92" s="35"/>
      <c r="V92" s="35"/>
      <c r="W92" s="35"/>
      <c r="X92" s="39">
        <f t="shared" ref="X92:X98" si="31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29"/>
        <v>0</v>
      </c>
      <c r="J93" s="38">
        <f t="shared" si="29"/>
        <v>0</v>
      </c>
      <c r="K93" s="35"/>
      <c r="L93" s="35"/>
      <c r="M93" s="35"/>
      <c r="N93" s="35"/>
      <c r="O93" s="35"/>
      <c r="P93" s="35"/>
      <c r="Q93" s="39">
        <f t="shared" si="30"/>
        <v>0</v>
      </c>
      <c r="R93" s="35"/>
      <c r="S93" s="35"/>
      <c r="T93" s="35"/>
      <c r="U93" s="35"/>
      <c r="V93" s="35"/>
      <c r="W93" s="35"/>
      <c r="X93" s="39">
        <f t="shared" si="31"/>
        <v>0</v>
      </c>
      <c r="Y93" s="40">
        <f t="shared" si="11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29"/>
        <v>0</v>
      </c>
      <c r="J94" s="38">
        <f t="shared" si="29"/>
        <v>0</v>
      </c>
      <c r="K94" s="35"/>
      <c r="L94" s="35"/>
      <c r="M94" s="35"/>
      <c r="N94" s="35"/>
      <c r="O94" s="35"/>
      <c r="P94" s="35"/>
      <c r="Q94" s="39">
        <f t="shared" si="30"/>
        <v>0</v>
      </c>
      <c r="R94" s="35"/>
      <c r="S94" s="35"/>
      <c r="T94" s="35"/>
      <c r="U94" s="35"/>
      <c r="V94" s="35"/>
      <c r="W94" s="35"/>
      <c r="X94" s="39">
        <f t="shared" si="31"/>
        <v>0</v>
      </c>
      <c r="Y94" s="40">
        <f t="shared" si="11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29"/>
        <v>0</v>
      </c>
      <c r="J95" s="38">
        <f t="shared" si="29"/>
        <v>0</v>
      </c>
      <c r="K95" s="35"/>
      <c r="L95" s="35"/>
      <c r="M95" s="35"/>
      <c r="N95" s="35"/>
      <c r="O95" s="35"/>
      <c r="P95" s="35"/>
      <c r="Q95" s="39">
        <f t="shared" si="30"/>
        <v>0</v>
      </c>
      <c r="R95" s="35"/>
      <c r="S95" s="35"/>
      <c r="T95" s="35"/>
      <c r="U95" s="35"/>
      <c r="V95" s="35"/>
      <c r="W95" s="35"/>
      <c r="X95" s="39">
        <f t="shared" si="31"/>
        <v>0</v>
      </c>
      <c r="Y95" s="40">
        <f t="shared" si="11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29"/>
        <v>0</v>
      </c>
      <c r="J96" s="38">
        <f t="shared" si="29"/>
        <v>0</v>
      </c>
      <c r="K96" s="35"/>
      <c r="L96" s="35"/>
      <c r="M96" s="35"/>
      <c r="N96" s="35"/>
      <c r="O96" s="35"/>
      <c r="P96" s="35"/>
      <c r="Q96" s="39">
        <f t="shared" si="30"/>
        <v>0</v>
      </c>
      <c r="R96" s="35"/>
      <c r="S96" s="35"/>
      <c r="T96" s="35"/>
      <c r="U96" s="35"/>
      <c r="V96" s="35"/>
      <c r="W96" s="35"/>
      <c r="X96" s="39">
        <f t="shared" si="31"/>
        <v>0</v>
      </c>
      <c r="Y96" s="40">
        <f t="shared" si="11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29"/>
        <v>0</v>
      </c>
      <c r="J97" s="38">
        <f t="shared" si="29"/>
        <v>0</v>
      </c>
      <c r="K97" s="35"/>
      <c r="L97" s="35"/>
      <c r="M97" s="35"/>
      <c r="N97" s="35"/>
      <c r="O97" s="35"/>
      <c r="P97" s="35"/>
      <c r="Q97" s="39">
        <f t="shared" si="30"/>
        <v>0</v>
      </c>
      <c r="R97" s="35"/>
      <c r="S97" s="35"/>
      <c r="T97" s="35"/>
      <c r="U97" s="35"/>
      <c r="V97" s="35"/>
      <c r="W97" s="35"/>
      <c r="X97" s="39">
        <f t="shared" si="31"/>
        <v>0</v>
      </c>
      <c r="Y97" s="40">
        <f t="shared" si="11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29"/>
        <v>0</v>
      </c>
      <c r="J98" s="38">
        <f t="shared" si="29"/>
        <v>0</v>
      </c>
      <c r="K98" s="35"/>
      <c r="L98" s="35"/>
      <c r="M98" s="35"/>
      <c r="N98" s="35"/>
      <c r="O98" s="35"/>
      <c r="P98" s="35"/>
      <c r="Q98" s="39">
        <f t="shared" si="30"/>
        <v>0</v>
      </c>
      <c r="R98" s="35"/>
      <c r="S98" s="35"/>
      <c r="T98" s="35"/>
      <c r="U98" s="35"/>
      <c r="V98" s="35"/>
      <c r="W98" s="35"/>
      <c r="X98" s="39">
        <f t="shared" si="31"/>
        <v>0</v>
      </c>
      <c r="Y98" s="40">
        <f t="shared" si="11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2">SUM(K91:K99)</f>
        <v>0</v>
      </c>
      <c r="L100" s="57">
        <f t="shared" si="32"/>
        <v>0</v>
      </c>
      <c r="M100" s="57">
        <f t="shared" si="32"/>
        <v>0</v>
      </c>
      <c r="N100" s="57">
        <f t="shared" si="32"/>
        <v>0</v>
      </c>
      <c r="O100" s="57">
        <f t="shared" si="32"/>
        <v>0</v>
      </c>
      <c r="P100" s="57">
        <f t="shared" si="32"/>
        <v>0</v>
      </c>
      <c r="Q100" s="57">
        <f t="shared" si="32"/>
        <v>0</v>
      </c>
      <c r="R100" s="57">
        <f t="shared" si="32"/>
        <v>0</v>
      </c>
      <c r="S100" s="57">
        <f t="shared" si="32"/>
        <v>0</v>
      </c>
      <c r="T100" s="57">
        <f t="shared" si="32"/>
        <v>0</v>
      </c>
      <c r="U100" s="57">
        <f t="shared" si="32"/>
        <v>0</v>
      </c>
      <c r="V100" s="57">
        <f t="shared" si="32"/>
        <v>0</v>
      </c>
      <c r="W100" s="57">
        <f t="shared" si="32"/>
        <v>0</v>
      </c>
      <c r="X100" s="57">
        <f t="shared" si="32"/>
        <v>0</v>
      </c>
      <c r="Y100" s="40">
        <f t="shared" si="11"/>
        <v>0</v>
      </c>
    </row>
    <row r="101" spans="1:25" ht="15.75" thickTop="1" x14ac:dyDescent="0.25">
      <c r="A101" s="30"/>
      <c r="B101" s="31">
        <v>43772</v>
      </c>
      <c r="C101" s="32"/>
      <c r="D101" s="33"/>
      <c r="E101" s="34"/>
      <c r="F101" s="35"/>
      <c r="G101" s="36"/>
      <c r="H101" s="35"/>
      <c r="I101" s="37">
        <f>SUM(G101-E101)</f>
        <v>0</v>
      </c>
      <c r="J101" s="38">
        <f>SUM(H101-F101)</f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1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ref="I102:J108" si="33">SUM(G102-E102)</f>
        <v>0</v>
      </c>
      <c r="J102" s="38">
        <f t="shared" si="33"/>
        <v>0</v>
      </c>
      <c r="K102" s="35"/>
      <c r="L102" s="35"/>
      <c r="M102" s="35"/>
      <c r="N102" s="35"/>
      <c r="O102" s="35"/>
      <c r="P102" s="35"/>
      <c r="Q102" s="39">
        <f t="shared" ref="Q102:Q108" si="34">SUM(K102:P102)</f>
        <v>0</v>
      </c>
      <c r="R102" s="35"/>
      <c r="S102" s="35"/>
      <c r="T102" s="35"/>
      <c r="U102" s="35"/>
      <c r="V102" s="35"/>
      <c r="W102" s="35"/>
      <c r="X102" s="39">
        <f t="shared" ref="X102:X108" si="35">SUM(R102:W102)</f>
        <v>0</v>
      </c>
      <c r="Y102" s="40">
        <f t="shared" si="11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3"/>
        <v>0</v>
      </c>
      <c r="J103" s="38">
        <f t="shared" si="33"/>
        <v>0</v>
      </c>
      <c r="K103" s="35"/>
      <c r="L103" s="35"/>
      <c r="M103" s="35"/>
      <c r="N103" s="35"/>
      <c r="O103" s="35"/>
      <c r="P103" s="35"/>
      <c r="Q103" s="39">
        <f t="shared" si="34"/>
        <v>0</v>
      </c>
      <c r="R103" s="35"/>
      <c r="S103" s="35"/>
      <c r="T103" s="35"/>
      <c r="U103" s="35"/>
      <c r="V103" s="35"/>
      <c r="W103" s="35"/>
      <c r="X103" s="39">
        <f t="shared" si="35"/>
        <v>0</v>
      </c>
      <c r="Y103" s="40">
        <f t="shared" si="11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3"/>
        <v>0</v>
      </c>
      <c r="J104" s="38">
        <f t="shared" si="33"/>
        <v>0</v>
      </c>
      <c r="K104" s="35"/>
      <c r="L104" s="35"/>
      <c r="M104" s="35"/>
      <c r="N104" s="35"/>
      <c r="O104" s="35"/>
      <c r="P104" s="35"/>
      <c r="Q104" s="39">
        <f t="shared" si="34"/>
        <v>0</v>
      </c>
      <c r="R104" s="35"/>
      <c r="S104" s="35"/>
      <c r="T104" s="35"/>
      <c r="U104" s="35"/>
      <c r="V104" s="35"/>
      <c r="W104" s="35"/>
      <c r="X104" s="39">
        <f t="shared" si="35"/>
        <v>0</v>
      </c>
      <c r="Y104" s="40">
        <f t="shared" si="11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3"/>
        <v>0</v>
      </c>
      <c r="J105" s="38">
        <f t="shared" si="33"/>
        <v>0</v>
      </c>
      <c r="K105" s="35"/>
      <c r="L105" s="35"/>
      <c r="M105" s="35"/>
      <c r="N105" s="35"/>
      <c r="O105" s="35"/>
      <c r="P105" s="35"/>
      <c r="Q105" s="39">
        <f t="shared" si="34"/>
        <v>0</v>
      </c>
      <c r="R105" s="35"/>
      <c r="S105" s="35"/>
      <c r="T105" s="35"/>
      <c r="U105" s="35"/>
      <c r="V105" s="35"/>
      <c r="W105" s="35"/>
      <c r="X105" s="39">
        <f t="shared" si="35"/>
        <v>0</v>
      </c>
      <c r="Y105" s="40">
        <f t="shared" si="11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3"/>
        <v>0</v>
      </c>
      <c r="J106" s="38">
        <f t="shared" si="33"/>
        <v>0</v>
      </c>
      <c r="K106" s="35"/>
      <c r="L106" s="35"/>
      <c r="M106" s="35"/>
      <c r="N106" s="35"/>
      <c r="O106" s="35"/>
      <c r="P106" s="35"/>
      <c r="Q106" s="39">
        <f t="shared" si="34"/>
        <v>0</v>
      </c>
      <c r="R106" s="35"/>
      <c r="S106" s="35"/>
      <c r="T106" s="35"/>
      <c r="U106" s="35"/>
      <c r="V106" s="35"/>
      <c r="W106" s="35"/>
      <c r="X106" s="39">
        <f t="shared" si="35"/>
        <v>0</v>
      </c>
      <c r="Y106" s="40">
        <f t="shared" si="11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3"/>
        <v>0</v>
      </c>
      <c r="J107" s="38">
        <f t="shared" si="33"/>
        <v>0</v>
      </c>
      <c r="K107" s="35"/>
      <c r="L107" s="35"/>
      <c r="M107" s="35"/>
      <c r="N107" s="35"/>
      <c r="O107" s="35"/>
      <c r="P107" s="35"/>
      <c r="Q107" s="39">
        <f t="shared" si="34"/>
        <v>0</v>
      </c>
      <c r="R107" s="35"/>
      <c r="S107" s="35"/>
      <c r="T107" s="35"/>
      <c r="U107" s="35"/>
      <c r="V107" s="35"/>
      <c r="W107" s="35"/>
      <c r="X107" s="39">
        <f t="shared" si="35"/>
        <v>0</v>
      </c>
      <c r="Y107" s="40">
        <f t="shared" si="11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3"/>
        <v>0</v>
      </c>
      <c r="J108" s="38">
        <f t="shared" si="33"/>
        <v>0</v>
      </c>
      <c r="K108" s="35"/>
      <c r="L108" s="35"/>
      <c r="M108" s="35"/>
      <c r="N108" s="35"/>
      <c r="O108" s="35"/>
      <c r="P108" s="35"/>
      <c r="Q108" s="39">
        <f t="shared" si="34"/>
        <v>0</v>
      </c>
      <c r="R108" s="35"/>
      <c r="S108" s="35"/>
      <c r="T108" s="35"/>
      <c r="U108" s="35"/>
      <c r="V108" s="35"/>
      <c r="W108" s="35"/>
      <c r="X108" s="39">
        <f t="shared" si="35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36">SUM(K101:K109)</f>
        <v>0</v>
      </c>
      <c r="L110" s="57">
        <f t="shared" si="36"/>
        <v>0</v>
      </c>
      <c r="M110" s="57">
        <f t="shared" si="36"/>
        <v>0</v>
      </c>
      <c r="N110" s="57">
        <f t="shared" si="36"/>
        <v>0</v>
      </c>
      <c r="O110" s="57">
        <f t="shared" si="36"/>
        <v>0</v>
      </c>
      <c r="P110" s="57">
        <f t="shared" si="36"/>
        <v>0</v>
      </c>
      <c r="Q110" s="57">
        <f t="shared" si="36"/>
        <v>0</v>
      </c>
      <c r="R110" s="57">
        <f t="shared" si="36"/>
        <v>0</v>
      </c>
      <c r="S110" s="57">
        <f t="shared" si="36"/>
        <v>0</v>
      </c>
      <c r="T110" s="57">
        <f t="shared" si="36"/>
        <v>0</v>
      </c>
      <c r="U110" s="57">
        <f t="shared" si="36"/>
        <v>0</v>
      </c>
      <c r="V110" s="57">
        <f t="shared" si="36"/>
        <v>0</v>
      </c>
      <c r="W110" s="57">
        <f t="shared" si="36"/>
        <v>0</v>
      </c>
      <c r="X110" s="57">
        <f t="shared" si="36"/>
        <v>0</v>
      </c>
      <c r="Y110" s="40">
        <f t="shared" si="11"/>
        <v>0</v>
      </c>
    </row>
    <row r="111" spans="1:25" ht="15.75" thickTop="1" x14ac:dyDescent="0.25">
      <c r="A111" s="30" t="s">
        <v>40</v>
      </c>
      <c r="B111" s="31">
        <v>43773</v>
      </c>
      <c r="C111" s="32" t="s">
        <v>30</v>
      </c>
      <c r="D111" s="33">
        <v>16</v>
      </c>
      <c r="E111" s="34">
        <v>0.27083333333333331</v>
      </c>
      <c r="F111" s="35">
        <v>149479</v>
      </c>
      <c r="G111" s="34">
        <v>0.31597222222222221</v>
      </c>
      <c r="H111" s="35">
        <v>149511</v>
      </c>
      <c r="I111" s="37">
        <f>SUM(G111-E111)</f>
        <v>4.5138888888888895E-2</v>
      </c>
      <c r="J111" s="38">
        <f>SUM(H111-F111)</f>
        <v>32</v>
      </c>
      <c r="K111" s="35">
        <v>1</v>
      </c>
      <c r="L111" s="35">
        <v>1</v>
      </c>
      <c r="M111" s="35"/>
      <c r="N111" s="35"/>
      <c r="O111" s="35"/>
      <c r="P111" s="35"/>
      <c r="Q111" s="39">
        <f>SUM(K111:P111)</f>
        <v>2</v>
      </c>
      <c r="R111" s="35"/>
      <c r="S111" s="35">
        <v>2</v>
      </c>
      <c r="T111" s="35"/>
      <c r="U111" s="35"/>
      <c r="V111" s="35"/>
      <c r="W111" s="35"/>
      <c r="X111" s="39">
        <f>SUM(R111:W111)</f>
        <v>2</v>
      </c>
      <c r="Y111" s="40">
        <f>SUM(Q111-X111)</f>
        <v>0</v>
      </c>
    </row>
    <row r="112" spans="1:25" x14ac:dyDescent="0.25">
      <c r="A112" s="30" t="s">
        <v>97</v>
      </c>
      <c r="B112" s="41"/>
      <c r="C112" s="42" t="s">
        <v>31</v>
      </c>
      <c r="D112" s="33"/>
      <c r="E112" s="34">
        <v>0.32222222222222224</v>
      </c>
      <c r="F112" s="35">
        <v>149511</v>
      </c>
      <c r="G112" s="34">
        <v>0.40277777777777773</v>
      </c>
      <c r="H112" s="35">
        <v>149534</v>
      </c>
      <c r="I112" s="37">
        <f t="shared" ref="I112:J123" si="37">SUM(G112-E112)</f>
        <v>8.0555555555555491E-2</v>
      </c>
      <c r="J112" s="38">
        <f t="shared" si="37"/>
        <v>23</v>
      </c>
      <c r="K112" s="35"/>
      <c r="L112" s="35"/>
      <c r="M112" s="35"/>
      <c r="N112" s="35"/>
      <c r="O112" s="35"/>
      <c r="P112" s="35"/>
      <c r="Q112" s="39">
        <f t="shared" ref="Q112:Q123" si="38">SUM(K112:P112)</f>
        <v>0</v>
      </c>
      <c r="R112" s="35"/>
      <c r="S112" s="35"/>
      <c r="T112" s="35"/>
      <c r="U112" s="35"/>
      <c r="V112" s="35"/>
      <c r="W112" s="35"/>
      <c r="X112" s="39">
        <f t="shared" ref="X112:X123" si="39">SUM(R112:W112)</f>
        <v>0</v>
      </c>
      <c r="Y112" s="40">
        <f t="shared" ref="Y112:Y125" si="40">SUM(Q112-X112)</f>
        <v>0</v>
      </c>
    </row>
    <row r="113" spans="1:25" x14ac:dyDescent="0.25">
      <c r="A113" s="30" t="s">
        <v>97</v>
      </c>
      <c r="B113" s="41"/>
      <c r="C113" s="42" t="s">
        <v>32</v>
      </c>
      <c r="D113" s="33">
        <v>16</v>
      </c>
      <c r="E113" s="34">
        <v>0.36944444444444446</v>
      </c>
      <c r="F113" s="35">
        <v>149534</v>
      </c>
      <c r="G113" s="34">
        <v>0.4055555555555555</v>
      </c>
      <c r="H113" s="35">
        <v>149561</v>
      </c>
      <c r="I113" s="37">
        <f t="shared" si="37"/>
        <v>3.6111111111111038E-2</v>
      </c>
      <c r="J113" s="38">
        <f t="shared" si="37"/>
        <v>27</v>
      </c>
      <c r="K113" s="35"/>
      <c r="L113" s="35"/>
      <c r="M113" s="35"/>
      <c r="N113" s="35"/>
      <c r="O113" s="35"/>
      <c r="P113" s="35"/>
      <c r="Q113" s="39">
        <f t="shared" si="38"/>
        <v>0</v>
      </c>
      <c r="R113" s="35"/>
      <c r="S113" s="35"/>
      <c r="T113" s="35"/>
      <c r="U113" s="35"/>
      <c r="V113" s="35"/>
      <c r="W113" s="35"/>
      <c r="X113" s="39">
        <f t="shared" si="39"/>
        <v>0</v>
      </c>
      <c r="Y113" s="40">
        <f t="shared" si="40"/>
        <v>0</v>
      </c>
    </row>
    <row r="114" spans="1:25" x14ac:dyDescent="0.25">
      <c r="A114" s="30"/>
      <c r="B114" s="41"/>
      <c r="C114" s="42" t="s">
        <v>33</v>
      </c>
      <c r="D114" s="33"/>
      <c r="E114" s="34">
        <v>0.41319444444444442</v>
      </c>
      <c r="F114" s="35">
        <v>149561</v>
      </c>
      <c r="G114" s="34">
        <v>0.4597222222222222</v>
      </c>
      <c r="H114" s="35">
        <v>149594</v>
      </c>
      <c r="I114" s="37">
        <f t="shared" si="37"/>
        <v>4.6527777777777779E-2</v>
      </c>
      <c r="J114" s="38">
        <f t="shared" si="37"/>
        <v>33</v>
      </c>
      <c r="K114" s="35"/>
      <c r="L114" s="35">
        <v>1</v>
      </c>
      <c r="M114" s="35"/>
      <c r="N114" s="35"/>
      <c r="O114" s="35"/>
      <c r="P114" s="35"/>
      <c r="Q114" s="39">
        <f t="shared" si="38"/>
        <v>1</v>
      </c>
      <c r="R114" s="35"/>
      <c r="S114" s="35">
        <v>1</v>
      </c>
      <c r="T114" s="35"/>
      <c r="U114" s="35"/>
      <c r="V114" s="35"/>
      <c r="W114" s="35"/>
      <c r="X114" s="39">
        <f t="shared" si="39"/>
        <v>1</v>
      </c>
      <c r="Y114" s="40">
        <f t="shared" si="40"/>
        <v>0</v>
      </c>
    </row>
    <row r="115" spans="1:25" x14ac:dyDescent="0.25">
      <c r="A115" s="30" t="s">
        <v>82</v>
      </c>
      <c r="B115" s="41"/>
      <c r="C115" s="42" t="s">
        <v>34</v>
      </c>
      <c r="D115" s="33">
        <v>16</v>
      </c>
      <c r="E115" s="34">
        <v>0.64583333333333337</v>
      </c>
      <c r="F115" s="35">
        <v>149594</v>
      </c>
      <c r="G115" s="34">
        <v>0.71180555555555547</v>
      </c>
      <c r="H115" s="35">
        <v>149631</v>
      </c>
      <c r="I115" s="37">
        <f t="shared" si="37"/>
        <v>6.5972222222222099E-2</v>
      </c>
      <c r="J115" s="38">
        <f t="shared" si="37"/>
        <v>37</v>
      </c>
      <c r="K115" s="35"/>
      <c r="L115" s="35"/>
      <c r="M115" s="35"/>
      <c r="N115" s="35"/>
      <c r="O115" s="35"/>
      <c r="P115" s="35"/>
      <c r="Q115" s="39">
        <f t="shared" si="38"/>
        <v>0</v>
      </c>
      <c r="R115" s="35"/>
      <c r="S115" s="35"/>
      <c r="T115" s="35"/>
      <c r="U115" s="35"/>
      <c r="V115" s="35"/>
      <c r="W115" s="35"/>
      <c r="X115" s="39">
        <f t="shared" si="39"/>
        <v>0</v>
      </c>
      <c r="Y115" s="40">
        <f t="shared" si="40"/>
        <v>0</v>
      </c>
    </row>
    <row r="116" spans="1:25" x14ac:dyDescent="0.25">
      <c r="A116" s="30"/>
      <c r="B116" s="41"/>
      <c r="C116" s="42" t="s">
        <v>35</v>
      </c>
      <c r="D116" s="33"/>
      <c r="E116" s="34">
        <v>0.72777777777777775</v>
      </c>
      <c r="F116" s="35">
        <v>149631</v>
      </c>
      <c r="G116" s="34">
        <v>0.77777777777777779</v>
      </c>
      <c r="H116" s="35">
        <v>149663</v>
      </c>
      <c r="I116" s="37">
        <f t="shared" si="37"/>
        <v>5.0000000000000044E-2</v>
      </c>
      <c r="J116" s="38">
        <f t="shared" si="37"/>
        <v>32</v>
      </c>
      <c r="K116" s="35">
        <v>5</v>
      </c>
      <c r="L116" s="35"/>
      <c r="M116" s="35"/>
      <c r="N116" s="35"/>
      <c r="O116" s="35"/>
      <c r="P116" s="35"/>
      <c r="Q116" s="39">
        <f t="shared" si="38"/>
        <v>5</v>
      </c>
      <c r="R116" s="35"/>
      <c r="S116" s="35">
        <v>3</v>
      </c>
      <c r="T116" s="35">
        <v>2</v>
      </c>
      <c r="U116" s="35"/>
      <c r="V116" s="35"/>
      <c r="W116" s="35"/>
      <c r="X116" s="39">
        <f t="shared" si="39"/>
        <v>5</v>
      </c>
      <c r="Y116" s="40">
        <f t="shared" si="40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37"/>
        <v>0</v>
      </c>
      <c r="J117" s="38">
        <f t="shared" si="37"/>
        <v>0</v>
      </c>
      <c r="K117" s="35"/>
      <c r="L117" s="35"/>
      <c r="M117" s="35"/>
      <c r="N117" s="35"/>
      <c r="O117" s="35"/>
      <c r="P117" s="35"/>
      <c r="Q117" s="39">
        <f t="shared" si="38"/>
        <v>0</v>
      </c>
      <c r="R117" s="35"/>
      <c r="S117" s="35"/>
      <c r="T117" s="35"/>
      <c r="U117" s="35"/>
      <c r="V117" s="35"/>
      <c r="W117" s="35"/>
      <c r="X117" s="39">
        <f t="shared" si="39"/>
        <v>0</v>
      </c>
      <c r="Y117" s="40">
        <f t="shared" si="40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37"/>
        <v>0</v>
      </c>
      <c r="J118" s="38">
        <f t="shared" si="37"/>
        <v>0</v>
      </c>
      <c r="K118" s="35"/>
      <c r="L118" s="35"/>
      <c r="M118" s="35"/>
      <c r="N118" s="35"/>
      <c r="O118" s="35"/>
      <c r="P118" s="35"/>
      <c r="Q118" s="39">
        <f t="shared" si="38"/>
        <v>0</v>
      </c>
      <c r="R118" s="35"/>
      <c r="S118" s="35"/>
      <c r="T118" s="35"/>
      <c r="U118" s="35"/>
      <c r="V118" s="35"/>
      <c r="W118" s="35"/>
      <c r="X118" s="39">
        <f t="shared" si="39"/>
        <v>0</v>
      </c>
      <c r="Y118" s="40">
        <f t="shared" si="40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37"/>
        <v>0</v>
      </c>
      <c r="J119" s="38">
        <f t="shared" si="37"/>
        <v>0</v>
      </c>
      <c r="K119" s="35"/>
      <c r="L119" s="35"/>
      <c r="M119" s="35"/>
      <c r="N119" s="35"/>
      <c r="O119" s="35"/>
      <c r="P119" s="35"/>
      <c r="Q119" s="39">
        <f t="shared" si="38"/>
        <v>0</v>
      </c>
      <c r="R119" s="35"/>
      <c r="S119" s="35"/>
      <c r="T119" s="35"/>
      <c r="U119" s="35"/>
      <c r="V119" s="35"/>
      <c r="W119" s="35"/>
      <c r="X119" s="39">
        <f t="shared" si="39"/>
        <v>0</v>
      </c>
      <c r="Y119" s="40">
        <f t="shared" si="40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37"/>
        <v>0</v>
      </c>
      <c r="J120" s="38">
        <f t="shared" si="37"/>
        <v>0</v>
      </c>
      <c r="K120" s="35"/>
      <c r="L120" s="35"/>
      <c r="M120" s="35"/>
      <c r="N120" s="35"/>
      <c r="O120" s="35"/>
      <c r="P120" s="35"/>
      <c r="Q120" s="39">
        <f t="shared" si="38"/>
        <v>0</v>
      </c>
      <c r="R120" s="35"/>
      <c r="S120" s="35"/>
      <c r="T120" s="35"/>
      <c r="U120" s="35"/>
      <c r="V120" s="35"/>
      <c r="W120" s="35"/>
      <c r="X120" s="39">
        <f t="shared" si="39"/>
        <v>0</v>
      </c>
      <c r="Y120" s="40">
        <f t="shared" si="40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37"/>
        <v>0</v>
      </c>
      <c r="J121" s="38">
        <f t="shared" si="37"/>
        <v>0</v>
      </c>
      <c r="K121" s="35"/>
      <c r="L121" s="35"/>
      <c r="M121" s="35"/>
      <c r="N121" s="35"/>
      <c r="O121" s="35"/>
      <c r="P121" s="35"/>
      <c r="Q121" s="39">
        <f t="shared" si="38"/>
        <v>0</v>
      </c>
      <c r="R121" s="35"/>
      <c r="S121" s="35"/>
      <c r="T121" s="35"/>
      <c r="U121" s="35"/>
      <c r="V121" s="35"/>
      <c r="W121" s="35"/>
      <c r="X121" s="39">
        <f t="shared" si="39"/>
        <v>0</v>
      </c>
      <c r="Y121" s="40">
        <f t="shared" si="40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37"/>
        <v>0</v>
      </c>
      <c r="J122" s="38">
        <f t="shared" si="37"/>
        <v>0</v>
      </c>
      <c r="K122" s="35"/>
      <c r="L122" s="35"/>
      <c r="M122" s="35"/>
      <c r="N122" s="35"/>
      <c r="O122" s="35"/>
      <c r="P122" s="35"/>
      <c r="Q122" s="39">
        <f t="shared" si="38"/>
        <v>0</v>
      </c>
      <c r="R122" s="35"/>
      <c r="S122" s="35"/>
      <c r="T122" s="35"/>
      <c r="U122" s="35"/>
      <c r="V122" s="35"/>
      <c r="W122" s="35"/>
      <c r="X122" s="39">
        <f t="shared" si="39"/>
        <v>0</v>
      </c>
      <c r="Y122" s="40">
        <f t="shared" si="40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37"/>
        <v>0</v>
      </c>
      <c r="J123" s="38">
        <f t="shared" si="37"/>
        <v>0</v>
      </c>
      <c r="K123" s="35"/>
      <c r="L123" s="35"/>
      <c r="M123" s="35"/>
      <c r="N123" s="35"/>
      <c r="O123" s="35"/>
      <c r="P123" s="35"/>
      <c r="Q123" s="39">
        <f t="shared" si="38"/>
        <v>0</v>
      </c>
      <c r="R123" s="35"/>
      <c r="S123" s="35"/>
      <c r="T123" s="35"/>
      <c r="U123" s="35"/>
      <c r="V123" s="35"/>
      <c r="W123" s="35"/>
      <c r="X123" s="39">
        <f t="shared" si="39"/>
        <v>0</v>
      </c>
      <c r="Y123" s="40">
        <f t="shared" si="40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1">SUM(I111:I124)</f>
        <v>0.32430555555555535</v>
      </c>
      <c r="J125" s="57">
        <f t="shared" si="41"/>
        <v>184</v>
      </c>
      <c r="K125" s="57">
        <f t="shared" si="41"/>
        <v>6</v>
      </c>
      <c r="L125" s="57">
        <f t="shared" si="41"/>
        <v>2</v>
      </c>
      <c r="M125" s="57">
        <f t="shared" si="41"/>
        <v>0</v>
      </c>
      <c r="N125" s="57">
        <f t="shared" si="41"/>
        <v>0</v>
      </c>
      <c r="O125" s="57">
        <f t="shared" si="41"/>
        <v>0</v>
      </c>
      <c r="P125" s="57">
        <f t="shared" si="41"/>
        <v>0</v>
      </c>
      <c r="Q125" s="57">
        <f t="shared" si="41"/>
        <v>8</v>
      </c>
      <c r="R125" s="57">
        <f t="shared" si="41"/>
        <v>0</v>
      </c>
      <c r="S125" s="57">
        <f t="shared" si="41"/>
        <v>6</v>
      </c>
      <c r="T125" s="57">
        <f t="shared" si="41"/>
        <v>2</v>
      </c>
      <c r="U125" s="57">
        <f t="shared" si="41"/>
        <v>0</v>
      </c>
      <c r="V125" s="57">
        <f t="shared" si="41"/>
        <v>0</v>
      </c>
      <c r="W125" s="57">
        <f t="shared" si="41"/>
        <v>0</v>
      </c>
      <c r="X125" s="57">
        <f>SUM(R125:W125)</f>
        <v>8</v>
      </c>
      <c r="Y125" s="40">
        <f t="shared" si="40"/>
        <v>0</v>
      </c>
    </row>
    <row r="126" spans="1:25" ht="15.75" thickTop="1" x14ac:dyDescent="0.25">
      <c r="A126" s="30" t="s">
        <v>43</v>
      </c>
      <c r="B126" s="31">
        <v>43774</v>
      </c>
      <c r="C126" s="32" t="s">
        <v>30</v>
      </c>
      <c r="D126" s="33">
        <v>16</v>
      </c>
      <c r="E126" s="34">
        <v>0.27083333333333331</v>
      </c>
      <c r="F126" s="35">
        <v>149663</v>
      </c>
      <c r="G126" s="34">
        <v>0.32291666666666669</v>
      </c>
      <c r="H126" s="35">
        <v>149697</v>
      </c>
      <c r="I126" s="37">
        <f>SUM(G126-E126)</f>
        <v>5.208333333333337E-2</v>
      </c>
      <c r="J126" s="38">
        <f>SUM(H126-F126)</f>
        <v>34</v>
      </c>
      <c r="K126" s="35">
        <v>1</v>
      </c>
      <c r="L126" s="35">
        <v>3</v>
      </c>
      <c r="M126" s="35"/>
      <c r="N126" s="35"/>
      <c r="O126" s="35"/>
      <c r="P126" s="35"/>
      <c r="Q126" s="39">
        <f>SUM(K126:P126)</f>
        <v>4</v>
      </c>
      <c r="R126" s="35">
        <v>1</v>
      </c>
      <c r="S126" s="35">
        <v>2</v>
      </c>
      <c r="T126" s="35">
        <v>1</v>
      </c>
      <c r="U126" s="35"/>
      <c r="V126" s="35"/>
      <c r="W126" s="35"/>
      <c r="X126" s="39">
        <f>SUM(R126:W126)</f>
        <v>4</v>
      </c>
      <c r="Y126" s="40">
        <f>SUM(Q126-X126)</f>
        <v>0</v>
      </c>
    </row>
    <row r="127" spans="1:25" x14ac:dyDescent="0.25">
      <c r="A127" s="30" t="s">
        <v>97</v>
      </c>
      <c r="B127" s="41"/>
      <c r="C127" s="42" t="s">
        <v>31</v>
      </c>
      <c r="D127" s="33"/>
      <c r="E127" s="34">
        <v>0.32291666666666669</v>
      </c>
      <c r="F127" s="35">
        <v>149697</v>
      </c>
      <c r="G127" s="34">
        <v>0.3611111111111111</v>
      </c>
      <c r="H127" s="35">
        <v>149720</v>
      </c>
      <c r="I127" s="37">
        <f t="shared" ref="I127:J138" si="42">SUM(G127-E127)</f>
        <v>3.819444444444442E-2</v>
      </c>
      <c r="J127" s="38">
        <f t="shared" si="42"/>
        <v>23</v>
      </c>
      <c r="K127" s="35"/>
      <c r="L127" s="35">
        <v>1</v>
      </c>
      <c r="M127" s="35"/>
      <c r="N127" s="35"/>
      <c r="O127" s="35"/>
      <c r="P127" s="35"/>
      <c r="Q127" s="39">
        <f t="shared" ref="Q127:Q138" si="43">SUM(K127:P127)</f>
        <v>1</v>
      </c>
      <c r="R127" s="35"/>
      <c r="S127" s="35">
        <v>1</v>
      </c>
      <c r="T127" s="35"/>
      <c r="U127" s="35"/>
      <c r="V127" s="35"/>
      <c r="W127" s="35"/>
      <c r="X127" s="39">
        <f t="shared" ref="X127:X138" si="44">SUM(R127:W127)</f>
        <v>1</v>
      </c>
      <c r="Y127" s="40">
        <f t="shared" ref="Y127:Y210" si="45">SUM(Q127-X127)</f>
        <v>0</v>
      </c>
    </row>
    <row r="128" spans="1:25" x14ac:dyDescent="0.25">
      <c r="A128" s="30"/>
      <c r="B128" s="41"/>
      <c r="C128" s="42" t="s">
        <v>32</v>
      </c>
      <c r="D128" s="33">
        <v>16</v>
      </c>
      <c r="E128" s="34">
        <v>0.36944444444444446</v>
      </c>
      <c r="F128" s="35">
        <v>149720</v>
      </c>
      <c r="G128" s="34">
        <v>0.40277777777777773</v>
      </c>
      <c r="H128" s="35">
        <v>149744</v>
      </c>
      <c r="I128" s="37">
        <f t="shared" si="42"/>
        <v>3.333333333333327E-2</v>
      </c>
      <c r="J128" s="38">
        <f t="shared" si="42"/>
        <v>24</v>
      </c>
      <c r="K128" s="35"/>
      <c r="L128" s="35"/>
      <c r="M128" s="35">
        <v>1</v>
      </c>
      <c r="N128" s="35"/>
      <c r="O128" s="35"/>
      <c r="P128" s="35"/>
      <c r="Q128" s="39">
        <f t="shared" si="43"/>
        <v>1</v>
      </c>
      <c r="R128" s="35"/>
      <c r="S128" s="35"/>
      <c r="T128" s="35">
        <v>1</v>
      </c>
      <c r="U128" s="35"/>
      <c r="V128" s="35"/>
      <c r="W128" s="35"/>
      <c r="X128" s="39">
        <f t="shared" si="44"/>
        <v>1</v>
      </c>
      <c r="Y128" s="40">
        <f t="shared" si="45"/>
        <v>0</v>
      </c>
    </row>
    <row r="129" spans="1:25" x14ac:dyDescent="0.25">
      <c r="A129" s="30"/>
      <c r="B129" s="41"/>
      <c r="C129" s="42" t="s">
        <v>33</v>
      </c>
      <c r="D129" s="33"/>
      <c r="E129" s="34">
        <v>0.41319444444444442</v>
      </c>
      <c r="F129" s="35">
        <v>149744</v>
      </c>
      <c r="G129" s="34">
        <v>0.45902777777777781</v>
      </c>
      <c r="H129" s="35">
        <v>149777</v>
      </c>
      <c r="I129" s="37">
        <f t="shared" si="42"/>
        <v>4.5833333333333393E-2</v>
      </c>
      <c r="J129" s="38">
        <f t="shared" si="42"/>
        <v>33</v>
      </c>
      <c r="K129" s="35">
        <v>1</v>
      </c>
      <c r="L129" s="35">
        <v>1</v>
      </c>
      <c r="M129" s="35"/>
      <c r="N129" s="35"/>
      <c r="O129" s="35"/>
      <c r="P129" s="35"/>
      <c r="Q129" s="39">
        <f t="shared" si="43"/>
        <v>2</v>
      </c>
      <c r="R129" s="35"/>
      <c r="S129" s="35">
        <v>1</v>
      </c>
      <c r="T129" s="35">
        <v>1</v>
      </c>
      <c r="U129" s="35"/>
      <c r="V129" s="35"/>
      <c r="W129" s="35"/>
      <c r="X129" s="39">
        <f t="shared" si="44"/>
        <v>2</v>
      </c>
      <c r="Y129" s="40">
        <f t="shared" si="45"/>
        <v>0</v>
      </c>
    </row>
    <row r="130" spans="1:25" x14ac:dyDescent="0.25">
      <c r="A130" s="30" t="s">
        <v>82</v>
      </c>
      <c r="B130" s="41"/>
      <c r="C130" s="42" t="s">
        <v>34</v>
      </c>
      <c r="D130" s="33">
        <v>16</v>
      </c>
      <c r="E130" s="34">
        <v>0.64583333333333337</v>
      </c>
      <c r="F130" s="35">
        <v>149777</v>
      </c>
      <c r="G130" s="34">
        <v>0.71180555555555547</v>
      </c>
      <c r="H130" s="35">
        <v>149820</v>
      </c>
      <c r="I130" s="37">
        <f t="shared" si="42"/>
        <v>6.5972222222222099E-2</v>
      </c>
      <c r="J130" s="38">
        <f t="shared" si="42"/>
        <v>43</v>
      </c>
      <c r="K130" s="35">
        <v>2</v>
      </c>
      <c r="L130" s="35">
        <v>1</v>
      </c>
      <c r="M130" s="35"/>
      <c r="N130" s="35"/>
      <c r="O130" s="35"/>
      <c r="P130" s="35"/>
      <c r="Q130" s="39">
        <f t="shared" si="43"/>
        <v>3</v>
      </c>
      <c r="R130" s="35"/>
      <c r="S130" s="35"/>
      <c r="T130" s="35">
        <v>3</v>
      </c>
      <c r="U130" s="35"/>
      <c r="V130" s="35"/>
      <c r="W130" s="35"/>
      <c r="X130" s="39">
        <f t="shared" si="44"/>
        <v>3</v>
      </c>
      <c r="Y130" s="40">
        <f t="shared" si="45"/>
        <v>0</v>
      </c>
    </row>
    <row r="131" spans="1:25" x14ac:dyDescent="0.25">
      <c r="A131" s="30"/>
      <c r="B131" s="41"/>
      <c r="C131" s="42" t="s">
        <v>35</v>
      </c>
      <c r="D131" s="33"/>
      <c r="E131" s="34">
        <v>0.72777777777777775</v>
      </c>
      <c r="F131" s="35">
        <v>149820</v>
      </c>
      <c r="G131" s="34">
        <v>0.77777777777777779</v>
      </c>
      <c r="H131" s="35">
        <v>149853</v>
      </c>
      <c r="I131" s="37">
        <f t="shared" si="42"/>
        <v>5.0000000000000044E-2</v>
      </c>
      <c r="J131" s="38">
        <f t="shared" si="42"/>
        <v>33</v>
      </c>
      <c r="K131" s="35">
        <v>2</v>
      </c>
      <c r="L131" s="35">
        <v>1</v>
      </c>
      <c r="M131" s="35"/>
      <c r="N131" s="35"/>
      <c r="O131" s="35"/>
      <c r="P131" s="35"/>
      <c r="Q131" s="39">
        <f t="shared" si="43"/>
        <v>3</v>
      </c>
      <c r="R131" s="35"/>
      <c r="S131" s="35"/>
      <c r="T131" s="35">
        <v>3</v>
      </c>
      <c r="U131" s="35"/>
      <c r="V131" s="35"/>
      <c r="W131" s="35"/>
      <c r="X131" s="39">
        <f t="shared" si="44"/>
        <v>3</v>
      </c>
      <c r="Y131" s="40">
        <f t="shared" si="45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2"/>
        <v>0</v>
      </c>
      <c r="J132" s="38">
        <f t="shared" si="42"/>
        <v>0</v>
      </c>
      <c r="K132" s="35"/>
      <c r="L132" s="35"/>
      <c r="M132" s="35"/>
      <c r="N132" s="35"/>
      <c r="O132" s="35"/>
      <c r="P132" s="35"/>
      <c r="Q132" s="39">
        <f t="shared" si="43"/>
        <v>0</v>
      </c>
      <c r="R132" s="35"/>
      <c r="S132" s="35"/>
      <c r="T132" s="35"/>
      <c r="U132" s="35"/>
      <c r="V132" s="35"/>
      <c r="W132" s="35"/>
      <c r="X132" s="39">
        <f t="shared" si="44"/>
        <v>0</v>
      </c>
      <c r="Y132" s="40">
        <f t="shared" si="45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2"/>
        <v>0</v>
      </c>
      <c r="J133" s="38">
        <f t="shared" si="42"/>
        <v>0</v>
      </c>
      <c r="K133" s="35"/>
      <c r="L133" s="35"/>
      <c r="M133" s="35"/>
      <c r="N133" s="35"/>
      <c r="O133" s="35"/>
      <c r="P133" s="35"/>
      <c r="Q133" s="39">
        <f t="shared" si="43"/>
        <v>0</v>
      </c>
      <c r="R133" s="35"/>
      <c r="S133" s="35"/>
      <c r="T133" s="35"/>
      <c r="U133" s="35"/>
      <c r="V133" s="35"/>
      <c r="W133" s="35"/>
      <c r="X133" s="39">
        <f t="shared" si="44"/>
        <v>0</v>
      </c>
      <c r="Y133" s="40">
        <f t="shared" si="45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2"/>
        <v>0</v>
      </c>
      <c r="J134" s="38">
        <f t="shared" si="42"/>
        <v>0</v>
      </c>
      <c r="K134" s="35"/>
      <c r="L134" s="35"/>
      <c r="M134" s="35"/>
      <c r="N134" s="35"/>
      <c r="O134" s="35"/>
      <c r="P134" s="35"/>
      <c r="Q134" s="39">
        <f t="shared" si="43"/>
        <v>0</v>
      </c>
      <c r="R134" s="35"/>
      <c r="S134" s="35"/>
      <c r="T134" s="35"/>
      <c r="U134" s="35"/>
      <c r="V134" s="35"/>
      <c r="W134" s="35"/>
      <c r="X134" s="39">
        <f t="shared" si="44"/>
        <v>0</v>
      </c>
      <c r="Y134" s="40">
        <f t="shared" si="45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2"/>
        <v>0</v>
      </c>
      <c r="J135" s="38">
        <f t="shared" si="42"/>
        <v>0</v>
      </c>
      <c r="K135" s="35"/>
      <c r="L135" s="35"/>
      <c r="M135" s="35"/>
      <c r="N135" s="35"/>
      <c r="O135" s="35"/>
      <c r="P135" s="35"/>
      <c r="Q135" s="39">
        <f t="shared" si="43"/>
        <v>0</v>
      </c>
      <c r="R135" s="35"/>
      <c r="S135" s="35"/>
      <c r="T135" s="35"/>
      <c r="U135" s="35"/>
      <c r="V135" s="35"/>
      <c r="W135" s="35"/>
      <c r="X135" s="39">
        <f t="shared" si="44"/>
        <v>0</v>
      </c>
      <c r="Y135" s="40">
        <f t="shared" si="45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2"/>
        <v>0</v>
      </c>
      <c r="J136" s="38">
        <f t="shared" si="42"/>
        <v>0</v>
      </c>
      <c r="K136" s="35"/>
      <c r="L136" s="35"/>
      <c r="M136" s="35"/>
      <c r="N136" s="35"/>
      <c r="O136" s="35"/>
      <c r="P136" s="35"/>
      <c r="Q136" s="39">
        <f t="shared" si="43"/>
        <v>0</v>
      </c>
      <c r="R136" s="35"/>
      <c r="S136" s="35"/>
      <c r="T136" s="35"/>
      <c r="U136" s="35"/>
      <c r="V136" s="35"/>
      <c r="W136" s="35"/>
      <c r="X136" s="39">
        <f t="shared" si="44"/>
        <v>0</v>
      </c>
      <c r="Y136" s="40">
        <f t="shared" si="45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2"/>
        <v>0</v>
      </c>
      <c r="J137" s="38">
        <f t="shared" si="42"/>
        <v>0</v>
      </c>
      <c r="K137" s="35"/>
      <c r="L137" s="35"/>
      <c r="M137" s="35"/>
      <c r="N137" s="35"/>
      <c r="O137" s="35"/>
      <c r="P137" s="35"/>
      <c r="Q137" s="39">
        <f t="shared" si="43"/>
        <v>0</v>
      </c>
      <c r="R137" s="35"/>
      <c r="S137" s="35"/>
      <c r="T137" s="35"/>
      <c r="U137" s="35"/>
      <c r="V137" s="35"/>
      <c r="W137" s="35"/>
      <c r="X137" s="39">
        <f t="shared" si="44"/>
        <v>0</v>
      </c>
      <c r="Y137" s="40">
        <f t="shared" si="45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2"/>
        <v>0</v>
      </c>
      <c r="J138" s="38">
        <f t="shared" si="42"/>
        <v>0</v>
      </c>
      <c r="K138" s="35"/>
      <c r="L138" s="35"/>
      <c r="M138" s="35"/>
      <c r="N138" s="35"/>
      <c r="O138" s="35"/>
      <c r="P138" s="35"/>
      <c r="Q138" s="39">
        <f t="shared" si="43"/>
        <v>0</v>
      </c>
      <c r="R138" s="35"/>
      <c r="S138" s="35"/>
      <c r="T138" s="35"/>
      <c r="U138" s="35"/>
      <c r="V138" s="35"/>
      <c r="W138" s="35"/>
      <c r="X138" s="39">
        <f t="shared" si="44"/>
        <v>0</v>
      </c>
      <c r="Y138" s="40">
        <f t="shared" si="45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0.2854166666666666</v>
      </c>
      <c r="J140" s="57">
        <f>SUM(J126:J139)</f>
        <v>190</v>
      </c>
      <c r="K140" s="57">
        <f t="shared" ref="K140:X140" si="46">SUM(K126:K139)</f>
        <v>6</v>
      </c>
      <c r="L140" s="57">
        <f t="shared" si="46"/>
        <v>7</v>
      </c>
      <c r="M140" s="57">
        <f t="shared" si="46"/>
        <v>1</v>
      </c>
      <c r="N140" s="57">
        <f t="shared" si="46"/>
        <v>0</v>
      </c>
      <c r="O140" s="57">
        <f t="shared" si="46"/>
        <v>0</v>
      </c>
      <c r="P140" s="57">
        <f t="shared" si="46"/>
        <v>0</v>
      </c>
      <c r="Q140" s="57">
        <f t="shared" si="46"/>
        <v>14</v>
      </c>
      <c r="R140" s="57">
        <f t="shared" si="46"/>
        <v>1</v>
      </c>
      <c r="S140" s="57">
        <f t="shared" si="46"/>
        <v>4</v>
      </c>
      <c r="T140" s="57">
        <f t="shared" si="46"/>
        <v>9</v>
      </c>
      <c r="U140" s="57">
        <f t="shared" si="46"/>
        <v>0</v>
      </c>
      <c r="V140" s="57">
        <f t="shared" si="46"/>
        <v>0</v>
      </c>
      <c r="W140" s="57">
        <f t="shared" si="46"/>
        <v>0</v>
      </c>
      <c r="X140" s="57">
        <f t="shared" si="46"/>
        <v>14</v>
      </c>
      <c r="Y140" s="40">
        <f t="shared" si="45"/>
        <v>0</v>
      </c>
    </row>
    <row r="141" spans="1:25" ht="15.75" thickTop="1" x14ac:dyDescent="0.25">
      <c r="A141" s="30" t="s">
        <v>108</v>
      </c>
      <c r="B141" s="31">
        <v>43775</v>
      </c>
      <c r="C141" s="32" t="s">
        <v>30</v>
      </c>
      <c r="D141" s="33">
        <v>16</v>
      </c>
      <c r="E141" s="34">
        <v>0.27083333333333331</v>
      </c>
      <c r="F141" s="35">
        <v>149853</v>
      </c>
      <c r="G141" s="34">
        <v>0.32291666666666669</v>
      </c>
      <c r="H141" s="35">
        <v>149887</v>
      </c>
      <c r="I141" s="37">
        <f>SUM(G141-E141)</f>
        <v>5.208333333333337E-2</v>
      </c>
      <c r="J141" s="38">
        <f>SUM(H141-F141)</f>
        <v>34</v>
      </c>
      <c r="K141" s="35">
        <v>1</v>
      </c>
      <c r="L141" s="35">
        <v>1</v>
      </c>
      <c r="M141" s="35"/>
      <c r="N141" s="35"/>
      <c r="O141" s="35"/>
      <c r="P141" s="35"/>
      <c r="Q141" s="39">
        <f>SUM(K141:P141)</f>
        <v>2</v>
      </c>
      <c r="R141" s="35"/>
      <c r="S141" s="35">
        <v>1</v>
      </c>
      <c r="T141" s="35">
        <v>1</v>
      </c>
      <c r="U141" s="35"/>
      <c r="V141" s="35"/>
      <c r="W141" s="35"/>
      <c r="X141" s="39">
        <f>SUM(R141:W141)</f>
        <v>2</v>
      </c>
      <c r="Y141" s="40">
        <f t="shared" si="45"/>
        <v>0</v>
      </c>
    </row>
    <row r="142" spans="1:25" x14ac:dyDescent="0.25">
      <c r="A142" s="30" t="s">
        <v>97</v>
      </c>
      <c r="B142" s="41"/>
      <c r="C142" s="42" t="s">
        <v>31</v>
      </c>
      <c r="D142" s="33"/>
      <c r="E142" s="34">
        <v>0.32291666666666669</v>
      </c>
      <c r="F142" s="35">
        <v>149887</v>
      </c>
      <c r="G142" s="34">
        <v>0.35902777777777778</v>
      </c>
      <c r="H142" s="35">
        <v>149909</v>
      </c>
      <c r="I142" s="37">
        <f t="shared" ref="I142:J153" si="47">SUM(G142-E142)</f>
        <v>3.6111111111111094E-2</v>
      </c>
      <c r="J142" s="38">
        <f t="shared" si="47"/>
        <v>22</v>
      </c>
      <c r="K142" s="35"/>
      <c r="L142" s="35"/>
      <c r="M142" s="35"/>
      <c r="N142" s="35"/>
      <c r="O142" s="35"/>
      <c r="P142" s="35"/>
      <c r="Q142" s="39">
        <f t="shared" ref="Q142:Q153" si="48">SUM(K142:P142)</f>
        <v>0</v>
      </c>
      <c r="R142" s="35"/>
      <c r="S142" s="35"/>
      <c r="T142" s="35"/>
      <c r="U142" s="35"/>
      <c r="V142" s="35"/>
      <c r="W142" s="35"/>
      <c r="X142" s="39">
        <f t="shared" ref="X142:X153" si="49">SUM(R142:W142)</f>
        <v>0</v>
      </c>
      <c r="Y142" s="40">
        <f t="shared" si="45"/>
        <v>0</v>
      </c>
    </row>
    <row r="143" spans="1:25" x14ac:dyDescent="0.25">
      <c r="A143" s="30"/>
      <c r="B143" s="41"/>
      <c r="C143" s="42" t="s">
        <v>32</v>
      </c>
      <c r="D143" s="33">
        <v>16</v>
      </c>
      <c r="E143" s="34">
        <v>0.36944444444444446</v>
      </c>
      <c r="F143" s="35">
        <v>149909</v>
      </c>
      <c r="G143" s="34">
        <v>0.40763888888888888</v>
      </c>
      <c r="H143" s="35">
        <v>149933</v>
      </c>
      <c r="I143" s="37">
        <f t="shared" si="47"/>
        <v>3.819444444444442E-2</v>
      </c>
      <c r="J143" s="38">
        <f t="shared" si="47"/>
        <v>24</v>
      </c>
      <c r="K143" s="35">
        <v>2</v>
      </c>
      <c r="L143" s="35">
        <v>1</v>
      </c>
      <c r="M143" s="35"/>
      <c r="N143" s="35"/>
      <c r="O143" s="35"/>
      <c r="P143" s="35"/>
      <c r="Q143" s="39">
        <f t="shared" si="48"/>
        <v>3</v>
      </c>
      <c r="R143" s="35">
        <v>1</v>
      </c>
      <c r="S143" s="35">
        <v>2</v>
      </c>
      <c r="T143" s="35"/>
      <c r="U143" s="35"/>
      <c r="V143" s="35"/>
      <c r="W143" s="35"/>
      <c r="X143" s="39">
        <f t="shared" si="49"/>
        <v>3</v>
      </c>
      <c r="Y143" s="40">
        <f t="shared" si="45"/>
        <v>0</v>
      </c>
    </row>
    <row r="144" spans="1:25" x14ac:dyDescent="0.25">
      <c r="A144" s="30"/>
      <c r="B144" s="41"/>
      <c r="C144" s="42" t="s">
        <v>33</v>
      </c>
      <c r="D144" s="33"/>
      <c r="E144" s="34">
        <v>0.41319444444444442</v>
      </c>
      <c r="F144" s="35">
        <v>149933</v>
      </c>
      <c r="G144" s="34">
        <v>0.4597222222222222</v>
      </c>
      <c r="H144" s="35">
        <v>149966</v>
      </c>
      <c r="I144" s="37">
        <f t="shared" si="47"/>
        <v>4.6527777777777779E-2</v>
      </c>
      <c r="J144" s="38">
        <f t="shared" si="47"/>
        <v>33</v>
      </c>
      <c r="K144" s="35"/>
      <c r="L144" s="35">
        <v>1</v>
      </c>
      <c r="M144" s="35"/>
      <c r="N144" s="35"/>
      <c r="O144" s="35"/>
      <c r="P144" s="35"/>
      <c r="Q144" s="39">
        <f t="shared" si="48"/>
        <v>1</v>
      </c>
      <c r="R144" s="35"/>
      <c r="S144" s="35">
        <v>1</v>
      </c>
      <c r="T144" s="35"/>
      <c r="U144" s="35"/>
      <c r="V144" s="35"/>
      <c r="W144" s="35"/>
      <c r="X144" s="39">
        <f t="shared" si="49"/>
        <v>1</v>
      </c>
      <c r="Y144" s="40">
        <f t="shared" si="45"/>
        <v>0</v>
      </c>
    </row>
    <row r="145" spans="1:25" x14ac:dyDescent="0.25">
      <c r="A145" s="30" t="s">
        <v>84</v>
      </c>
      <c r="B145" s="41"/>
      <c r="C145" s="42" t="s">
        <v>34</v>
      </c>
      <c r="D145" s="33">
        <v>16</v>
      </c>
      <c r="E145" s="34">
        <v>0.64583333333333337</v>
      </c>
      <c r="F145" s="35">
        <v>149966</v>
      </c>
      <c r="G145" s="34">
        <v>0.69652777777777775</v>
      </c>
      <c r="H145" s="35">
        <v>149999</v>
      </c>
      <c r="I145" s="37">
        <f t="shared" si="47"/>
        <v>5.0694444444444375E-2</v>
      </c>
      <c r="J145" s="38">
        <f t="shared" si="47"/>
        <v>33</v>
      </c>
      <c r="K145" s="35"/>
      <c r="L145" s="35"/>
      <c r="M145" s="35">
        <v>1</v>
      </c>
      <c r="N145" s="35"/>
      <c r="O145" s="35"/>
      <c r="P145" s="35"/>
      <c r="Q145" s="39">
        <f t="shared" si="48"/>
        <v>1</v>
      </c>
      <c r="R145" s="35"/>
      <c r="S145" s="35">
        <v>1</v>
      </c>
      <c r="T145" s="35"/>
      <c r="U145" s="35"/>
      <c r="V145" s="35"/>
      <c r="W145" s="35"/>
      <c r="X145" s="39">
        <f t="shared" si="49"/>
        <v>1</v>
      </c>
      <c r="Y145" s="40">
        <f t="shared" si="45"/>
        <v>0</v>
      </c>
    </row>
    <row r="146" spans="1:25" x14ac:dyDescent="0.25">
      <c r="A146" s="30"/>
      <c r="B146" s="41"/>
      <c r="C146" s="42" t="s">
        <v>35</v>
      </c>
      <c r="D146" s="33"/>
      <c r="E146" s="34">
        <v>0.72777777777777775</v>
      </c>
      <c r="F146" s="35">
        <v>149999</v>
      </c>
      <c r="G146" s="34">
        <v>0.77500000000000002</v>
      </c>
      <c r="H146" s="35">
        <v>150034</v>
      </c>
      <c r="I146" s="37"/>
      <c r="J146" s="38">
        <f t="shared" si="47"/>
        <v>35</v>
      </c>
      <c r="K146" s="35">
        <v>1</v>
      </c>
      <c r="L146" s="35">
        <v>2</v>
      </c>
      <c r="M146" s="35">
        <v>1</v>
      </c>
      <c r="N146" s="35"/>
      <c r="O146" s="35"/>
      <c r="P146" s="35"/>
      <c r="Q146" s="39">
        <f t="shared" si="48"/>
        <v>4</v>
      </c>
      <c r="R146" s="35"/>
      <c r="S146" s="35">
        <v>2</v>
      </c>
      <c r="T146" s="35"/>
      <c r="U146" s="35"/>
      <c r="V146" s="35"/>
      <c r="W146" s="35">
        <v>2</v>
      </c>
      <c r="X146" s="39">
        <f t="shared" si="49"/>
        <v>4</v>
      </c>
      <c r="Y146" s="40">
        <f t="shared" si="45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47"/>
        <v>0</v>
      </c>
      <c r="J147" s="38">
        <f t="shared" si="47"/>
        <v>0</v>
      </c>
      <c r="K147" s="35"/>
      <c r="L147" s="35"/>
      <c r="M147" s="35"/>
      <c r="N147" s="35"/>
      <c r="O147" s="35"/>
      <c r="P147" s="35"/>
      <c r="Q147" s="39">
        <f t="shared" si="48"/>
        <v>0</v>
      </c>
      <c r="R147" s="35"/>
      <c r="S147" s="35"/>
      <c r="T147" s="35"/>
      <c r="U147" s="35"/>
      <c r="V147" s="35"/>
      <c r="W147" s="35"/>
      <c r="X147" s="39">
        <f t="shared" si="49"/>
        <v>0</v>
      </c>
      <c r="Y147" s="40">
        <f t="shared" si="45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47"/>
        <v>0</v>
      </c>
      <c r="J148" s="38">
        <f t="shared" si="47"/>
        <v>0</v>
      </c>
      <c r="K148" s="35"/>
      <c r="L148" s="35"/>
      <c r="M148" s="35"/>
      <c r="N148" s="35"/>
      <c r="O148" s="35"/>
      <c r="P148" s="35"/>
      <c r="Q148" s="39">
        <f t="shared" si="48"/>
        <v>0</v>
      </c>
      <c r="R148" s="35"/>
      <c r="S148" s="35"/>
      <c r="T148" s="35"/>
      <c r="U148" s="35"/>
      <c r="V148" s="35"/>
      <c r="W148" s="35"/>
      <c r="X148" s="39">
        <f t="shared" si="49"/>
        <v>0</v>
      </c>
      <c r="Y148" s="40">
        <f t="shared" si="45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47"/>
        <v>0</v>
      </c>
      <c r="J149" s="38">
        <f t="shared" si="47"/>
        <v>0</v>
      </c>
      <c r="K149" s="35"/>
      <c r="L149" s="35"/>
      <c r="M149" s="35"/>
      <c r="N149" s="35"/>
      <c r="O149" s="35"/>
      <c r="P149" s="35"/>
      <c r="Q149" s="39">
        <f t="shared" si="48"/>
        <v>0</v>
      </c>
      <c r="R149" s="35"/>
      <c r="S149" s="35"/>
      <c r="T149" s="35"/>
      <c r="U149" s="35"/>
      <c r="V149" s="35"/>
      <c r="W149" s="35"/>
      <c r="X149" s="39">
        <f t="shared" si="49"/>
        <v>0</v>
      </c>
      <c r="Y149" s="40">
        <f t="shared" si="45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47"/>
        <v>0</v>
      </c>
      <c r="J150" s="38">
        <f t="shared" si="47"/>
        <v>0</v>
      </c>
      <c r="K150" s="35"/>
      <c r="L150" s="35"/>
      <c r="M150" s="35"/>
      <c r="N150" s="35"/>
      <c r="O150" s="35"/>
      <c r="P150" s="35"/>
      <c r="Q150" s="39">
        <f t="shared" si="48"/>
        <v>0</v>
      </c>
      <c r="R150" s="35"/>
      <c r="S150" s="35"/>
      <c r="T150" s="35"/>
      <c r="U150" s="35"/>
      <c r="V150" s="35"/>
      <c r="W150" s="35"/>
      <c r="X150" s="39">
        <f t="shared" si="49"/>
        <v>0</v>
      </c>
      <c r="Y150" s="40">
        <f t="shared" si="45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47"/>
        <v>0</v>
      </c>
      <c r="J151" s="38">
        <f t="shared" si="47"/>
        <v>0</v>
      </c>
      <c r="K151" s="35"/>
      <c r="L151" s="35"/>
      <c r="M151" s="35"/>
      <c r="N151" s="35"/>
      <c r="O151" s="35"/>
      <c r="P151" s="35"/>
      <c r="Q151" s="39">
        <f t="shared" si="48"/>
        <v>0</v>
      </c>
      <c r="R151" s="35"/>
      <c r="S151" s="35"/>
      <c r="T151" s="35"/>
      <c r="U151" s="35"/>
      <c r="V151" s="35"/>
      <c r="W151" s="35"/>
      <c r="X151" s="39">
        <f t="shared" si="49"/>
        <v>0</v>
      </c>
      <c r="Y151" s="40">
        <f t="shared" si="45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47"/>
        <v>0</v>
      </c>
      <c r="J152" s="38">
        <f t="shared" si="47"/>
        <v>0</v>
      </c>
      <c r="K152" s="35"/>
      <c r="L152" s="35"/>
      <c r="M152" s="35"/>
      <c r="N152" s="35"/>
      <c r="O152" s="35"/>
      <c r="P152" s="35"/>
      <c r="Q152" s="39">
        <f t="shared" si="48"/>
        <v>0</v>
      </c>
      <c r="R152" s="35"/>
      <c r="S152" s="35"/>
      <c r="T152" s="35"/>
      <c r="U152" s="35"/>
      <c r="V152" s="35"/>
      <c r="W152" s="35"/>
      <c r="X152" s="39">
        <f t="shared" si="49"/>
        <v>0</v>
      </c>
      <c r="Y152" s="40">
        <f t="shared" si="45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47"/>
        <v>0</v>
      </c>
      <c r="J153" s="38">
        <f t="shared" si="47"/>
        <v>0</v>
      </c>
      <c r="K153" s="35"/>
      <c r="L153" s="35"/>
      <c r="M153" s="35"/>
      <c r="N153" s="35"/>
      <c r="O153" s="35"/>
      <c r="P153" s="35"/>
      <c r="Q153" s="39">
        <f t="shared" si="48"/>
        <v>0</v>
      </c>
      <c r="R153" s="35"/>
      <c r="S153" s="35"/>
      <c r="T153" s="35"/>
      <c r="U153" s="35"/>
      <c r="V153" s="35"/>
      <c r="W153" s="35"/>
      <c r="X153" s="39">
        <f t="shared" si="49"/>
        <v>0</v>
      </c>
      <c r="Y153" s="40">
        <f t="shared" si="45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0.22361111111111104</v>
      </c>
      <c r="J155" s="38">
        <f>SUM(J141:J154)</f>
        <v>181</v>
      </c>
      <c r="K155" s="38">
        <f t="shared" ref="K155:X155" si="50">SUM(K141:K154)</f>
        <v>4</v>
      </c>
      <c r="L155" s="38">
        <f t="shared" si="50"/>
        <v>5</v>
      </c>
      <c r="M155" s="38">
        <f t="shared" si="50"/>
        <v>2</v>
      </c>
      <c r="N155" s="38">
        <f t="shared" si="50"/>
        <v>0</v>
      </c>
      <c r="O155" s="38">
        <f t="shared" si="50"/>
        <v>0</v>
      </c>
      <c r="P155" s="38">
        <f t="shared" si="50"/>
        <v>0</v>
      </c>
      <c r="Q155" s="38">
        <f t="shared" si="50"/>
        <v>11</v>
      </c>
      <c r="R155" s="38">
        <f t="shared" si="50"/>
        <v>1</v>
      </c>
      <c r="S155" s="38">
        <f t="shared" si="50"/>
        <v>7</v>
      </c>
      <c r="T155" s="38">
        <f t="shared" si="50"/>
        <v>1</v>
      </c>
      <c r="U155" s="38">
        <f t="shared" si="50"/>
        <v>0</v>
      </c>
      <c r="V155" s="38">
        <f t="shared" si="50"/>
        <v>0</v>
      </c>
      <c r="W155" s="38">
        <f t="shared" si="50"/>
        <v>2</v>
      </c>
      <c r="X155" s="38">
        <f t="shared" si="50"/>
        <v>11</v>
      </c>
      <c r="Y155" s="40">
        <f t="shared" si="45"/>
        <v>0</v>
      </c>
    </row>
    <row r="156" spans="1:25" ht="15.75" thickTop="1" x14ac:dyDescent="0.25">
      <c r="A156" s="30" t="s">
        <v>45</v>
      </c>
      <c r="B156" s="31">
        <v>43776</v>
      </c>
      <c r="C156" s="32" t="s">
        <v>30</v>
      </c>
      <c r="D156" s="33">
        <v>16</v>
      </c>
      <c r="E156" s="34">
        <v>0.27083333333333331</v>
      </c>
      <c r="F156" s="35">
        <v>150034</v>
      </c>
      <c r="G156" s="34">
        <v>0.31805555555555554</v>
      </c>
      <c r="H156" s="35">
        <v>150067</v>
      </c>
      <c r="I156" s="37">
        <f>SUM(G156-E156)</f>
        <v>4.7222222222222221E-2</v>
      </c>
      <c r="J156" s="38">
        <f>SUM(H156-F156)</f>
        <v>33</v>
      </c>
      <c r="K156" s="35">
        <v>1</v>
      </c>
      <c r="L156" s="35">
        <v>1</v>
      </c>
      <c r="M156" s="35"/>
      <c r="N156" s="35"/>
      <c r="O156" s="35"/>
      <c r="P156" s="35"/>
      <c r="Q156" s="39">
        <f>SUM(K156:P156)</f>
        <v>2</v>
      </c>
      <c r="R156" s="35"/>
      <c r="S156" s="35">
        <v>2</v>
      </c>
      <c r="T156" s="35"/>
      <c r="U156" s="35"/>
      <c r="V156" s="35"/>
      <c r="W156" s="35"/>
      <c r="X156" s="39">
        <f>SUM(R156:W156)</f>
        <v>2</v>
      </c>
      <c r="Y156" s="40">
        <f t="shared" si="45"/>
        <v>0</v>
      </c>
    </row>
    <row r="157" spans="1:25" x14ac:dyDescent="0.25">
      <c r="A157" s="30" t="s">
        <v>84</v>
      </c>
      <c r="B157" s="62"/>
      <c r="C157" s="42" t="s">
        <v>31</v>
      </c>
      <c r="D157" s="33"/>
      <c r="E157" s="34">
        <v>0.33333333333333331</v>
      </c>
      <c r="F157" s="35">
        <v>150067</v>
      </c>
      <c r="G157" s="34">
        <v>0.36041666666666666</v>
      </c>
      <c r="H157" s="35">
        <v>150093</v>
      </c>
      <c r="I157" s="37">
        <f t="shared" ref="I157:J168" si="51">SUM(G157-E157)</f>
        <v>2.7083333333333348E-2</v>
      </c>
      <c r="J157" s="38">
        <f t="shared" si="51"/>
        <v>26</v>
      </c>
      <c r="K157" s="35"/>
      <c r="L157" s="35">
        <v>1</v>
      </c>
      <c r="M157" s="35"/>
      <c r="N157" s="35"/>
      <c r="O157" s="35"/>
      <c r="P157" s="35"/>
      <c r="Q157" s="39">
        <f t="shared" ref="Q157:Q168" si="52">SUM(K157:P157)</f>
        <v>1</v>
      </c>
      <c r="R157" s="35"/>
      <c r="S157" s="35">
        <v>1</v>
      </c>
      <c r="T157" s="35"/>
      <c r="U157" s="35"/>
      <c r="V157" s="35"/>
      <c r="W157" s="35"/>
      <c r="X157" s="39">
        <f t="shared" ref="X157:X168" si="53">SUM(R157:W157)</f>
        <v>1</v>
      </c>
      <c r="Y157" s="40">
        <f t="shared" si="45"/>
        <v>0</v>
      </c>
    </row>
    <row r="158" spans="1:25" x14ac:dyDescent="0.25">
      <c r="A158" s="30"/>
      <c r="B158" s="63"/>
      <c r="C158" s="42" t="s">
        <v>32</v>
      </c>
      <c r="D158" s="33">
        <v>16</v>
      </c>
      <c r="E158" s="34">
        <v>0.36944444444444446</v>
      </c>
      <c r="F158" s="35">
        <v>150093</v>
      </c>
      <c r="G158" s="34">
        <v>0.39930555555555558</v>
      </c>
      <c r="H158" s="35">
        <v>150116</v>
      </c>
      <c r="I158" s="37">
        <f t="shared" si="51"/>
        <v>2.9861111111111116E-2</v>
      </c>
      <c r="J158" s="38">
        <f t="shared" si="51"/>
        <v>23</v>
      </c>
      <c r="K158" s="35"/>
      <c r="L158" s="35"/>
      <c r="M158" s="35">
        <v>1</v>
      </c>
      <c r="N158" s="35"/>
      <c r="O158" s="35"/>
      <c r="P158" s="35"/>
      <c r="Q158" s="39">
        <f t="shared" si="52"/>
        <v>1</v>
      </c>
      <c r="R158" s="35"/>
      <c r="S158" s="35">
        <v>1</v>
      </c>
      <c r="T158" s="35"/>
      <c r="U158" s="35"/>
      <c r="V158" s="35"/>
      <c r="W158" s="35"/>
      <c r="X158" s="39">
        <f t="shared" si="53"/>
        <v>1</v>
      </c>
      <c r="Y158" s="40">
        <f t="shared" si="45"/>
        <v>0</v>
      </c>
    </row>
    <row r="159" spans="1:25" x14ac:dyDescent="0.25">
      <c r="A159" s="30"/>
      <c r="B159" s="63"/>
      <c r="C159" s="42" t="s">
        <v>33</v>
      </c>
      <c r="D159" s="33"/>
      <c r="E159" s="34">
        <v>0.41319444444444442</v>
      </c>
      <c r="F159" s="35">
        <v>150116</v>
      </c>
      <c r="G159" s="34">
        <v>0.46527777777777773</v>
      </c>
      <c r="H159" s="35">
        <v>150148</v>
      </c>
      <c r="I159" s="37">
        <f t="shared" si="51"/>
        <v>5.2083333333333315E-2</v>
      </c>
      <c r="J159" s="38">
        <f t="shared" si="51"/>
        <v>32</v>
      </c>
      <c r="K159" s="35"/>
      <c r="L159" s="35"/>
      <c r="M159" s="35"/>
      <c r="N159" s="35"/>
      <c r="O159" s="35"/>
      <c r="P159" s="35"/>
      <c r="Q159" s="39">
        <f t="shared" si="52"/>
        <v>0</v>
      </c>
      <c r="R159" s="35"/>
      <c r="S159" s="35"/>
      <c r="T159" s="35"/>
      <c r="U159" s="35"/>
      <c r="V159" s="35"/>
      <c r="W159" s="35"/>
      <c r="X159" s="39">
        <f t="shared" si="53"/>
        <v>0</v>
      </c>
      <c r="Y159" s="40">
        <f t="shared" si="45"/>
        <v>0</v>
      </c>
    </row>
    <row r="160" spans="1:25" x14ac:dyDescent="0.25">
      <c r="A160" s="30" t="s">
        <v>84</v>
      </c>
      <c r="B160" s="62"/>
      <c r="C160" s="42" t="s">
        <v>34</v>
      </c>
      <c r="D160" s="33">
        <v>16</v>
      </c>
      <c r="E160" s="34">
        <v>0.64583333333333337</v>
      </c>
      <c r="F160" s="35">
        <v>150148</v>
      </c>
      <c r="G160" s="34">
        <v>0.68958333333333333</v>
      </c>
      <c r="H160" s="35">
        <v>150181</v>
      </c>
      <c r="I160" s="37">
        <f t="shared" si="51"/>
        <v>4.3749999999999956E-2</v>
      </c>
      <c r="J160" s="38">
        <f t="shared" si="51"/>
        <v>33</v>
      </c>
      <c r="K160" s="35">
        <v>2</v>
      </c>
      <c r="L160" s="35">
        <v>2</v>
      </c>
      <c r="M160" s="35"/>
      <c r="N160" s="35"/>
      <c r="O160" s="35"/>
      <c r="P160" s="35"/>
      <c r="Q160" s="39">
        <f t="shared" si="52"/>
        <v>4</v>
      </c>
      <c r="R160" s="35"/>
      <c r="S160" s="35">
        <v>1</v>
      </c>
      <c r="T160" s="35"/>
      <c r="U160" s="35"/>
      <c r="V160" s="35">
        <v>3</v>
      </c>
      <c r="W160" s="35"/>
      <c r="X160" s="39">
        <f t="shared" si="53"/>
        <v>4</v>
      </c>
      <c r="Y160" s="40">
        <f t="shared" si="45"/>
        <v>0</v>
      </c>
    </row>
    <row r="161" spans="1:25" x14ac:dyDescent="0.25">
      <c r="A161" s="30"/>
      <c r="B161" s="62"/>
      <c r="C161" s="42" t="s">
        <v>35</v>
      </c>
      <c r="D161" s="33"/>
      <c r="E161" s="34">
        <v>0.72777777777777775</v>
      </c>
      <c r="F161" s="35">
        <v>150181</v>
      </c>
      <c r="G161" s="34">
        <v>0.77430555555555547</v>
      </c>
      <c r="H161" s="35">
        <v>150216</v>
      </c>
      <c r="I161" s="37">
        <f t="shared" si="51"/>
        <v>4.6527777777777724E-2</v>
      </c>
      <c r="J161" s="38">
        <f t="shared" si="51"/>
        <v>35</v>
      </c>
      <c r="K161" s="35">
        <v>1</v>
      </c>
      <c r="L161" s="35">
        <v>1</v>
      </c>
      <c r="M161" s="35">
        <v>1</v>
      </c>
      <c r="N161" s="35"/>
      <c r="O161" s="35"/>
      <c r="P161" s="35"/>
      <c r="Q161" s="39">
        <f t="shared" si="52"/>
        <v>3</v>
      </c>
      <c r="R161" s="35"/>
      <c r="S161" s="35">
        <v>3</v>
      </c>
      <c r="T161" s="35"/>
      <c r="U161" s="35"/>
      <c r="V161" s="35"/>
      <c r="W161" s="35"/>
      <c r="X161" s="39">
        <f t="shared" si="53"/>
        <v>3</v>
      </c>
      <c r="Y161" s="40">
        <f t="shared" si="45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1"/>
        <v>0</v>
      </c>
      <c r="J162" s="38">
        <f t="shared" si="51"/>
        <v>0</v>
      </c>
      <c r="K162" s="35"/>
      <c r="L162" s="35"/>
      <c r="M162" s="35"/>
      <c r="N162" s="35"/>
      <c r="O162" s="35"/>
      <c r="P162" s="35"/>
      <c r="Q162" s="39">
        <f t="shared" si="52"/>
        <v>0</v>
      </c>
      <c r="R162" s="35"/>
      <c r="S162" s="35"/>
      <c r="T162" s="35"/>
      <c r="U162" s="35"/>
      <c r="V162" s="35"/>
      <c r="W162" s="35"/>
      <c r="X162" s="39">
        <f t="shared" si="53"/>
        <v>0</v>
      </c>
      <c r="Y162" s="40">
        <f t="shared" si="45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1"/>
        <v>0</v>
      </c>
      <c r="J163" s="38">
        <f t="shared" si="51"/>
        <v>0</v>
      </c>
      <c r="K163" s="35"/>
      <c r="L163" s="35"/>
      <c r="M163" s="35"/>
      <c r="N163" s="35"/>
      <c r="O163" s="35"/>
      <c r="P163" s="35"/>
      <c r="Q163" s="39">
        <f t="shared" si="52"/>
        <v>0</v>
      </c>
      <c r="R163" s="35"/>
      <c r="S163" s="35"/>
      <c r="T163" s="35"/>
      <c r="U163" s="35"/>
      <c r="V163" s="35"/>
      <c r="W163" s="35"/>
      <c r="X163" s="39">
        <f t="shared" si="53"/>
        <v>0</v>
      </c>
      <c r="Y163" s="40">
        <f t="shared" si="45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1"/>
        <v>0</v>
      </c>
      <c r="J164" s="38">
        <f t="shared" si="51"/>
        <v>0</v>
      </c>
      <c r="K164" s="35"/>
      <c r="L164" s="35"/>
      <c r="M164" s="35"/>
      <c r="N164" s="35"/>
      <c r="O164" s="35"/>
      <c r="P164" s="35"/>
      <c r="Q164" s="39">
        <f t="shared" si="52"/>
        <v>0</v>
      </c>
      <c r="R164" s="35"/>
      <c r="S164" s="35"/>
      <c r="T164" s="35"/>
      <c r="U164" s="35"/>
      <c r="V164" s="35"/>
      <c r="W164" s="35"/>
      <c r="X164" s="39">
        <f t="shared" si="53"/>
        <v>0</v>
      </c>
      <c r="Y164" s="40">
        <f t="shared" si="45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1"/>
        <v>0</v>
      </c>
      <c r="J165" s="38">
        <f t="shared" si="51"/>
        <v>0</v>
      </c>
      <c r="K165" s="35"/>
      <c r="L165" s="35"/>
      <c r="M165" s="35"/>
      <c r="N165" s="35"/>
      <c r="O165" s="35"/>
      <c r="P165" s="35"/>
      <c r="Q165" s="39">
        <f t="shared" si="52"/>
        <v>0</v>
      </c>
      <c r="R165" s="35"/>
      <c r="S165" s="35"/>
      <c r="T165" s="35"/>
      <c r="U165" s="35"/>
      <c r="V165" s="35"/>
      <c r="W165" s="35"/>
      <c r="X165" s="39">
        <f t="shared" si="53"/>
        <v>0</v>
      </c>
      <c r="Y165" s="40">
        <f t="shared" si="45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1"/>
        <v>0</v>
      </c>
      <c r="J166" s="38">
        <f t="shared" si="51"/>
        <v>0</v>
      </c>
      <c r="K166" s="35"/>
      <c r="L166" s="35"/>
      <c r="M166" s="35"/>
      <c r="N166" s="35"/>
      <c r="O166" s="35"/>
      <c r="P166" s="35"/>
      <c r="Q166" s="39">
        <f t="shared" si="52"/>
        <v>0</v>
      </c>
      <c r="R166" s="35"/>
      <c r="S166" s="35"/>
      <c r="T166" s="35"/>
      <c r="U166" s="35"/>
      <c r="V166" s="35"/>
      <c r="W166" s="35"/>
      <c r="X166" s="39">
        <f t="shared" si="53"/>
        <v>0</v>
      </c>
      <c r="Y166" s="40">
        <f t="shared" si="45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1"/>
        <v>0</v>
      </c>
      <c r="J167" s="38">
        <f t="shared" si="51"/>
        <v>0</v>
      </c>
      <c r="K167" s="35"/>
      <c r="L167" s="35"/>
      <c r="M167" s="35"/>
      <c r="N167" s="35"/>
      <c r="O167" s="35"/>
      <c r="P167" s="35"/>
      <c r="Q167" s="39">
        <f t="shared" si="52"/>
        <v>0</v>
      </c>
      <c r="R167" s="35"/>
      <c r="S167" s="35"/>
      <c r="T167" s="35"/>
      <c r="U167" s="35"/>
      <c r="V167" s="35"/>
      <c r="W167" s="35"/>
      <c r="X167" s="39">
        <f t="shared" si="53"/>
        <v>0</v>
      </c>
      <c r="Y167" s="40">
        <f t="shared" si="45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1"/>
        <v>0</v>
      </c>
      <c r="J168" s="38">
        <f t="shared" si="51"/>
        <v>0</v>
      </c>
      <c r="K168" s="35"/>
      <c r="L168" s="35"/>
      <c r="M168" s="35"/>
      <c r="N168" s="35"/>
      <c r="O168" s="35"/>
      <c r="P168" s="35"/>
      <c r="Q168" s="39">
        <f t="shared" si="52"/>
        <v>0</v>
      </c>
      <c r="R168" s="35"/>
      <c r="S168" s="35"/>
      <c r="T168" s="35"/>
      <c r="U168" s="35"/>
      <c r="V168" s="35"/>
      <c r="W168" s="35"/>
      <c r="X168" s="39">
        <f t="shared" si="53"/>
        <v>0</v>
      </c>
      <c r="Y168" s="40">
        <f t="shared" si="45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0.24652777777777768</v>
      </c>
      <c r="J170" s="57">
        <f>SUM(J156:J169)</f>
        <v>182</v>
      </c>
      <c r="K170" s="57">
        <f t="shared" ref="K170:W170" si="54">SUM(K156:K169)</f>
        <v>4</v>
      </c>
      <c r="L170" s="57">
        <f t="shared" si="54"/>
        <v>5</v>
      </c>
      <c r="M170" s="57">
        <f t="shared" si="54"/>
        <v>2</v>
      </c>
      <c r="N170" s="57">
        <f t="shared" si="54"/>
        <v>0</v>
      </c>
      <c r="O170" s="57">
        <f t="shared" si="54"/>
        <v>0</v>
      </c>
      <c r="P170" s="57">
        <f t="shared" si="54"/>
        <v>0</v>
      </c>
      <c r="Q170" s="57">
        <f t="shared" si="54"/>
        <v>11</v>
      </c>
      <c r="R170" s="57">
        <f t="shared" si="54"/>
        <v>0</v>
      </c>
      <c r="S170" s="57">
        <f t="shared" si="54"/>
        <v>8</v>
      </c>
      <c r="T170" s="57">
        <f t="shared" si="54"/>
        <v>0</v>
      </c>
      <c r="U170" s="57">
        <f t="shared" si="54"/>
        <v>0</v>
      </c>
      <c r="V170" s="57">
        <f t="shared" si="54"/>
        <v>3</v>
      </c>
      <c r="W170" s="57">
        <f t="shared" si="54"/>
        <v>0</v>
      </c>
      <c r="X170" s="57">
        <f>SUM(R170:W170)</f>
        <v>11</v>
      </c>
      <c r="Y170" s="40">
        <f t="shared" si="45"/>
        <v>0</v>
      </c>
    </row>
    <row r="171" spans="1:25" ht="15.75" thickTop="1" x14ac:dyDescent="0.25">
      <c r="A171" s="30" t="s">
        <v>46</v>
      </c>
      <c r="B171" s="31">
        <v>43777</v>
      </c>
      <c r="C171" s="32" t="s">
        <v>30</v>
      </c>
      <c r="D171" s="33">
        <v>16</v>
      </c>
      <c r="E171" s="36">
        <v>0.27083333333333331</v>
      </c>
      <c r="F171" s="35">
        <v>150216</v>
      </c>
      <c r="G171" s="34">
        <v>0.3125</v>
      </c>
      <c r="H171" s="35">
        <v>150248</v>
      </c>
      <c r="I171" s="37">
        <f>SUM(G171-E171)</f>
        <v>4.1666666666666685E-2</v>
      </c>
      <c r="J171" s="38">
        <f>SUM(H171-F171)</f>
        <v>32</v>
      </c>
      <c r="K171" s="35">
        <v>1</v>
      </c>
      <c r="L171" s="35">
        <v>2</v>
      </c>
      <c r="M171" s="35"/>
      <c r="N171" s="35"/>
      <c r="O171" s="35"/>
      <c r="P171" s="35"/>
      <c r="Q171" s="39">
        <f>SUM(K171:P171)</f>
        <v>3</v>
      </c>
      <c r="R171" s="35"/>
      <c r="S171" s="35">
        <v>3</v>
      </c>
      <c r="T171" s="35"/>
      <c r="U171" s="35"/>
      <c r="V171" s="35"/>
      <c r="W171" s="35"/>
      <c r="X171" s="39">
        <f>SUM(R171:W171)</f>
        <v>3</v>
      </c>
      <c r="Y171" s="40">
        <f t="shared" si="45"/>
        <v>0</v>
      </c>
    </row>
    <row r="172" spans="1:25" x14ac:dyDescent="0.25">
      <c r="A172" s="30" t="s">
        <v>84</v>
      </c>
      <c r="B172" s="41"/>
      <c r="C172" s="42" t="s">
        <v>31</v>
      </c>
      <c r="D172" s="33"/>
      <c r="E172" s="34">
        <v>0.33333333333333331</v>
      </c>
      <c r="F172" s="35">
        <v>150248</v>
      </c>
      <c r="G172" s="34">
        <v>0.36041666666666666</v>
      </c>
      <c r="H172" s="35">
        <v>150273</v>
      </c>
      <c r="I172" s="37">
        <f t="shared" ref="I172:J233" si="55">SUM(G172-E172)</f>
        <v>2.7083333333333348E-2</v>
      </c>
      <c r="J172" s="38">
        <f t="shared" si="55"/>
        <v>25</v>
      </c>
      <c r="K172" s="35"/>
      <c r="L172" s="35"/>
      <c r="M172" s="35"/>
      <c r="N172" s="35"/>
      <c r="O172" s="35"/>
      <c r="P172" s="35"/>
      <c r="Q172" s="39">
        <f t="shared" ref="Q172:Q183" si="56">SUM(K172:P172)</f>
        <v>0</v>
      </c>
      <c r="R172" s="35"/>
      <c r="S172" s="35"/>
      <c r="T172" s="35"/>
      <c r="U172" s="35"/>
      <c r="V172" s="35"/>
      <c r="W172" s="35"/>
      <c r="X172" s="39">
        <f t="shared" ref="X172:X183" si="57">SUM(R172:W172)</f>
        <v>0</v>
      </c>
      <c r="Y172" s="40">
        <f t="shared" si="45"/>
        <v>0</v>
      </c>
    </row>
    <row r="173" spans="1:25" x14ac:dyDescent="0.25">
      <c r="A173" s="30" t="s">
        <v>84</v>
      </c>
      <c r="B173" s="41"/>
      <c r="C173" s="42" t="s">
        <v>32</v>
      </c>
      <c r="D173" s="33">
        <v>16</v>
      </c>
      <c r="E173" s="34">
        <v>0.36805555555555558</v>
      </c>
      <c r="F173" s="35">
        <v>150273</v>
      </c>
      <c r="G173" s="34">
        <v>0.40416666666666662</v>
      </c>
      <c r="H173" s="35">
        <v>150297</v>
      </c>
      <c r="I173" s="37">
        <f t="shared" si="55"/>
        <v>3.6111111111111038E-2</v>
      </c>
      <c r="J173" s="38">
        <f t="shared" si="55"/>
        <v>24</v>
      </c>
      <c r="K173" s="35">
        <v>1</v>
      </c>
      <c r="L173" s="35">
        <v>1</v>
      </c>
      <c r="M173" s="35"/>
      <c r="N173" s="35"/>
      <c r="O173" s="35"/>
      <c r="P173" s="35"/>
      <c r="Q173" s="39">
        <f t="shared" si="56"/>
        <v>2</v>
      </c>
      <c r="R173" s="35"/>
      <c r="S173" s="35">
        <v>1</v>
      </c>
      <c r="T173" s="35">
        <v>1</v>
      </c>
      <c r="U173" s="35"/>
      <c r="V173" s="35"/>
      <c r="W173" s="35"/>
      <c r="X173" s="39">
        <f t="shared" si="57"/>
        <v>2</v>
      </c>
      <c r="Y173" s="40">
        <f t="shared" si="45"/>
        <v>0</v>
      </c>
    </row>
    <row r="174" spans="1:25" x14ac:dyDescent="0.25">
      <c r="A174" s="30"/>
      <c r="B174" s="41"/>
      <c r="C174" s="42" t="s">
        <v>33</v>
      </c>
      <c r="D174" s="33"/>
      <c r="E174" s="34">
        <v>0.41319444444444442</v>
      </c>
      <c r="F174" s="35">
        <v>150297</v>
      </c>
      <c r="G174" s="34">
        <v>0.46527777777777773</v>
      </c>
      <c r="H174" s="35">
        <v>150330</v>
      </c>
      <c r="I174" s="37">
        <f t="shared" si="55"/>
        <v>5.2083333333333315E-2</v>
      </c>
      <c r="J174" s="38">
        <f t="shared" si="55"/>
        <v>33</v>
      </c>
      <c r="K174" s="35"/>
      <c r="L174" s="35">
        <v>1</v>
      </c>
      <c r="M174" s="35"/>
      <c r="N174" s="35"/>
      <c r="O174" s="35"/>
      <c r="P174" s="35"/>
      <c r="Q174" s="39">
        <f t="shared" si="56"/>
        <v>1</v>
      </c>
      <c r="R174" s="35"/>
      <c r="S174" s="35">
        <v>1</v>
      </c>
      <c r="T174" s="35"/>
      <c r="U174" s="35"/>
      <c r="V174" s="35"/>
      <c r="W174" s="35"/>
      <c r="X174" s="39">
        <f t="shared" si="57"/>
        <v>1</v>
      </c>
      <c r="Y174" s="40">
        <f t="shared" si="45"/>
        <v>0</v>
      </c>
    </row>
    <row r="175" spans="1:25" x14ac:dyDescent="0.25">
      <c r="A175" s="30" t="s">
        <v>84</v>
      </c>
      <c r="B175" s="41"/>
      <c r="C175" s="42" t="s">
        <v>34</v>
      </c>
      <c r="D175" s="33">
        <v>16</v>
      </c>
      <c r="E175" s="34">
        <v>0.64583333333333337</v>
      </c>
      <c r="F175" s="35">
        <v>150330</v>
      </c>
      <c r="G175" s="34">
        <v>0.69444444444444453</v>
      </c>
      <c r="H175" s="35">
        <v>150364</v>
      </c>
      <c r="I175" s="37">
        <f t="shared" si="55"/>
        <v>4.861111111111116E-2</v>
      </c>
      <c r="J175" s="38">
        <f t="shared" si="55"/>
        <v>34</v>
      </c>
      <c r="K175" s="35">
        <v>1</v>
      </c>
      <c r="L175" s="35"/>
      <c r="M175" s="35"/>
      <c r="N175" s="35"/>
      <c r="O175" s="35"/>
      <c r="P175" s="35"/>
      <c r="Q175" s="39">
        <f t="shared" si="56"/>
        <v>1</v>
      </c>
      <c r="R175" s="35"/>
      <c r="S175" s="35">
        <v>1</v>
      </c>
      <c r="T175" s="35"/>
      <c r="U175" s="35"/>
      <c r="V175" s="35"/>
      <c r="W175" s="35"/>
      <c r="X175" s="39">
        <f t="shared" si="57"/>
        <v>1</v>
      </c>
      <c r="Y175" s="40">
        <f t="shared" si="45"/>
        <v>0</v>
      </c>
    </row>
    <row r="176" spans="1:25" x14ac:dyDescent="0.25">
      <c r="A176" s="30"/>
      <c r="B176" s="41"/>
      <c r="C176" s="42" t="s">
        <v>35</v>
      </c>
      <c r="D176" s="33"/>
      <c r="E176" s="34">
        <v>0.7284722222222223</v>
      </c>
      <c r="F176" s="35">
        <v>150364</v>
      </c>
      <c r="G176" s="34">
        <v>0.77569444444444446</v>
      </c>
      <c r="H176" s="35">
        <v>150399</v>
      </c>
      <c r="I176" s="37">
        <f t="shared" si="55"/>
        <v>4.7222222222222165E-2</v>
      </c>
      <c r="J176" s="38">
        <f t="shared" si="55"/>
        <v>35</v>
      </c>
      <c r="K176" s="35">
        <v>2</v>
      </c>
      <c r="L176" s="35">
        <v>2</v>
      </c>
      <c r="M176" s="35">
        <v>1</v>
      </c>
      <c r="N176" s="35"/>
      <c r="O176" s="35"/>
      <c r="P176" s="35"/>
      <c r="Q176" s="39">
        <f t="shared" si="56"/>
        <v>5</v>
      </c>
      <c r="R176" s="35"/>
      <c r="S176" s="35">
        <v>4</v>
      </c>
      <c r="T176" s="35"/>
      <c r="U176" s="35"/>
      <c r="V176" s="35">
        <v>1</v>
      </c>
      <c r="W176" s="35"/>
      <c r="X176" s="39">
        <f t="shared" si="57"/>
        <v>5</v>
      </c>
      <c r="Y176" s="40">
        <f t="shared" si="45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55"/>
        <v>0</v>
      </c>
      <c r="J177" s="38">
        <f t="shared" si="55"/>
        <v>0</v>
      </c>
      <c r="K177" s="35"/>
      <c r="L177" s="35"/>
      <c r="M177" s="35"/>
      <c r="N177" s="35"/>
      <c r="O177" s="35"/>
      <c r="P177" s="35"/>
      <c r="Q177" s="39">
        <f t="shared" si="56"/>
        <v>0</v>
      </c>
      <c r="R177" s="35"/>
      <c r="S177" s="35"/>
      <c r="T177" s="35"/>
      <c r="U177" s="35"/>
      <c r="V177" s="35"/>
      <c r="W177" s="35"/>
      <c r="X177" s="39">
        <f t="shared" si="57"/>
        <v>0</v>
      </c>
      <c r="Y177" s="40">
        <f t="shared" si="45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55"/>
        <v>0</v>
      </c>
      <c r="J178" s="38">
        <f t="shared" si="55"/>
        <v>0</v>
      </c>
      <c r="K178" s="35"/>
      <c r="L178" s="35"/>
      <c r="M178" s="35"/>
      <c r="N178" s="35"/>
      <c r="O178" s="35"/>
      <c r="P178" s="35"/>
      <c r="Q178" s="39">
        <f t="shared" si="56"/>
        <v>0</v>
      </c>
      <c r="R178" s="35"/>
      <c r="S178" s="35"/>
      <c r="T178" s="35"/>
      <c r="U178" s="35"/>
      <c r="V178" s="35"/>
      <c r="W178" s="35"/>
      <c r="X178" s="39">
        <f t="shared" si="57"/>
        <v>0</v>
      </c>
      <c r="Y178" s="40">
        <f t="shared" si="45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55"/>
        <v>0</v>
      </c>
      <c r="J179" s="38">
        <f t="shared" si="55"/>
        <v>0</v>
      </c>
      <c r="K179" s="35"/>
      <c r="L179" s="35"/>
      <c r="M179" s="35"/>
      <c r="N179" s="35"/>
      <c r="O179" s="35"/>
      <c r="P179" s="35"/>
      <c r="Q179" s="39">
        <f t="shared" si="56"/>
        <v>0</v>
      </c>
      <c r="R179" s="35"/>
      <c r="S179" s="35"/>
      <c r="T179" s="35"/>
      <c r="U179" s="35"/>
      <c r="V179" s="35"/>
      <c r="W179" s="35"/>
      <c r="X179" s="39">
        <f t="shared" si="57"/>
        <v>0</v>
      </c>
      <c r="Y179" s="40">
        <f t="shared" si="45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55"/>
        <v>0</v>
      </c>
      <c r="J180" s="38">
        <f t="shared" si="55"/>
        <v>0</v>
      </c>
      <c r="K180" s="35"/>
      <c r="L180" s="35"/>
      <c r="M180" s="35"/>
      <c r="N180" s="35"/>
      <c r="O180" s="35"/>
      <c r="P180" s="35"/>
      <c r="Q180" s="39">
        <f t="shared" si="56"/>
        <v>0</v>
      </c>
      <c r="R180" s="35"/>
      <c r="S180" s="35"/>
      <c r="T180" s="35"/>
      <c r="U180" s="35"/>
      <c r="V180" s="35"/>
      <c r="W180" s="35"/>
      <c r="X180" s="39">
        <f t="shared" si="57"/>
        <v>0</v>
      </c>
      <c r="Y180" s="40">
        <f t="shared" si="45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55"/>
        <v>0</v>
      </c>
      <c r="J181" s="38">
        <f t="shared" si="55"/>
        <v>0</v>
      </c>
      <c r="K181" s="35"/>
      <c r="L181" s="35"/>
      <c r="M181" s="35"/>
      <c r="N181" s="35"/>
      <c r="O181" s="35"/>
      <c r="P181" s="35"/>
      <c r="Q181" s="39">
        <f t="shared" si="56"/>
        <v>0</v>
      </c>
      <c r="R181" s="35"/>
      <c r="S181" s="35"/>
      <c r="T181" s="35"/>
      <c r="U181" s="35"/>
      <c r="V181" s="35"/>
      <c r="W181" s="35"/>
      <c r="X181" s="39">
        <f t="shared" si="57"/>
        <v>0</v>
      </c>
      <c r="Y181" s="40">
        <f t="shared" si="45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55"/>
        <v>0</v>
      </c>
      <c r="J182" s="38">
        <f t="shared" si="55"/>
        <v>0</v>
      </c>
      <c r="K182" s="35"/>
      <c r="L182" s="35"/>
      <c r="M182" s="35"/>
      <c r="N182" s="35"/>
      <c r="O182" s="35"/>
      <c r="P182" s="35"/>
      <c r="Q182" s="39">
        <f t="shared" si="56"/>
        <v>0</v>
      </c>
      <c r="R182" s="35"/>
      <c r="S182" s="35"/>
      <c r="T182" s="35"/>
      <c r="U182" s="35"/>
      <c r="V182" s="35"/>
      <c r="W182" s="35"/>
      <c r="X182" s="39">
        <f t="shared" si="57"/>
        <v>0</v>
      </c>
      <c r="Y182" s="40">
        <f t="shared" si="45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55"/>
        <v>0</v>
      </c>
      <c r="J183" s="38">
        <f t="shared" si="55"/>
        <v>0</v>
      </c>
      <c r="K183" s="35"/>
      <c r="L183" s="35"/>
      <c r="M183" s="35"/>
      <c r="N183" s="35"/>
      <c r="O183" s="35"/>
      <c r="P183" s="35"/>
      <c r="Q183" s="39">
        <f t="shared" si="56"/>
        <v>0</v>
      </c>
      <c r="R183" s="35"/>
      <c r="S183" s="35"/>
      <c r="T183" s="35"/>
      <c r="U183" s="35"/>
      <c r="V183" s="35"/>
      <c r="W183" s="35"/>
      <c r="X183" s="39">
        <f t="shared" si="57"/>
        <v>0</v>
      </c>
      <c r="Y183" s="40">
        <f t="shared" si="45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0.25277777777777771</v>
      </c>
      <c r="J185" s="57">
        <f>SUM(J171:J184)</f>
        <v>183</v>
      </c>
      <c r="K185" s="57">
        <f t="shared" ref="K185:X185" si="58">SUM(K171:K184)</f>
        <v>5</v>
      </c>
      <c r="L185" s="57">
        <f t="shared" si="58"/>
        <v>6</v>
      </c>
      <c r="M185" s="57">
        <f t="shared" si="58"/>
        <v>1</v>
      </c>
      <c r="N185" s="57">
        <f t="shared" si="58"/>
        <v>0</v>
      </c>
      <c r="O185" s="57">
        <f t="shared" si="58"/>
        <v>0</v>
      </c>
      <c r="P185" s="57">
        <f t="shared" si="58"/>
        <v>0</v>
      </c>
      <c r="Q185" s="57">
        <f t="shared" si="58"/>
        <v>12</v>
      </c>
      <c r="R185" s="57">
        <f t="shared" si="58"/>
        <v>0</v>
      </c>
      <c r="S185" s="57">
        <f t="shared" si="58"/>
        <v>10</v>
      </c>
      <c r="T185" s="57">
        <f t="shared" si="58"/>
        <v>1</v>
      </c>
      <c r="U185" s="57">
        <f t="shared" si="58"/>
        <v>0</v>
      </c>
      <c r="V185" s="57">
        <f t="shared" si="58"/>
        <v>1</v>
      </c>
      <c r="W185" s="57">
        <f t="shared" si="58"/>
        <v>0</v>
      </c>
      <c r="X185" s="57">
        <f t="shared" si="58"/>
        <v>12</v>
      </c>
      <c r="Y185" s="40">
        <f t="shared" si="45"/>
        <v>0</v>
      </c>
    </row>
    <row r="186" spans="1:25" ht="15.75" thickTop="1" x14ac:dyDescent="0.25">
      <c r="A186" s="30" t="s">
        <v>47</v>
      </c>
      <c r="B186" s="31">
        <v>43778</v>
      </c>
      <c r="C186" s="32" t="s">
        <v>30</v>
      </c>
      <c r="D186" s="33"/>
      <c r="E186" s="34"/>
      <c r="F186" s="35"/>
      <c r="G186" s="34"/>
      <c r="H186" s="35"/>
      <c r="I186" s="37">
        <f t="shared" si="55"/>
        <v>0</v>
      </c>
      <c r="J186" s="38">
        <f t="shared" si="55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45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55"/>
        <v>0</v>
      </c>
      <c r="J187" s="38">
        <f t="shared" si="55"/>
        <v>0</v>
      </c>
      <c r="K187" s="35"/>
      <c r="L187" s="35"/>
      <c r="M187" s="35"/>
      <c r="N187" s="35"/>
      <c r="O187" s="35"/>
      <c r="P187" s="35"/>
      <c r="Q187" s="57">
        <f t="shared" ref="Q187:Q193" si="59">SUM(K187:P187)</f>
        <v>0</v>
      </c>
      <c r="R187" s="35"/>
      <c r="S187" s="35"/>
      <c r="T187" s="35"/>
      <c r="U187" s="35"/>
      <c r="V187" s="35"/>
      <c r="W187" s="35"/>
      <c r="X187" s="57">
        <f t="shared" ref="X187:X193" si="60">SUM(R187:W187)</f>
        <v>0</v>
      </c>
      <c r="Y187" s="40">
        <f t="shared" si="45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55"/>
        <v>0</v>
      </c>
      <c r="J188" s="38">
        <f t="shared" si="55"/>
        <v>0</v>
      </c>
      <c r="K188" s="35"/>
      <c r="L188" s="35"/>
      <c r="M188" s="35"/>
      <c r="N188" s="35"/>
      <c r="O188" s="35"/>
      <c r="P188" s="35"/>
      <c r="Q188" s="57">
        <f t="shared" si="59"/>
        <v>0</v>
      </c>
      <c r="R188" s="35"/>
      <c r="S188" s="35"/>
      <c r="T188" s="35"/>
      <c r="U188" s="35"/>
      <c r="V188" s="35"/>
      <c r="W188" s="35"/>
      <c r="X188" s="57">
        <f t="shared" si="60"/>
        <v>0</v>
      </c>
      <c r="Y188" s="40">
        <f t="shared" si="45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55"/>
        <v>0</v>
      </c>
      <c r="J189" s="38">
        <f t="shared" si="55"/>
        <v>0</v>
      </c>
      <c r="K189" s="35"/>
      <c r="L189" s="35"/>
      <c r="M189" s="35"/>
      <c r="N189" s="35"/>
      <c r="O189" s="35"/>
      <c r="P189" s="35"/>
      <c r="Q189" s="57">
        <f t="shared" si="59"/>
        <v>0</v>
      </c>
      <c r="R189" s="35"/>
      <c r="S189" s="35"/>
      <c r="T189" s="35"/>
      <c r="U189" s="35"/>
      <c r="V189" s="35"/>
      <c r="W189" s="35"/>
      <c r="X189" s="57">
        <f t="shared" si="60"/>
        <v>0</v>
      </c>
      <c r="Y189" s="40">
        <f t="shared" si="45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55"/>
        <v>0</v>
      </c>
      <c r="J190" s="38">
        <f t="shared" si="55"/>
        <v>0</v>
      </c>
      <c r="K190" s="35"/>
      <c r="L190" s="35"/>
      <c r="M190" s="35"/>
      <c r="N190" s="35"/>
      <c r="O190" s="35"/>
      <c r="P190" s="35"/>
      <c r="Q190" s="57">
        <f t="shared" si="59"/>
        <v>0</v>
      </c>
      <c r="R190" s="35"/>
      <c r="S190" s="35"/>
      <c r="T190" s="35"/>
      <c r="U190" s="35"/>
      <c r="V190" s="35"/>
      <c r="W190" s="35"/>
      <c r="X190" s="57">
        <f t="shared" si="60"/>
        <v>0</v>
      </c>
      <c r="Y190" s="40">
        <f t="shared" si="45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55"/>
        <v>0</v>
      </c>
      <c r="J191" s="38">
        <f t="shared" si="55"/>
        <v>0</v>
      </c>
      <c r="K191" s="35"/>
      <c r="L191" s="35"/>
      <c r="M191" s="35"/>
      <c r="N191" s="35"/>
      <c r="O191" s="35"/>
      <c r="P191" s="35"/>
      <c r="Q191" s="57">
        <f t="shared" si="59"/>
        <v>0</v>
      </c>
      <c r="R191" s="35"/>
      <c r="S191" s="35"/>
      <c r="T191" s="35"/>
      <c r="U191" s="35"/>
      <c r="V191" s="35"/>
      <c r="W191" s="35"/>
      <c r="X191" s="57">
        <f t="shared" si="60"/>
        <v>0</v>
      </c>
      <c r="Y191" s="40">
        <f t="shared" si="45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55"/>
        <v>0</v>
      </c>
      <c r="J192" s="38">
        <f t="shared" si="55"/>
        <v>0</v>
      </c>
      <c r="K192" s="35"/>
      <c r="L192" s="35"/>
      <c r="M192" s="35"/>
      <c r="N192" s="35"/>
      <c r="O192" s="35"/>
      <c r="P192" s="35"/>
      <c r="Q192" s="57">
        <f t="shared" si="59"/>
        <v>0</v>
      </c>
      <c r="R192" s="35"/>
      <c r="S192" s="35"/>
      <c r="T192" s="35"/>
      <c r="U192" s="35"/>
      <c r="V192" s="35"/>
      <c r="W192" s="35"/>
      <c r="X192" s="57">
        <f t="shared" si="60"/>
        <v>0</v>
      </c>
      <c r="Y192" s="40">
        <f t="shared" si="45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55"/>
        <v>0</v>
      </c>
      <c r="J193" s="38">
        <f t="shared" si="55"/>
        <v>0</v>
      </c>
      <c r="K193" s="35"/>
      <c r="L193" s="35"/>
      <c r="M193" s="35"/>
      <c r="N193" s="35"/>
      <c r="O193" s="35"/>
      <c r="P193" s="35"/>
      <c r="Q193" s="57">
        <f t="shared" si="59"/>
        <v>0</v>
      </c>
      <c r="R193" s="35"/>
      <c r="S193" s="35"/>
      <c r="T193" s="35"/>
      <c r="U193" s="35"/>
      <c r="V193" s="35"/>
      <c r="W193" s="35"/>
      <c r="X193" s="57">
        <f t="shared" si="60"/>
        <v>0</v>
      </c>
      <c r="Y193" s="40">
        <f t="shared" si="45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61">SUM(K186:K194)</f>
        <v>0</v>
      </c>
      <c r="L195" s="57">
        <f t="shared" si="61"/>
        <v>0</v>
      </c>
      <c r="M195" s="57">
        <f t="shared" si="61"/>
        <v>0</v>
      </c>
      <c r="N195" s="57">
        <f t="shared" si="61"/>
        <v>0</v>
      </c>
      <c r="O195" s="57">
        <f t="shared" si="61"/>
        <v>0</v>
      </c>
      <c r="P195" s="57">
        <f t="shared" si="61"/>
        <v>0</v>
      </c>
      <c r="Q195" s="57">
        <f t="shared" si="61"/>
        <v>0</v>
      </c>
      <c r="R195" s="57">
        <f t="shared" si="61"/>
        <v>0</v>
      </c>
      <c r="S195" s="57">
        <f t="shared" si="61"/>
        <v>0</v>
      </c>
      <c r="T195" s="57">
        <f t="shared" si="61"/>
        <v>0</v>
      </c>
      <c r="U195" s="57">
        <f t="shared" si="61"/>
        <v>0</v>
      </c>
      <c r="V195" s="57">
        <f t="shared" si="61"/>
        <v>0</v>
      </c>
      <c r="W195" s="57">
        <f t="shared" si="61"/>
        <v>0</v>
      </c>
      <c r="X195" s="57">
        <f t="shared" si="61"/>
        <v>0</v>
      </c>
      <c r="Y195" s="40">
        <f t="shared" si="45"/>
        <v>0</v>
      </c>
    </row>
    <row r="196" spans="1:25" ht="15.75" thickTop="1" x14ac:dyDescent="0.25">
      <c r="A196" s="30" t="s">
        <v>29</v>
      </c>
      <c r="B196" s="31">
        <v>43779</v>
      </c>
      <c r="C196" s="32"/>
      <c r="D196" s="33"/>
      <c r="E196" s="34"/>
      <c r="F196" s="35"/>
      <c r="G196" s="36"/>
      <c r="H196" s="35"/>
      <c r="I196" s="37">
        <f>SUM(G196-E196)</f>
        <v>0</v>
      </c>
      <c r="J196" s="38">
        <f>SUM(H196-F196)</f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45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ref="I197:J203" si="62">SUM(G197-E197)</f>
        <v>0</v>
      </c>
      <c r="J197" s="38">
        <f t="shared" si="62"/>
        <v>0</v>
      </c>
      <c r="K197" s="35"/>
      <c r="L197" s="35"/>
      <c r="M197" s="35"/>
      <c r="N197" s="35"/>
      <c r="O197" s="35"/>
      <c r="P197" s="35"/>
      <c r="Q197" s="39">
        <f t="shared" ref="Q197:Q203" si="63">SUM(K197:P197)</f>
        <v>0</v>
      </c>
      <c r="R197" s="35"/>
      <c r="S197" s="35"/>
      <c r="T197" s="35"/>
      <c r="U197" s="35"/>
      <c r="V197" s="35"/>
      <c r="W197" s="35"/>
      <c r="X197" s="39">
        <f t="shared" ref="X197:X203" si="64">SUM(R197:W197)</f>
        <v>0</v>
      </c>
      <c r="Y197" s="40">
        <f t="shared" si="45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62"/>
        <v>0</v>
      </c>
      <c r="J198" s="38">
        <f t="shared" si="62"/>
        <v>0</v>
      </c>
      <c r="K198" s="35"/>
      <c r="L198" s="35"/>
      <c r="M198" s="35"/>
      <c r="N198" s="35"/>
      <c r="O198" s="35"/>
      <c r="P198" s="35"/>
      <c r="Q198" s="39">
        <f t="shared" si="63"/>
        <v>0</v>
      </c>
      <c r="R198" s="35"/>
      <c r="S198" s="35"/>
      <c r="T198" s="35"/>
      <c r="U198" s="35"/>
      <c r="V198" s="35"/>
      <c r="W198" s="35"/>
      <c r="X198" s="39">
        <f t="shared" si="64"/>
        <v>0</v>
      </c>
      <c r="Y198" s="40">
        <f t="shared" si="45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62"/>
        <v>0</v>
      </c>
      <c r="J199" s="38">
        <f t="shared" si="62"/>
        <v>0</v>
      </c>
      <c r="K199" s="35"/>
      <c r="L199" s="35"/>
      <c r="M199" s="35"/>
      <c r="N199" s="35"/>
      <c r="O199" s="35"/>
      <c r="P199" s="35"/>
      <c r="Q199" s="39">
        <f t="shared" si="63"/>
        <v>0</v>
      </c>
      <c r="R199" s="35"/>
      <c r="S199" s="35"/>
      <c r="T199" s="35"/>
      <c r="U199" s="35"/>
      <c r="V199" s="35"/>
      <c r="W199" s="35"/>
      <c r="X199" s="39">
        <f t="shared" si="64"/>
        <v>0</v>
      </c>
      <c r="Y199" s="40">
        <f t="shared" si="45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62"/>
        <v>0</v>
      </c>
      <c r="J200" s="38">
        <f t="shared" si="62"/>
        <v>0</v>
      </c>
      <c r="K200" s="35"/>
      <c r="L200" s="35"/>
      <c r="M200" s="35"/>
      <c r="N200" s="35"/>
      <c r="O200" s="35"/>
      <c r="P200" s="35"/>
      <c r="Q200" s="39">
        <f t="shared" si="63"/>
        <v>0</v>
      </c>
      <c r="R200" s="35"/>
      <c r="S200" s="35"/>
      <c r="T200" s="35"/>
      <c r="U200" s="35"/>
      <c r="V200" s="35"/>
      <c r="W200" s="35"/>
      <c r="X200" s="39">
        <f t="shared" si="64"/>
        <v>0</v>
      </c>
      <c r="Y200" s="40">
        <f t="shared" si="45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62"/>
        <v>0</v>
      </c>
      <c r="J201" s="38">
        <f t="shared" si="62"/>
        <v>0</v>
      </c>
      <c r="K201" s="35"/>
      <c r="L201" s="35"/>
      <c r="M201" s="35"/>
      <c r="N201" s="35"/>
      <c r="O201" s="35"/>
      <c r="P201" s="35"/>
      <c r="Q201" s="39">
        <f t="shared" si="63"/>
        <v>0</v>
      </c>
      <c r="R201" s="35"/>
      <c r="S201" s="35"/>
      <c r="T201" s="35"/>
      <c r="U201" s="35"/>
      <c r="V201" s="35"/>
      <c r="W201" s="35"/>
      <c r="X201" s="39">
        <f t="shared" si="64"/>
        <v>0</v>
      </c>
      <c r="Y201" s="40">
        <f t="shared" si="45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62"/>
        <v>0</v>
      </c>
      <c r="J202" s="38">
        <f t="shared" si="62"/>
        <v>0</v>
      </c>
      <c r="K202" s="35"/>
      <c r="L202" s="35"/>
      <c r="M202" s="35"/>
      <c r="N202" s="35"/>
      <c r="O202" s="35"/>
      <c r="P202" s="35"/>
      <c r="Q202" s="39">
        <f t="shared" si="63"/>
        <v>0</v>
      </c>
      <c r="R202" s="35"/>
      <c r="S202" s="35"/>
      <c r="T202" s="35"/>
      <c r="U202" s="35"/>
      <c r="V202" s="35"/>
      <c r="W202" s="35"/>
      <c r="X202" s="39">
        <f t="shared" si="64"/>
        <v>0</v>
      </c>
      <c r="Y202" s="40">
        <f t="shared" si="45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62"/>
        <v>0</v>
      </c>
      <c r="J203" s="38">
        <f t="shared" si="62"/>
        <v>0</v>
      </c>
      <c r="K203" s="35"/>
      <c r="L203" s="35"/>
      <c r="M203" s="35"/>
      <c r="N203" s="35"/>
      <c r="O203" s="35"/>
      <c r="P203" s="35"/>
      <c r="Q203" s="39">
        <f t="shared" si="63"/>
        <v>0</v>
      </c>
      <c r="R203" s="35"/>
      <c r="S203" s="35"/>
      <c r="T203" s="35"/>
      <c r="U203" s="35"/>
      <c r="V203" s="35"/>
      <c r="W203" s="35"/>
      <c r="X203" s="39">
        <f t="shared" si="64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65">SUM(K196:K204)</f>
        <v>0</v>
      </c>
      <c r="L205" s="57">
        <f t="shared" si="65"/>
        <v>0</v>
      </c>
      <c r="M205" s="57">
        <f t="shared" si="65"/>
        <v>0</v>
      </c>
      <c r="N205" s="57">
        <f t="shared" si="65"/>
        <v>0</v>
      </c>
      <c r="O205" s="57">
        <f t="shared" si="65"/>
        <v>0</v>
      </c>
      <c r="P205" s="57">
        <f t="shared" si="65"/>
        <v>0</v>
      </c>
      <c r="Q205" s="57">
        <f t="shared" si="65"/>
        <v>0</v>
      </c>
      <c r="R205" s="57">
        <f t="shared" si="65"/>
        <v>0</v>
      </c>
      <c r="S205" s="57">
        <f t="shared" si="65"/>
        <v>0</v>
      </c>
      <c r="T205" s="57">
        <f t="shared" si="65"/>
        <v>0</v>
      </c>
      <c r="U205" s="57">
        <f t="shared" si="65"/>
        <v>0</v>
      </c>
      <c r="V205" s="57">
        <f t="shared" si="65"/>
        <v>0</v>
      </c>
      <c r="W205" s="57">
        <f t="shared" si="65"/>
        <v>0</v>
      </c>
      <c r="X205" s="57">
        <f t="shared" si="65"/>
        <v>0</v>
      </c>
      <c r="Y205" s="40">
        <f t="shared" si="45"/>
        <v>0</v>
      </c>
    </row>
    <row r="206" spans="1:25" ht="15.75" thickTop="1" x14ac:dyDescent="0.25">
      <c r="A206" s="188" t="s">
        <v>40</v>
      </c>
      <c r="B206" s="189">
        <v>43780</v>
      </c>
      <c r="C206" s="190" t="s">
        <v>30</v>
      </c>
      <c r="D206" s="33"/>
      <c r="E206" s="34"/>
      <c r="F206" s="35"/>
      <c r="G206" s="34"/>
      <c r="H206" s="35"/>
      <c r="I206" s="37">
        <f t="shared" si="55"/>
        <v>0</v>
      </c>
      <c r="J206" s="38">
        <f t="shared" si="55"/>
        <v>0</v>
      </c>
      <c r="K206" s="35"/>
      <c r="L206" s="35"/>
      <c r="M206" s="35"/>
      <c r="N206" s="35"/>
      <c r="O206" s="35"/>
      <c r="P206" s="35"/>
      <c r="Q206" s="48">
        <f>SUM(K206:P206)</f>
        <v>0</v>
      </c>
      <c r="R206" s="35"/>
      <c r="S206" s="35"/>
      <c r="T206" s="35"/>
      <c r="U206" s="35"/>
      <c r="V206" s="35"/>
      <c r="W206" s="35"/>
      <c r="X206" s="38">
        <f>SUM(R206:W206)</f>
        <v>0</v>
      </c>
      <c r="Y206" s="40">
        <f t="shared" si="45"/>
        <v>0</v>
      </c>
    </row>
    <row r="207" spans="1:25" x14ac:dyDescent="0.25">
      <c r="A207" s="188"/>
      <c r="B207" s="192"/>
      <c r="C207" s="191" t="s">
        <v>31</v>
      </c>
      <c r="D207" s="33"/>
      <c r="E207" s="34"/>
      <c r="F207" s="35"/>
      <c r="G207" s="34"/>
      <c r="H207" s="35"/>
      <c r="I207" s="37">
        <f t="shared" si="55"/>
        <v>0</v>
      </c>
      <c r="J207" s="38">
        <f t="shared" si="55"/>
        <v>0</v>
      </c>
      <c r="K207" s="35"/>
      <c r="L207" s="35"/>
      <c r="M207" s="35"/>
      <c r="N207" s="35"/>
      <c r="O207" s="35"/>
      <c r="P207" s="35"/>
      <c r="Q207" s="48">
        <f t="shared" ref="Q207:Q218" si="66">SUM(K207:P207)</f>
        <v>0</v>
      </c>
      <c r="R207" s="35"/>
      <c r="S207" s="35"/>
      <c r="T207" s="35"/>
      <c r="U207" s="35"/>
      <c r="V207" s="35"/>
      <c r="W207" s="35"/>
      <c r="X207" s="38">
        <f t="shared" ref="X207:X218" si="67">SUM(R207:W207)</f>
        <v>0</v>
      </c>
      <c r="Y207" s="40">
        <f t="shared" si="45"/>
        <v>0</v>
      </c>
    </row>
    <row r="208" spans="1:25" x14ac:dyDescent="0.25">
      <c r="A208" s="188"/>
      <c r="B208" s="192"/>
      <c r="C208" s="191" t="s">
        <v>32</v>
      </c>
      <c r="D208" s="33"/>
      <c r="E208" s="34"/>
      <c r="F208" s="35"/>
      <c r="G208" s="34"/>
      <c r="H208" s="35"/>
      <c r="I208" s="37">
        <f t="shared" si="55"/>
        <v>0</v>
      </c>
      <c r="J208" s="38">
        <f t="shared" si="55"/>
        <v>0</v>
      </c>
      <c r="K208" s="35"/>
      <c r="L208" s="35"/>
      <c r="M208" s="35"/>
      <c r="N208" s="35"/>
      <c r="O208" s="35"/>
      <c r="P208" s="35"/>
      <c r="Q208" s="48">
        <f t="shared" si="66"/>
        <v>0</v>
      </c>
      <c r="R208" s="35"/>
      <c r="S208" s="35"/>
      <c r="T208" s="35"/>
      <c r="U208" s="35"/>
      <c r="V208" s="35"/>
      <c r="W208" s="35"/>
      <c r="X208" s="38">
        <f t="shared" si="67"/>
        <v>0</v>
      </c>
      <c r="Y208" s="40">
        <f t="shared" si="45"/>
        <v>0</v>
      </c>
    </row>
    <row r="209" spans="1:25" x14ac:dyDescent="0.25">
      <c r="A209" s="188" t="s">
        <v>157</v>
      </c>
      <c r="B209" s="192"/>
      <c r="C209" s="191" t="s">
        <v>33</v>
      </c>
      <c r="D209" s="33"/>
      <c r="E209" s="34"/>
      <c r="F209" s="35"/>
      <c r="G209" s="34"/>
      <c r="H209" s="35"/>
      <c r="I209" s="37">
        <f t="shared" si="55"/>
        <v>0</v>
      </c>
      <c r="J209" s="38">
        <f t="shared" si="55"/>
        <v>0</v>
      </c>
      <c r="K209" s="35"/>
      <c r="L209" s="35"/>
      <c r="M209" s="35"/>
      <c r="N209" s="35"/>
      <c r="O209" s="35"/>
      <c r="P209" s="35"/>
      <c r="Q209" s="48">
        <f t="shared" si="66"/>
        <v>0</v>
      </c>
      <c r="R209" s="35"/>
      <c r="S209" s="35"/>
      <c r="T209" s="35"/>
      <c r="U209" s="35"/>
      <c r="V209" s="35"/>
      <c r="W209" s="35"/>
      <c r="X209" s="38">
        <f t="shared" si="67"/>
        <v>0</v>
      </c>
      <c r="Y209" s="40">
        <f t="shared" si="45"/>
        <v>0</v>
      </c>
    </row>
    <row r="210" spans="1:25" x14ac:dyDescent="0.25">
      <c r="A210" s="188" t="s">
        <v>158</v>
      </c>
      <c r="B210" s="192"/>
      <c r="C210" s="191" t="s">
        <v>34</v>
      </c>
      <c r="D210" s="33"/>
      <c r="E210" s="34"/>
      <c r="F210" s="35"/>
      <c r="G210" s="34"/>
      <c r="H210" s="35"/>
      <c r="I210" s="37">
        <f t="shared" si="55"/>
        <v>0</v>
      </c>
      <c r="J210" s="38">
        <f t="shared" si="55"/>
        <v>0</v>
      </c>
      <c r="K210" s="35"/>
      <c r="L210" s="35"/>
      <c r="M210" s="35"/>
      <c r="N210" s="35"/>
      <c r="O210" s="35"/>
      <c r="P210" s="35"/>
      <c r="Q210" s="48">
        <f t="shared" si="66"/>
        <v>0</v>
      </c>
      <c r="R210" s="35"/>
      <c r="S210" s="35"/>
      <c r="T210" s="35"/>
      <c r="U210" s="35"/>
      <c r="V210" s="35"/>
      <c r="W210" s="35"/>
      <c r="X210" s="38">
        <f t="shared" si="67"/>
        <v>0</v>
      </c>
      <c r="Y210" s="40">
        <f t="shared" si="45"/>
        <v>0</v>
      </c>
    </row>
    <row r="211" spans="1:25" x14ac:dyDescent="0.25">
      <c r="A211" s="188" t="s">
        <v>79</v>
      </c>
      <c r="B211" s="192"/>
      <c r="C211" s="191" t="s">
        <v>35</v>
      </c>
      <c r="D211" s="33"/>
      <c r="E211" s="34"/>
      <c r="F211" s="35"/>
      <c r="G211" s="34"/>
      <c r="H211" s="35"/>
      <c r="I211" s="37">
        <f t="shared" si="55"/>
        <v>0</v>
      </c>
      <c r="J211" s="38">
        <f t="shared" si="55"/>
        <v>0</v>
      </c>
      <c r="K211" s="35"/>
      <c r="L211" s="35"/>
      <c r="M211" s="35"/>
      <c r="N211" s="35"/>
      <c r="O211" s="35"/>
      <c r="P211" s="35"/>
      <c r="Q211" s="48">
        <f t="shared" si="66"/>
        <v>0</v>
      </c>
      <c r="R211" s="35"/>
      <c r="S211" s="35"/>
      <c r="T211" s="35"/>
      <c r="U211" s="35"/>
      <c r="V211" s="35"/>
      <c r="W211" s="35"/>
      <c r="X211" s="38">
        <f t="shared" si="67"/>
        <v>0</v>
      </c>
      <c r="Y211" s="40">
        <f t="shared" ref="Y211:Y297" si="68">SUM(Q211-X211)</f>
        <v>0</v>
      </c>
    </row>
    <row r="212" spans="1:25" x14ac:dyDescent="0.25">
      <c r="A212" s="188"/>
      <c r="B212" s="192"/>
      <c r="C212" s="191" t="s">
        <v>36</v>
      </c>
      <c r="D212" s="33"/>
      <c r="E212" s="34"/>
      <c r="F212" s="35"/>
      <c r="G212" s="34"/>
      <c r="H212" s="35"/>
      <c r="I212" s="37">
        <f t="shared" si="55"/>
        <v>0</v>
      </c>
      <c r="J212" s="38">
        <f t="shared" si="55"/>
        <v>0</v>
      </c>
      <c r="K212" s="35"/>
      <c r="L212" s="35"/>
      <c r="M212" s="35"/>
      <c r="N212" s="35"/>
      <c r="O212" s="35"/>
      <c r="P212" s="35"/>
      <c r="Q212" s="48">
        <f t="shared" si="66"/>
        <v>0</v>
      </c>
      <c r="R212" s="35"/>
      <c r="S212" s="35"/>
      <c r="T212" s="35"/>
      <c r="U212" s="35"/>
      <c r="V212" s="35"/>
      <c r="W212" s="35"/>
      <c r="X212" s="38">
        <f t="shared" si="67"/>
        <v>0</v>
      </c>
      <c r="Y212" s="40">
        <f t="shared" si="68"/>
        <v>0</v>
      </c>
    </row>
    <row r="213" spans="1:25" x14ac:dyDescent="0.25">
      <c r="A213" s="188"/>
      <c r="B213" s="192"/>
      <c r="C213" s="191" t="s">
        <v>37</v>
      </c>
      <c r="D213" s="33"/>
      <c r="E213" s="34"/>
      <c r="F213" s="35"/>
      <c r="G213" s="34"/>
      <c r="H213" s="35"/>
      <c r="I213" s="37">
        <f t="shared" si="55"/>
        <v>0</v>
      </c>
      <c r="J213" s="38">
        <f t="shared" si="55"/>
        <v>0</v>
      </c>
      <c r="K213" s="35"/>
      <c r="L213" s="35"/>
      <c r="M213" s="35"/>
      <c r="N213" s="35"/>
      <c r="O213" s="35"/>
      <c r="P213" s="35"/>
      <c r="Q213" s="48">
        <f t="shared" si="66"/>
        <v>0</v>
      </c>
      <c r="R213" s="35"/>
      <c r="S213" s="35"/>
      <c r="T213" s="35"/>
      <c r="U213" s="35"/>
      <c r="V213" s="35"/>
      <c r="W213" s="35"/>
      <c r="X213" s="38">
        <f t="shared" si="67"/>
        <v>0</v>
      </c>
      <c r="Y213" s="40">
        <f t="shared" si="68"/>
        <v>0</v>
      </c>
    </row>
    <row r="214" spans="1:25" x14ac:dyDescent="0.25">
      <c r="A214" s="188"/>
      <c r="B214" s="192"/>
      <c r="C214" s="191" t="s">
        <v>41</v>
      </c>
      <c r="D214" s="33"/>
      <c r="E214" s="34"/>
      <c r="F214" s="35"/>
      <c r="G214" s="34"/>
      <c r="H214" s="35"/>
      <c r="I214" s="37">
        <f t="shared" si="55"/>
        <v>0</v>
      </c>
      <c r="J214" s="38">
        <f t="shared" si="55"/>
        <v>0</v>
      </c>
      <c r="K214" s="35"/>
      <c r="L214" s="35"/>
      <c r="M214" s="35"/>
      <c r="N214" s="35"/>
      <c r="O214" s="35"/>
      <c r="P214" s="35"/>
      <c r="Q214" s="48">
        <f t="shared" si="66"/>
        <v>0</v>
      </c>
      <c r="R214" s="35"/>
      <c r="S214" s="35"/>
      <c r="T214" s="35"/>
      <c r="U214" s="35"/>
      <c r="V214" s="35"/>
      <c r="W214" s="35"/>
      <c r="X214" s="38">
        <f t="shared" si="67"/>
        <v>0</v>
      </c>
      <c r="Y214" s="40">
        <f t="shared" si="68"/>
        <v>0</v>
      </c>
    </row>
    <row r="215" spans="1:25" x14ac:dyDescent="0.25">
      <c r="A215" s="188"/>
      <c r="B215" s="192"/>
      <c r="C215" s="191" t="s">
        <v>42</v>
      </c>
      <c r="D215" s="33"/>
      <c r="E215" s="34"/>
      <c r="F215" s="35"/>
      <c r="G215" s="34"/>
      <c r="H215" s="35"/>
      <c r="I215" s="37">
        <f t="shared" si="55"/>
        <v>0</v>
      </c>
      <c r="J215" s="38">
        <f t="shared" si="55"/>
        <v>0</v>
      </c>
      <c r="K215" s="35"/>
      <c r="L215" s="35"/>
      <c r="M215" s="35"/>
      <c r="N215" s="35"/>
      <c r="O215" s="35"/>
      <c r="P215" s="35"/>
      <c r="Q215" s="48">
        <f t="shared" si="66"/>
        <v>0</v>
      </c>
      <c r="R215" s="35"/>
      <c r="S215" s="35"/>
      <c r="T215" s="35"/>
      <c r="U215" s="35"/>
      <c r="V215" s="35"/>
      <c r="W215" s="35"/>
      <c r="X215" s="38">
        <f t="shared" si="67"/>
        <v>0</v>
      </c>
      <c r="Y215" s="40">
        <f t="shared" si="68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55"/>
        <v>0</v>
      </c>
      <c r="J216" s="38">
        <f t="shared" si="55"/>
        <v>0</v>
      </c>
      <c r="K216" s="35"/>
      <c r="L216" s="35"/>
      <c r="M216" s="35"/>
      <c r="N216" s="35"/>
      <c r="O216" s="35"/>
      <c r="P216" s="35"/>
      <c r="Q216" s="48">
        <f t="shared" si="66"/>
        <v>0</v>
      </c>
      <c r="R216" s="35"/>
      <c r="S216" s="35"/>
      <c r="T216" s="35"/>
      <c r="U216" s="35"/>
      <c r="V216" s="35"/>
      <c r="W216" s="35"/>
      <c r="X216" s="38">
        <f t="shared" si="67"/>
        <v>0</v>
      </c>
      <c r="Y216" s="40">
        <f t="shared" si="68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55"/>
        <v>0</v>
      </c>
      <c r="J217" s="38">
        <f t="shared" si="55"/>
        <v>0</v>
      </c>
      <c r="K217" s="35"/>
      <c r="L217" s="35"/>
      <c r="M217" s="35"/>
      <c r="N217" s="35"/>
      <c r="O217" s="35"/>
      <c r="P217" s="35"/>
      <c r="Q217" s="48">
        <f t="shared" si="66"/>
        <v>0</v>
      </c>
      <c r="R217" s="35"/>
      <c r="S217" s="35"/>
      <c r="T217" s="35"/>
      <c r="U217" s="35"/>
      <c r="V217" s="35"/>
      <c r="W217" s="35"/>
      <c r="X217" s="38">
        <f t="shared" si="67"/>
        <v>0</v>
      </c>
      <c r="Y217" s="40">
        <f t="shared" si="68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55"/>
        <v>0</v>
      </c>
      <c r="J218" s="38">
        <f t="shared" si="55"/>
        <v>0</v>
      </c>
      <c r="K218" s="35"/>
      <c r="L218" s="35"/>
      <c r="M218" s="35"/>
      <c r="N218" s="35"/>
      <c r="O218" s="35"/>
      <c r="P218" s="35"/>
      <c r="Q218" s="48">
        <f t="shared" si="66"/>
        <v>0</v>
      </c>
      <c r="R218" s="35"/>
      <c r="S218" s="35"/>
      <c r="T218" s="35"/>
      <c r="U218" s="35"/>
      <c r="V218" s="35"/>
      <c r="W218" s="35"/>
      <c r="X218" s="38">
        <f t="shared" si="67"/>
        <v>0</v>
      </c>
      <c r="Y218" s="40">
        <f t="shared" si="68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</v>
      </c>
      <c r="J220" s="38">
        <f>SUM(J206:J219)</f>
        <v>0</v>
      </c>
      <c r="K220" s="38">
        <f t="shared" ref="K220:X220" si="69">SUM(K206:K219)</f>
        <v>0</v>
      </c>
      <c r="L220" s="38">
        <f t="shared" si="69"/>
        <v>0</v>
      </c>
      <c r="M220" s="38">
        <f t="shared" si="69"/>
        <v>0</v>
      </c>
      <c r="N220" s="38">
        <f t="shared" si="69"/>
        <v>0</v>
      </c>
      <c r="O220" s="38">
        <f t="shared" si="69"/>
        <v>0</v>
      </c>
      <c r="P220" s="38">
        <f t="shared" si="69"/>
        <v>0</v>
      </c>
      <c r="Q220" s="38">
        <f t="shared" si="69"/>
        <v>0</v>
      </c>
      <c r="R220" s="38">
        <f t="shared" si="69"/>
        <v>0</v>
      </c>
      <c r="S220" s="38">
        <f t="shared" si="69"/>
        <v>0</v>
      </c>
      <c r="T220" s="38">
        <f t="shared" si="69"/>
        <v>0</v>
      </c>
      <c r="U220" s="38">
        <f t="shared" si="69"/>
        <v>0</v>
      </c>
      <c r="V220" s="38">
        <f t="shared" si="69"/>
        <v>0</v>
      </c>
      <c r="W220" s="38">
        <f t="shared" si="69"/>
        <v>0</v>
      </c>
      <c r="X220" s="38">
        <f t="shared" si="69"/>
        <v>0</v>
      </c>
      <c r="Y220" s="40">
        <f t="shared" si="68"/>
        <v>0</v>
      </c>
    </row>
    <row r="221" spans="1:25" ht="15.75" thickTop="1" x14ac:dyDescent="0.25">
      <c r="A221" s="30" t="s">
        <v>43</v>
      </c>
      <c r="B221" s="31">
        <v>43781</v>
      </c>
      <c r="C221" s="32" t="s">
        <v>30</v>
      </c>
      <c r="D221" s="33">
        <v>16</v>
      </c>
      <c r="E221" s="34">
        <v>0.27083333333333331</v>
      </c>
      <c r="F221" s="35">
        <v>150399</v>
      </c>
      <c r="G221" s="34">
        <v>0.31666666666666665</v>
      </c>
      <c r="H221" s="35">
        <v>150432</v>
      </c>
      <c r="I221" s="37">
        <f t="shared" si="55"/>
        <v>4.5833333333333337E-2</v>
      </c>
      <c r="J221" s="38">
        <f t="shared" si="55"/>
        <v>33</v>
      </c>
      <c r="K221" s="35">
        <v>1</v>
      </c>
      <c r="L221" s="35">
        <v>3</v>
      </c>
      <c r="M221" s="35"/>
      <c r="N221" s="35"/>
      <c r="O221" s="35"/>
      <c r="P221" s="35"/>
      <c r="Q221" s="38">
        <f>SUM(K221:P221)</f>
        <v>4</v>
      </c>
      <c r="R221" s="35"/>
      <c r="S221" s="35">
        <v>3</v>
      </c>
      <c r="T221" s="35">
        <v>1</v>
      </c>
      <c r="U221" s="35"/>
      <c r="V221" s="35"/>
      <c r="W221" s="35"/>
      <c r="X221" s="38">
        <f>SUM(R221:W221)</f>
        <v>4</v>
      </c>
      <c r="Y221" s="40">
        <f t="shared" si="68"/>
        <v>0</v>
      </c>
    </row>
    <row r="222" spans="1:25" x14ac:dyDescent="0.25">
      <c r="A222" s="30"/>
      <c r="B222" s="41"/>
      <c r="C222" s="42" t="s">
        <v>31</v>
      </c>
      <c r="D222" s="33"/>
      <c r="E222" s="34">
        <v>0.32291666666666669</v>
      </c>
      <c r="F222" s="35">
        <v>150432</v>
      </c>
      <c r="G222" s="34">
        <v>0.3576388888888889</v>
      </c>
      <c r="H222" s="35">
        <v>150455</v>
      </c>
      <c r="I222" s="37">
        <f t="shared" si="55"/>
        <v>3.472222222222221E-2</v>
      </c>
      <c r="J222" s="38">
        <f t="shared" si="55"/>
        <v>23</v>
      </c>
      <c r="K222" s="35"/>
      <c r="L222" s="35"/>
      <c r="M222" s="35"/>
      <c r="N222" s="35"/>
      <c r="O222" s="35"/>
      <c r="P222" s="35"/>
      <c r="Q222" s="38">
        <f t="shared" ref="Q222:Q233" si="70">SUM(K222:P222)</f>
        <v>0</v>
      </c>
      <c r="R222" s="35"/>
      <c r="S222" s="35"/>
      <c r="T222" s="35"/>
      <c r="U222" s="35"/>
      <c r="V222" s="35"/>
      <c r="W222" s="35"/>
      <c r="X222" s="38">
        <f t="shared" ref="X222:X233" si="71">SUM(R222:W222)</f>
        <v>0</v>
      </c>
      <c r="Y222" s="40">
        <f t="shared" si="68"/>
        <v>0</v>
      </c>
    </row>
    <row r="223" spans="1:25" x14ac:dyDescent="0.25">
      <c r="A223" s="30"/>
      <c r="B223" s="41"/>
      <c r="C223" s="42" t="s">
        <v>32</v>
      </c>
      <c r="D223" s="33">
        <v>16</v>
      </c>
      <c r="E223" s="34">
        <v>0.36944444444444446</v>
      </c>
      <c r="F223" s="35">
        <v>150455</v>
      </c>
      <c r="G223" s="34">
        <v>0.40347222222222223</v>
      </c>
      <c r="H223" s="35">
        <v>150479</v>
      </c>
      <c r="I223" s="37">
        <f t="shared" si="55"/>
        <v>3.4027777777777768E-2</v>
      </c>
      <c r="J223" s="38">
        <f t="shared" si="55"/>
        <v>24</v>
      </c>
      <c r="K223" s="35"/>
      <c r="L223" s="35"/>
      <c r="M223" s="35">
        <v>1</v>
      </c>
      <c r="N223" s="35"/>
      <c r="O223" s="35"/>
      <c r="P223" s="35"/>
      <c r="Q223" s="38">
        <f t="shared" si="70"/>
        <v>1</v>
      </c>
      <c r="R223" s="35"/>
      <c r="S223" s="35">
        <v>1</v>
      </c>
      <c r="T223" s="35"/>
      <c r="U223" s="35"/>
      <c r="V223" s="35"/>
      <c r="W223" s="35"/>
      <c r="X223" s="38">
        <f t="shared" si="71"/>
        <v>1</v>
      </c>
      <c r="Y223" s="40">
        <f t="shared" si="68"/>
        <v>0</v>
      </c>
    </row>
    <row r="224" spans="1:25" x14ac:dyDescent="0.25">
      <c r="A224" s="30"/>
      <c r="B224" s="41"/>
      <c r="C224" s="42" t="s">
        <v>33</v>
      </c>
      <c r="D224" s="33"/>
      <c r="E224" s="34">
        <v>0.41319444444444442</v>
      </c>
      <c r="F224" s="35">
        <v>150479</v>
      </c>
      <c r="G224" s="34">
        <v>0.45833333333333331</v>
      </c>
      <c r="H224" s="35">
        <v>150511</v>
      </c>
      <c r="I224" s="37">
        <f t="shared" si="55"/>
        <v>4.5138888888888895E-2</v>
      </c>
      <c r="J224" s="38">
        <f t="shared" si="55"/>
        <v>32</v>
      </c>
      <c r="K224" s="35"/>
      <c r="L224" s="35">
        <v>3</v>
      </c>
      <c r="M224" s="35"/>
      <c r="N224" s="35"/>
      <c r="O224" s="35"/>
      <c r="P224" s="35"/>
      <c r="Q224" s="38">
        <f t="shared" si="70"/>
        <v>3</v>
      </c>
      <c r="R224" s="35"/>
      <c r="S224" s="35">
        <v>2</v>
      </c>
      <c r="T224" s="35">
        <v>1</v>
      </c>
      <c r="U224" s="35"/>
      <c r="V224" s="35"/>
      <c r="W224" s="35"/>
      <c r="X224" s="38">
        <f t="shared" si="71"/>
        <v>3</v>
      </c>
      <c r="Y224" s="40">
        <f t="shared" si="68"/>
        <v>0</v>
      </c>
    </row>
    <row r="225" spans="1:25" x14ac:dyDescent="0.25">
      <c r="A225" s="30"/>
      <c r="B225" s="41"/>
      <c r="C225" s="42" t="s">
        <v>34</v>
      </c>
      <c r="D225" s="33">
        <v>16</v>
      </c>
      <c r="E225" s="34">
        <v>0.64583333333333337</v>
      </c>
      <c r="F225" s="35">
        <v>150572</v>
      </c>
      <c r="G225" s="34">
        <v>0.74305555555555547</v>
      </c>
      <c r="H225" s="35">
        <v>150610</v>
      </c>
      <c r="I225" s="37">
        <f t="shared" si="55"/>
        <v>9.7222222222222099E-2</v>
      </c>
      <c r="J225" s="38">
        <f t="shared" si="55"/>
        <v>38</v>
      </c>
      <c r="K225" s="35">
        <v>1</v>
      </c>
      <c r="L225" s="35">
        <v>2</v>
      </c>
      <c r="M225" s="35"/>
      <c r="N225" s="35"/>
      <c r="O225" s="35"/>
      <c r="P225" s="35"/>
      <c r="Q225" s="38">
        <f t="shared" si="70"/>
        <v>3</v>
      </c>
      <c r="R225" s="35"/>
      <c r="S225" s="35">
        <v>1</v>
      </c>
      <c r="T225" s="35">
        <v>1</v>
      </c>
      <c r="U225" s="35"/>
      <c r="V225" s="35">
        <v>1</v>
      </c>
      <c r="W225" s="35"/>
      <c r="X225" s="38">
        <f t="shared" si="71"/>
        <v>3</v>
      </c>
      <c r="Y225" s="40">
        <f t="shared" si="68"/>
        <v>0</v>
      </c>
    </row>
    <row r="226" spans="1:25" x14ac:dyDescent="0.25">
      <c r="A226" s="30"/>
      <c r="B226" s="41"/>
      <c r="C226" s="42" t="s">
        <v>35</v>
      </c>
      <c r="D226" s="33"/>
      <c r="E226" s="34">
        <v>0.72777777777777775</v>
      </c>
      <c r="F226" s="35">
        <v>150610</v>
      </c>
      <c r="G226" s="34">
        <v>0.77777777777777779</v>
      </c>
      <c r="H226" s="35">
        <v>150642</v>
      </c>
      <c r="I226" s="37">
        <f t="shared" si="55"/>
        <v>5.0000000000000044E-2</v>
      </c>
      <c r="J226" s="38">
        <f t="shared" si="55"/>
        <v>32</v>
      </c>
      <c r="K226" s="35">
        <v>3</v>
      </c>
      <c r="L226" s="35">
        <v>1</v>
      </c>
      <c r="M226" s="35"/>
      <c r="N226" s="35"/>
      <c r="O226" s="35"/>
      <c r="P226" s="35"/>
      <c r="Q226" s="38">
        <f t="shared" si="70"/>
        <v>4</v>
      </c>
      <c r="R226" s="35"/>
      <c r="S226" s="35">
        <v>3</v>
      </c>
      <c r="T226" s="35">
        <v>1</v>
      </c>
      <c r="U226" s="35"/>
      <c r="V226" s="35"/>
      <c r="W226" s="35"/>
      <c r="X226" s="38">
        <f t="shared" si="71"/>
        <v>4</v>
      </c>
      <c r="Y226" s="40">
        <f t="shared" si="68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55"/>
        <v>0</v>
      </c>
      <c r="J227" s="38">
        <f t="shared" si="55"/>
        <v>0</v>
      </c>
      <c r="K227" s="35"/>
      <c r="L227" s="35"/>
      <c r="M227" s="35"/>
      <c r="N227" s="35"/>
      <c r="O227" s="35"/>
      <c r="P227" s="35"/>
      <c r="Q227" s="38">
        <f t="shared" si="70"/>
        <v>0</v>
      </c>
      <c r="R227" s="35"/>
      <c r="S227" s="35"/>
      <c r="T227" s="35"/>
      <c r="U227" s="35"/>
      <c r="V227" s="35"/>
      <c r="W227" s="35"/>
      <c r="X227" s="38">
        <f t="shared" si="71"/>
        <v>0</v>
      </c>
      <c r="Y227" s="40">
        <f t="shared" si="68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55"/>
        <v>0</v>
      </c>
      <c r="J228" s="38">
        <f t="shared" si="55"/>
        <v>0</v>
      </c>
      <c r="K228" s="35"/>
      <c r="L228" s="35"/>
      <c r="M228" s="35"/>
      <c r="N228" s="35"/>
      <c r="O228" s="35"/>
      <c r="P228" s="35"/>
      <c r="Q228" s="38">
        <f t="shared" si="70"/>
        <v>0</v>
      </c>
      <c r="R228" s="35"/>
      <c r="S228" s="35"/>
      <c r="T228" s="35"/>
      <c r="U228" s="35"/>
      <c r="V228" s="35"/>
      <c r="W228" s="35"/>
      <c r="X228" s="38">
        <f t="shared" si="71"/>
        <v>0</v>
      </c>
      <c r="Y228" s="40">
        <f t="shared" si="68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55"/>
        <v>0</v>
      </c>
      <c r="J229" s="38">
        <f t="shared" si="55"/>
        <v>0</v>
      </c>
      <c r="K229" s="35"/>
      <c r="L229" s="35"/>
      <c r="M229" s="35"/>
      <c r="N229" s="35"/>
      <c r="O229" s="35"/>
      <c r="P229" s="35"/>
      <c r="Q229" s="38">
        <f t="shared" si="70"/>
        <v>0</v>
      </c>
      <c r="R229" s="35"/>
      <c r="S229" s="35"/>
      <c r="T229" s="35"/>
      <c r="U229" s="35"/>
      <c r="V229" s="35"/>
      <c r="W229" s="35"/>
      <c r="X229" s="38">
        <f t="shared" si="71"/>
        <v>0</v>
      </c>
      <c r="Y229" s="40">
        <f t="shared" si="68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55"/>
        <v>0</v>
      </c>
      <c r="J230" s="38">
        <f t="shared" si="55"/>
        <v>0</v>
      </c>
      <c r="K230" s="35"/>
      <c r="L230" s="35"/>
      <c r="M230" s="35"/>
      <c r="N230" s="35"/>
      <c r="O230" s="35"/>
      <c r="P230" s="35"/>
      <c r="Q230" s="38">
        <f t="shared" si="70"/>
        <v>0</v>
      </c>
      <c r="R230" s="35"/>
      <c r="S230" s="35"/>
      <c r="T230" s="35"/>
      <c r="U230" s="35"/>
      <c r="V230" s="35"/>
      <c r="W230" s="35"/>
      <c r="X230" s="38">
        <f t="shared" si="71"/>
        <v>0</v>
      </c>
      <c r="Y230" s="40">
        <f t="shared" si="68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55"/>
        <v>0</v>
      </c>
      <c r="J231" s="38">
        <f t="shared" si="55"/>
        <v>0</v>
      </c>
      <c r="K231" s="35"/>
      <c r="L231" s="35"/>
      <c r="M231" s="35"/>
      <c r="N231" s="35"/>
      <c r="O231" s="35"/>
      <c r="P231" s="35"/>
      <c r="Q231" s="38">
        <f t="shared" si="70"/>
        <v>0</v>
      </c>
      <c r="R231" s="35"/>
      <c r="S231" s="35"/>
      <c r="T231" s="35"/>
      <c r="U231" s="35"/>
      <c r="V231" s="35"/>
      <c r="W231" s="35"/>
      <c r="X231" s="38">
        <f t="shared" si="71"/>
        <v>0</v>
      </c>
      <c r="Y231" s="40">
        <f t="shared" si="68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55"/>
        <v>0</v>
      </c>
      <c r="J232" s="38">
        <f t="shared" si="55"/>
        <v>0</v>
      </c>
      <c r="K232" s="35"/>
      <c r="L232" s="35"/>
      <c r="M232" s="35"/>
      <c r="N232" s="35"/>
      <c r="O232" s="35"/>
      <c r="P232" s="35"/>
      <c r="Q232" s="38">
        <f t="shared" si="70"/>
        <v>0</v>
      </c>
      <c r="R232" s="35"/>
      <c r="S232" s="35"/>
      <c r="T232" s="35"/>
      <c r="U232" s="35"/>
      <c r="V232" s="35"/>
      <c r="W232" s="35"/>
      <c r="X232" s="38">
        <f t="shared" si="71"/>
        <v>0</v>
      </c>
      <c r="Y232" s="40">
        <f t="shared" si="68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55"/>
        <v>0</v>
      </c>
      <c r="J233" s="38">
        <f t="shared" si="55"/>
        <v>0</v>
      </c>
      <c r="K233" s="35"/>
      <c r="L233" s="35"/>
      <c r="M233" s="35"/>
      <c r="N233" s="35"/>
      <c r="O233" s="35"/>
      <c r="P233" s="35"/>
      <c r="Q233" s="38">
        <f t="shared" si="70"/>
        <v>0</v>
      </c>
      <c r="R233" s="35"/>
      <c r="S233" s="35"/>
      <c r="T233" s="35"/>
      <c r="U233" s="35"/>
      <c r="V233" s="35"/>
      <c r="W233" s="35"/>
      <c r="X233" s="38">
        <f t="shared" si="71"/>
        <v>0</v>
      </c>
      <c r="Y233" s="40">
        <f t="shared" si="68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0.30694444444444435</v>
      </c>
      <c r="J235" s="38">
        <f>SUM(J221:J234)</f>
        <v>182</v>
      </c>
      <c r="K235" s="38">
        <f t="shared" ref="K235:X235" si="72">SUM(K221:K234)</f>
        <v>5</v>
      </c>
      <c r="L235" s="38">
        <f t="shared" si="72"/>
        <v>9</v>
      </c>
      <c r="M235" s="38">
        <f t="shared" si="72"/>
        <v>1</v>
      </c>
      <c r="N235" s="38">
        <f t="shared" si="72"/>
        <v>0</v>
      </c>
      <c r="O235" s="38">
        <f t="shared" si="72"/>
        <v>0</v>
      </c>
      <c r="P235" s="38">
        <f t="shared" si="72"/>
        <v>0</v>
      </c>
      <c r="Q235" s="38">
        <f t="shared" si="72"/>
        <v>15</v>
      </c>
      <c r="R235" s="38">
        <f t="shared" si="72"/>
        <v>0</v>
      </c>
      <c r="S235" s="38">
        <f t="shared" si="72"/>
        <v>10</v>
      </c>
      <c r="T235" s="38">
        <f t="shared" si="72"/>
        <v>4</v>
      </c>
      <c r="U235" s="38">
        <f t="shared" si="72"/>
        <v>0</v>
      </c>
      <c r="V235" s="38">
        <f t="shared" si="72"/>
        <v>1</v>
      </c>
      <c r="W235" s="38">
        <f t="shared" si="72"/>
        <v>0</v>
      </c>
      <c r="X235" s="38">
        <f t="shared" si="72"/>
        <v>15</v>
      </c>
      <c r="Y235" s="40">
        <f t="shared" si="68"/>
        <v>0</v>
      </c>
    </row>
    <row r="236" spans="1:25" ht="15.75" thickTop="1" x14ac:dyDescent="0.25">
      <c r="A236" s="30" t="s">
        <v>108</v>
      </c>
      <c r="B236" s="31">
        <v>43782</v>
      </c>
      <c r="C236" s="32" t="s">
        <v>30</v>
      </c>
      <c r="D236" s="33">
        <v>16</v>
      </c>
      <c r="E236" s="34">
        <v>0.23958333333333334</v>
      </c>
      <c r="F236" s="35">
        <v>150642</v>
      </c>
      <c r="G236" s="34">
        <v>0.32013888888888892</v>
      </c>
      <c r="H236" s="35">
        <v>150676</v>
      </c>
      <c r="I236" s="37">
        <f t="shared" ref="I236:J288" si="73">SUM(G236-E236)</f>
        <v>8.0555555555555575E-2</v>
      </c>
      <c r="J236" s="38">
        <f t="shared" si="73"/>
        <v>34</v>
      </c>
      <c r="K236" s="35"/>
      <c r="L236" s="35">
        <v>2</v>
      </c>
      <c r="M236" s="35"/>
      <c r="N236" s="35"/>
      <c r="O236" s="35"/>
      <c r="P236" s="35"/>
      <c r="Q236" s="38">
        <f>SUM(K236:P236)</f>
        <v>2</v>
      </c>
      <c r="R236" s="35"/>
      <c r="S236" s="35">
        <v>1</v>
      </c>
      <c r="T236" s="35">
        <v>1</v>
      </c>
      <c r="U236" s="35"/>
      <c r="V236" s="35"/>
      <c r="W236" s="35"/>
      <c r="X236" s="38">
        <f>SUM(R236:W236)</f>
        <v>2</v>
      </c>
      <c r="Y236" s="40">
        <f t="shared" si="68"/>
        <v>0</v>
      </c>
    </row>
    <row r="237" spans="1:25" x14ac:dyDescent="0.25">
      <c r="A237" s="30" t="s">
        <v>97</v>
      </c>
      <c r="B237" s="62"/>
      <c r="C237" s="42" t="s">
        <v>31</v>
      </c>
      <c r="D237" s="33"/>
      <c r="E237" s="34">
        <v>0.32291666666666669</v>
      </c>
      <c r="F237" s="35">
        <v>150676</v>
      </c>
      <c r="G237" s="34">
        <v>0.35833333333333334</v>
      </c>
      <c r="H237" s="35">
        <v>150699</v>
      </c>
      <c r="I237" s="37">
        <f t="shared" si="73"/>
        <v>3.5416666666666652E-2</v>
      </c>
      <c r="J237" s="38">
        <f t="shared" si="73"/>
        <v>23</v>
      </c>
      <c r="K237" s="35"/>
      <c r="L237" s="35"/>
      <c r="M237" s="35"/>
      <c r="N237" s="35"/>
      <c r="O237" s="35"/>
      <c r="P237" s="35"/>
      <c r="Q237" s="38">
        <f t="shared" ref="Q237:Q248" si="74">SUM(K237:P237)</f>
        <v>0</v>
      </c>
      <c r="R237" s="35"/>
      <c r="S237" s="35"/>
      <c r="T237" s="35"/>
      <c r="U237" s="35"/>
      <c r="V237" s="35"/>
      <c r="W237" s="35"/>
      <c r="X237" s="38">
        <f t="shared" ref="X237:X248" si="75">SUM(R237:W237)</f>
        <v>0</v>
      </c>
      <c r="Y237" s="40">
        <f t="shared" si="68"/>
        <v>0</v>
      </c>
    </row>
    <row r="238" spans="1:25" x14ac:dyDescent="0.25">
      <c r="A238" s="30"/>
      <c r="B238" s="63"/>
      <c r="C238" s="42" t="s">
        <v>32</v>
      </c>
      <c r="D238" s="33">
        <v>16</v>
      </c>
      <c r="E238" s="34">
        <v>0.36944444444444446</v>
      </c>
      <c r="F238" s="35">
        <v>150699</v>
      </c>
      <c r="G238" s="34">
        <v>0.40347222222222223</v>
      </c>
      <c r="H238" s="35">
        <v>150722</v>
      </c>
      <c r="I238" s="37">
        <f t="shared" si="73"/>
        <v>3.4027777777777768E-2</v>
      </c>
      <c r="J238" s="38">
        <f t="shared" si="73"/>
        <v>23</v>
      </c>
      <c r="K238" s="35"/>
      <c r="L238" s="35"/>
      <c r="M238" s="35">
        <v>1</v>
      </c>
      <c r="N238" s="35"/>
      <c r="O238" s="35"/>
      <c r="P238" s="35"/>
      <c r="Q238" s="38">
        <f t="shared" si="74"/>
        <v>1</v>
      </c>
      <c r="R238" s="35"/>
      <c r="S238" s="35">
        <v>1</v>
      </c>
      <c r="T238" s="35"/>
      <c r="U238" s="35"/>
      <c r="V238" s="35"/>
      <c r="W238" s="35"/>
      <c r="X238" s="38">
        <f t="shared" si="75"/>
        <v>1</v>
      </c>
      <c r="Y238" s="40">
        <f t="shared" si="68"/>
        <v>0</v>
      </c>
    </row>
    <row r="239" spans="1:25" x14ac:dyDescent="0.25">
      <c r="A239" s="30"/>
      <c r="B239" s="63"/>
      <c r="C239" s="42" t="s">
        <v>33</v>
      </c>
      <c r="D239" s="33"/>
      <c r="E239" s="34">
        <v>0.41319444444444442</v>
      </c>
      <c r="F239" s="35">
        <v>150722</v>
      </c>
      <c r="G239" s="34">
        <v>0.46111111111111108</v>
      </c>
      <c r="H239" s="35">
        <v>150755</v>
      </c>
      <c r="I239" s="37">
        <f t="shared" si="73"/>
        <v>4.7916666666666663E-2</v>
      </c>
      <c r="J239" s="38">
        <f t="shared" si="73"/>
        <v>33</v>
      </c>
      <c r="K239" s="35"/>
      <c r="L239" s="35">
        <v>1</v>
      </c>
      <c r="M239" s="35"/>
      <c r="N239" s="35"/>
      <c r="O239" s="35"/>
      <c r="P239" s="35"/>
      <c r="Q239" s="38">
        <f t="shared" si="74"/>
        <v>1</v>
      </c>
      <c r="R239" s="35"/>
      <c r="S239" s="35"/>
      <c r="T239" s="35">
        <v>1</v>
      </c>
      <c r="U239" s="35"/>
      <c r="V239" s="35"/>
      <c r="W239" s="35"/>
      <c r="X239" s="38">
        <f t="shared" si="75"/>
        <v>1</v>
      </c>
      <c r="Y239" s="40">
        <f t="shared" si="68"/>
        <v>0</v>
      </c>
    </row>
    <row r="240" spans="1:25" x14ac:dyDescent="0.25">
      <c r="A240" s="30" t="s">
        <v>84</v>
      </c>
      <c r="B240" s="62"/>
      <c r="C240" s="42" t="s">
        <v>34</v>
      </c>
      <c r="D240" s="33">
        <v>16</v>
      </c>
      <c r="E240" s="34">
        <v>0.64583333333333337</v>
      </c>
      <c r="F240" s="35">
        <v>150755</v>
      </c>
      <c r="G240" s="34">
        <v>0.69166666666666676</v>
      </c>
      <c r="H240" s="35">
        <v>150788</v>
      </c>
      <c r="I240" s="37">
        <f t="shared" si="73"/>
        <v>4.5833333333333393E-2</v>
      </c>
      <c r="J240" s="38">
        <f t="shared" si="73"/>
        <v>33</v>
      </c>
      <c r="K240" s="35">
        <v>2</v>
      </c>
      <c r="L240" s="35">
        <v>1</v>
      </c>
      <c r="M240" s="35"/>
      <c r="N240" s="35"/>
      <c r="O240" s="35"/>
      <c r="P240" s="35"/>
      <c r="Q240" s="38">
        <f t="shared" si="74"/>
        <v>3</v>
      </c>
      <c r="R240" s="35"/>
      <c r="S240" s="35">
        <v>1</v>
      </c>
      <c r="T240" s="35"/>
      <c r="U240" s="35"/>
      <c r="V240" s="35">
        <v>2</v>
      </c>
      <c r="W240" s="35"/>
      <c r="X240" s="38">
        <f t="shared" si="75"/>
        <v>3</v>
      </c>
      <c r="Y240" s="40">
        <f t="shared" si="68"/>
        <v>0</v>
      </c>
    </row>
    <row r="241" spans="1:25" x14ac:dyDescent="0.25">
      <c r="A241" s="30"/>
      <c r="B241" s="62"/>
      <c r="C241" s="42" t="s">
        <v>35</v>
      </c>
      <c r="D241" s="33"/>
      <c r="E241" s="34">
        <v>0.72777777777777775</v>
      </c>
      <c r="F241" s="35">
        <v>150788</v>
      </c>
      <c r="G241" s="34">
        <v>0.77847222222222223</v>
      </c>
      <c r="H241" s="35">
        <v>150823</v>
      </c>
      <c r="I241" s="37">
        <f t="shared" si="73"/>
        <v>5.0694444444444486E-2</v>
      </c>
      <c r="J241" s="38">
        <f t="shared" si="73"/>
        <v>35</v>
      </c>
      <c r="K241" s="35">
        <v>1</v>
      </c>
      <c r="L241" s="35">
        <v>2</v>
      </c>
      <c r="M241" s="35">
        <v>1</v>
      </c>
      <c r="N241" s="35"/>
      <c r="O241" s="35"/>
      <c r="P241" s="35"/>
      <c r="Q241" s="38">
        <f t="shared" si="74"/>
        <v>4</v>
      </c>
      <c r="R241" s="35"/>
      <c r="S241" s="35">
        <v>4</v>
      </c>
      <c r="T241" s="35"/>
      <c r="U241" s="35"/>
      <c r="V241" s="35"/>
      <c r="W241" s="35"/>
      <c r="X241" s="38">
        <f t="shared" si="75"/>
        <v>4</v>
      </c>
      <c r="Y241" s="40">
        <f t="shared" si="68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73"/>
        <v>0</v>
      </c>
      <c r="J242" s="38">
        <f t="shared" si="73"/>
        <v>0</v>
      </c>
      <c r="K242" s="35"/>
      <c r="L242" s="35"/>
      <c r="M242" s="35"/>
      <c r="N242" s="35"/>
      <c r="O242" s="35"/>
      <c r="P242" s="35"/>
      <c r="Q242" s="38">
        <f t="shared" si="74"/>
        <v>0</v>
      </c>
      <c r="R242" s="35"/>
      <c r="S242" s="35"/>
      <c r="T242" s="35"/>
      <c r="U242" s="35"/>
      <c r="V242" s="35"/>
      <c r="W242" s="35"/>
      <c r="X242" s="38">
        <f t="shared" si="75"/>
        <v>0</v>
      </c>
      <c r="Y242" s="40">
        <f t="shared" si="68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73"/>
        <v>0</v>
      </c>
      <c r="J243" s="38">
        <f t="shared" si="73"/>
        <v>0</v>
      </c>
      <c r="K243" s="35"/>
      <c r="L243" s="35"/>
      <c r="M243" s="35"/>
      <c r="N243" s="35"/>
      <c r="O243" s="35"/>
      <c r="P243" s="35"/>
      <c r="Q243" s="38">
        <f t="shared" si="74"/>
        <v>0</v>
      </c>
      <c r="R243" s="35"/>
      <c r="S243" s="35"/>
      <c r="T243" s="35"/>
      <c r="U243" s="35"/>
      <c r="V243" s="35"/>
      <c r="W243" s="35"/>
      <c r="X243" s="38">
        <f t="shared" si="75"/>
        <v>0</v>
      </c>
      <c r="Y243" s="40">
        <f t="shared" si="68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73"/>
        <v>0</v>
      </c>
      <c r="J244" s="38">
        <f t="shared" si="73"/>
        <v>0</v>
      </c>
      <c r="K244" s="35"/>
      <c r="L244" s="35"/>
      <c r="M244" s="35"/>
      <c r="N244" s="35"/>
      <c r="O244" s="35"/>
      <c r="P244" s="35"/>
      <c r="Q244" s="38">
        <f t="shared" si="74"/>
        <v>0</v>
      </c>
      <c r="R244" s="35"/>
      <c r="S244" s="35"/>
      <c r="T244" s="35"/>
      <c r="U244" s="35"/>
      <c r="V244" s="35"/>
      <c r="W244" s="35"/>
      <c r="X244" s="38">
        <f t="shared" si="75"/>
        <v>0</v>
      </c>
      <c r="Y244" s="40">
        <f t="shared" si="68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73"/>
        <v>0</v>
      </c>
      <c r="J245" s="38">
        <f t="shared" si="73"/>
        <v>0</v>
      </c>
      <c r="K245" s="35"/>
      <c r="L245" s="35"/>
      <c r="M245" s="35"/>
      <c r="N245" s="35"/>
      <c r="O245" s="35"/>
      <c r="P245" s="35"/>
      <c r="Q245" s="38">
        <f t="shared" si="74"/>
        <v>0</v>
      </c>
      <c r="R245" s="35"/>
      <c r="S245" s="35"/>
      <c r="T245" s="35"/>
      <c r="U245" s="35"/>
      <c r="V245" s="35"/>
      <c r="W245" s="35"/>
      <c r="X245" s="38">
        <f t="shared" si="75"/>
        <v>0</v>
      </c>
      <c r="Y245" s="40">
        <f t="shared" si="68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73"/>
        <v>0</v>
      </c>
      <c r="J246" s="38">
        <f t="shared" si="73"/>
        <v>0</v>
      </c>
      <c r="K246" s="35"/>
      <c r="L246" s="35"/>
      <c r="M246" s="35"/>
      <c r="N246" s="35"/>
      <c r="O246" s="35"/>
      <c r="P246" s="35"/>
      <c r="Q246" s="38">
        <f t="shared" si="74"/>
        <v>0</v>
      </c>
      <c r="R246" s="35"/>
      <c r="S246" s="35"/>
      <c r="T246" s="35"/>
      <c r="U246" s="35"/>
      <c r="V246" s="35"/>
      <c r="W246" s="35"/>
      <c r="X246" s="38">
        <f t="shared" si="75"/>
        <v>0</v>
      </c>
      <c r="Y246" s="40">
        <f t="shared" si="68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73"/>
        <v>0</v>
      </c>
      <c r="J247" s="38">
        <f t="shared" si="73"/>
        <v>0</v>
      </c>
      <c r="K247" s="35"/>
      <c r="L247" s="35"/>
      <c r="M247" s="35"/>
      <c r="N247" s="35"/>
      <c r="O247" s="35"/>
      <c r="P247" s="35"/>
      <c r="Q247" s="38">
        <f t="shared" si="74"/>
        <v>0</v>
      </c>
      <c r="R247" s="35"/>
      <c r="S247" s="35"/>
      <c r="T247" s="35"/>
      <c r="U247" s="35"/>
      <c r="V247" s="35"/>
      <c r="W247" s="35"/>
      <c r="X247" s="38">
        <f t="shared" si="75"/>
        <v>0</v>
      </c>
      <c r="Y247" s="40">
        <f t="shared" si="68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73"/>
        <v>0</v>
      </c>
      <c r="J248" s="38">
        <f t="shared" si="73"/>
        <v>0</v>
      </c>
      <c r="K248" s="35"/>
      <c r="L248" s="35"/>
      <c r="M248" s="35"/>
      <c r="N248" s="35"/>
      <c r="O248" s="35"/>
      <c r="P248" s="35"/>
      <c r="Q248" s="38">
        <f t="shared" si="74"/>
        <v>0</v>
      </c>
      <c r="R248" s="35"/>
      <c r="S248" s="35"/>
      <c r="T248" s="35"/>
      <c r="U248" s="35"/>
      <c r="V248" s="35"/>
      <c r="W248" s="35"/>
      <c r="X248" s="38">
        <f t="shared" si="75"/>
        <v>0</v>
      </c>
      <c r="Y248" s="40">
        <f t="shared" si="68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0.29444444444444451</v>
      </c>
      <c r="J250" s="38">
        <f>SUM(J236:J249)</f>
        <v>181</v>
      </c>
      <c r="K250" s="38">
        <f t="shared" ref="K250:X250" si="76">SUM(K236:K249)</f>
        <v>3</v>
      </c>
      <c r="L250" s="38">
        <f t="shared" si="76"/>
        <v>6</v>
      </c>
      <c r="M250" s="38">
        <f t="shared" si="76"/>
        <v>2</v>
      </c>
      <c r="N250" s="38">
        <f t="shared" si="76"/>
        <v>0</v>
      </c>
      <c r="O250" s="38">
        <f t="shared" si="76"/>
        <v>0</v>
      </c>
      <c r="P250" s="38">
        <f t="shared" si="76"/>
        <v>0</v>
      </c>
      <c r="Q250" s="38">
        <f t="shared" si="76"/>
        <v>11</v>
      </c>
      <c r="R250" s="38">
        <f t="shared" si="76"/>
        <v>0</v>
      </c>
      <c r="S250" s="38">
        <f t="shared" si="76"/>
        <v>7</v>
      </c>
      <c r="T250" s="38">
        <f t="shared" si="76"/>
        <v>2</v>
      </c>
      <c r="U250" s="38">
        <f t="shared" si="76"/>
        <v>0</v>
      </c>
      <c r="V250" s="38">
        <f t="shared" si="76"/>
        <v>2</v>
      </c>
      <c r="W250" s="38">
        <f t="shared" si="76"/>
        <v>0</v>
      </c>
      <c r="X250" s="38">
        <f t="shared" si="76"/>
        <v>11</v>
      </c>
      <c r="Y250" s="40">
        <f t="shared" si="68"/>
        <v>0</v>
      </c>
    </row>
    <row r="251" spans="1:25" ht="15.75" thickTop="1" x14ac:dyDescent="0.25">
      <c r="A251" s="30" t="s">
        <v>45</v>
      </c>
      <c r="B251" s="31">
        <v>43783</v>
      </c>
      <c r="C251" s="32" t="s">
        <v>30</v>
      </c>
      <c r="D251" s="33">
        <v>16</v>
      </c>
      <c r="E251" s="34">
        <v>0.27083333333333331</v>
      </c>
      <c r="F251" s="35">
        <v>150823</v>
      </c>
      <c r="G251" s="34">
        <v>0.31180555555555556</v>
      </c>
      <c r="H251" s="35">
        <v>150856</v>
      </c>
      <c r="I251" s="37">
        <f t="shared" si="73"/>
        <v>4.0972222222222243E-2</v>
      </c>
      <c r="J251" s="38">
        <f t="shared" si="73"/>
        <v>33</v>
      </c>
      <c r="K251" s="35"/>
      <c r="L251" s="35">
        <v>2</v>
      </c>
      <c r="M251" s="35"/>
      <c r="N251" s="35"/>
      <c r="O251" s="35"/>
      <c r="P251" s="35"/>
      <c r="Q251" s="38">
        <f>SUM(K251:P251)</f>
        <v>2</v>
      </c>
      <c r="R251" s="35"/>
      <c r="S251" s="35">
        <v>1</v>
      </c>
      <c r="T251" s="35"/>
      <c r="U251" s="35"/>
      <c r="V251" s="35">
        <v>1</v>
      </c>
      <c r="W251" s="35"/>
      <c r="X251" s="39">
        <f>SUM(R251:W251)</f>
        <v>2</v>
      </c>
      <c r="Y251" s="40">
        <f t="shared" si="68"/>
        <v>0</v>
      </c>
    </row>
    <row r="252" spans="1:25" x14ac:dyDescent="0.25">
      <c r="A252" s="30" t="s">
        <v>84</v>
      </c>
      <c r="B252" s="41"/>
      <c r="C252" s="42" t="s">
        <v>31</v>
      </c>
      <c r="D252" s="33"/>
      <c r="E252" s="34">
        <v>0.33333333333333331</v>
      </c>
      <c r="F252" s="35">
        <v>150856</v>
      </c>
      <c r="G252" s="34">
        <v>0.3576388888888889</v>
      </c>
      <c r="H252" s="35">
        <v>150881</v>
      </c>
      <c r="I252" s="37">
        <f t="shared" si="73"/>
        <v>2.430555555555558E-2</v>
      </c>
      <c r="J252" s="38">
        <f t="shared" si="73"/>
        <v>25</v>
      </c>
      <c r="K252" s="35"/>
      <c r="L252" s="35"/>
      <c r="M252" s="35"/>
      <c r="N252" s="35"/>
      <c r="O252" s="35"/>
      <c r="P252" s="35"/>
      <c r="Q252" s="38">
        <f t="shared" ref="Q252:Q263" si="77">SUM(K252:P252)</f>
        <v>0</v>
      </c>
      <c r="R252" s="35"/>
      <c r="S252" s="35"/>
      <c r="T252" s="35"/>
      <c r="U252" s="35"/>
      <c r="V252" s="35"/>
      <c r="W252" s="35"/>
      <c r="X252" s="39">
        <f t="shared" ref="X252:X263" si="78">SUM(R252:W252)</f>
        <v>0</v>
      </c>
      <c r="Y252" s="40">
        <f t="shared" si="68"/>
        <v>0</v>
      </c>
    </row>
    <row r="253" spans="1:25" x14ac:dyDescent="0.25">
      <c r="A253" s="30"/>
      <c r="B253" s="41"/>
      <c r="C253" s="42" t="s">
        <v>32</v>
      </c>
      <c r="D253" s="33">
        <v>16</v>
      </c>
      <c r="E253" s="34">
        <v>0.36944444444444446</v>
      </c>
      <c r="F253" s="35">
        <v>150881</v>
      </c>
      <c r="G253" s="34">
        <v>0.40277777777777773</v>
      </c>
      <c r="H253" s="35">
        <v>150905</v>
      </c>
      <c r="I253" s="37">
        <f t="shared" si="73"/>
        <v>3.333333333333327E-2</v>
      </c>
      <c r="J253" s="38">
        <f t="shared" si="73"/>
        <v>24</v>
      </c>
      <c r="K253" s="35"/>
      <c r="L253" s="35">
        <v>1</v>
      </c>
      <c r="M253" s="35">
        <v>1</v>
      </c>
      <c r="N253" s="35"/>
      <c r="O253" s="35"/>
      <c r="P253" s="35"/>
      <c r="Q253" s="38">
        <f t="shared" si="77"/>
        <v>2</v>
      </c>
      <c r="R253" s="35"/>
      <c r="S253" s="35">
        <v>1</v>
      </c>
      <c r="T253" s="35"/>
      <c r="U253" s="35"/>
      <c r="V253" s="35">
        <v>1</v>
      </c>
      <c r="W253" s="35"/>
      <c r="X253" s="39">
        <f t="shared" si="78"/>
        <v>2</v>
      </c>
      <c r="Y253" s="40">
        <f t="shared" si="68"/>
        <v>0</v>
      </c>
    </row>
    <row r="254" spans="1:25" x14ac:dyDescent="0.25">
      <c r="A254" s="30"/>
      <c r="B254" s="41"/>
      <c r="C254" s="42" t="s">
        <v>33</v>
      </c>
      <c r="D254" s="33"/>
      <c r="E254" s="34">
        <v>0.41319444444444442</v>
      </c>
      <c r="F254" s="35">
        <v>150905</v>
      </c>
      <c r="G254" s="34">
        <v>0.47152777777777777</v>
      </c>
      <c r="H254" s="35">
        <v>150937</v>
      </c>
      <c r="I254" s="37">
        <f t="shared" si="73"/>
        <v>5.8333333333333348E-2</v>
      </c>
      <c r="J254" s="38">
        <f t="shared" si="73"/>
        <v>32</v>
      </c>
      <c r="K254" s="35"/>
      <c r="L254" s="35"/>
      <c r="M254" s="35"/>
      <c r="N254" s="35"/>
      <c r="O254" s="35"/>
      <c r="P254" s="35"/>
      <c r="Q254" s="38">
        <f t="shared" si="77"/>
        <v>0</v>
      </c>
      <c r="R254" s="35"/>
      <c r="S254" s="35"/>
      <c r="T254" s="35"/>
      <c r="U254" s="35"/>
      <c r="V254" s="35"/>
      <c r="W254" s="35"/>
      <c r="X254" s="39">
        <f t="shared" si="78"/>
        <v>0</v>
      </c>
      <c r="Y254" s="40">
        <f t="shared" si="68"/>
        <v>0</v>
      </c>
    </row>
    <row r="255" spans="1:25" x14ac:dyDescent="0.25">
      <c r="A255" s="30" t="s">
        <v>84</v>
      </c>
      <c r="B255" s="41"/>
      <c r="C255" s="42" t="s">
        <v>34</v>
      </c>
      <c r="D255" s="33">
        <v>16</v>
      </c>
      <c r="E255" s="34">
        <v>0.64583333333333337</v>
      </c>
      <c r="F255" s="35">
        <v>150937</v>
      </c>
      <c r="G255" s="34">
        <v>0.69166666666666676</v>
      </c>
      <c r="H255" s="35">
        <v>150970</v>
      </c>
      <c r="I255" s="37">
        <f t="shared" si="73"/>
        <v>4.5833333333333393E-2</v>
      </c>
      <c r="J255" s="38">
        <f t="shared" si="73"/>
        <v>33</v>
      </c>
      <c r="K255" s="35"/>
      <c r="L255" s="35"/>
      <c r="M255" s="35"/>
      <c r="N255" s="35"/>
      <c r="O255" s="35"/>
      <c r="P255" s="35"/>
      <c r="Q255" s="38">
        <f t="shared" si="77"/>
        <v>0</v>
      </c>
      <c r="R255" s="35"/>
      <c r="S255" s="35"/>
      <c r="T255" s="35"/>
      <c r="U255" s="35"/>
      <c r="V255" s="35"/>
      <c r="W255" s="35"/>
      <c r="X255" s="39">
        <f t="shared" si="78"/>
        <v>0</v>
      </c>
      <c r="Y255" s="40">
        <f t="shared" si="68"/>
        <v>0</v>
      </c>
    </row>
    <row r="256" spans="1:25" x14ac:dyDescent="0.25">
      <c r="A256" s="30"/>
      <c r="B256" s="41"/>
      <c r="C256" s="42" t="s">
        <v>35</v>
      </c>
      <c r="D256" s="33"/>
      <c r="E256" s="34">
        <v>0.72777777777777775</v>
      </c>
      <c r="F256" s="35">
        <v>150970</v>
      </c>
      <c r="G256" s="34">
        <v>0.77847222222222223</v>
      </c>
      <c r="H256" s="35">
        <v>151006</v>
      </c>
      <c r="I256" s="37">
        <f t="shared" si="73"/>
        <v>5.0694444444444486E-2</v>
      </c>
      <c r="J256" s="38">
        <f t="shared" si="73"/>
        <v>36</v>
      </c>
      <c r="K256" s="35">
        <v>1</v>
      </c>
      <c r="L256" s="35">
        <v>2</v>
      </c>
      <c r="M256" s="35">
        <v>1</v>
      </c>
      <c r="N256" s="35"/>
      <c r="O256" s="35"/>
      <c r="P256" s="35"/>
      <c r="Q256" s="38">
        <f t="shared" si="77"/>
        <v>4</v>
      </c>
      <c r="R256" s="35"/>
      <c r="S256" s="35">
        <v>3</v>
      </c>
      <c r="T256" s="35"/>
      <c r="U256" s="35"/>
      <c r="V256" s="35">
        <v>1</v>
      </c>
      <c r="W256" s="35"/>
      <c r="X256" s="39">
        <f t="shared" si="78"/>
        <v>4</v>
      </c>
      <c r="Y256" s="40">
        <f t="shared" si="68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73"/>
        <v>0</v>
      </c>
      <c r="J257" s="38">
        <f t="shared" si="73"/>
        <v>0</v>
      </c>
      <c r="K257" s="35"/>
      <c r="L257" s="35"/>
      <c r="M257" s="35"/>
      <c r="N257" s="35"/>
      <c r="O257" s="35"/>
      <c r="P257" s="35"/>
      <c r="Q257" s="38">
        <f t="shared" si="77"/>
        <v>0</v>
      </c>
      <c r="R257" s="35"/>
      <c r="S257" s="35"/>
      <c r="T257" s="35"/>
      <c r="U257" s="35"/>
      <c r="V257" s="35"/>
      <c r="W257" s="35"/>
      <c r="X257" s="39">
        <f t="shared" si="78"/>
        <v>0</v>
      </c>
      <c r="Y257" s="40">
        <f t="shared" si="68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73"/>
        <v>0</v>
      </c>
      <c r="J258" s="38">
        <f t="shared" si="73"/>
        <v>0</v>
      </c>
      <c r="K258" s="35"/>
      <c r="L258" s="35"/>
      <c r="M258" s="35"/>
      <c r="N258" s="35"/>
      <c r="O258" s="35"/>
      <c r="P258" s="35"/>
      <c r="Q258" s="38">
        <f t="shared" si="77"/>
        <v>0</v>
      </c>
      <c r="R258" s="35"/>
      <c r="S258" s="35"/>
      <c r="T258" s="35"/>
      <c r="U258" s="35"/>
      <c r="V258" s="35"/>
      <c r="W258" s="35"/>
      <c r="X258" s="39">
        <f t="shared" si="78"/>
        <v>0</v>
      </c>
      <c r="Y258" s="40">
        <f t="shared" si="68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73"/>
        <v>0</v>
      </c>
      <c r="J259" s="38">
        <f t="shared" si="73"/>
        <v>0</v>
      </c>
      <c r="K259" s="35"/>
      <c r="L259" s="35"/>
      <c r="M259" s="35"/>
      <c r="N259" s="35"/>
      <c r="O259" s="35"/>
      <c r="P259" s="35"/>
      <c r="Q259" s="38">
        <f t="shared" si="77"/>
        <v>0</v>
      </c>
      <c r="R259" s="35"/>
      <c r="S259" s="35"/>
      <c r="T259" s="35"/>
      <c r="U259" s="35"/>
      <c r="V259" s="35"/>
      <c r="W259" s="35"/>
      <c r="X259" s="39">
        <f t="shared" si="78"/>
        <v>0</v>
      </c>
      <c r="Y259" s="40">
        <f t="shared" si="68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73"/>
        <v>0</v>
      </c>
      <c r="J260" s="38">
        <f t="shared" si="73"/>
        <v>0</v>
      </c>
      <c r="K260" s="35"/>
      <c r="L260" s="35"/>
      <c r="M260" s="35"/>
      <c r="N260" s="35"/>
      <c r="O260" s="35"/>
      <c r="P260" s="35"/>
      <c r="Q260" s="38">
        <f t="shared" si="77"/>
        <v>0</v>
      </c>
      <c r="R260" s="35"/>
      <c r="S260" s="35"/>
      <c r="T260" s="35"/>
      <c r="U260" s="35"/>
      <c r="V260" s="35"/>
      <c r="W260" s="35"/>
      <c r="X260" s="39">
        <f t="shared" si="78"/>
        <v>0</v>
      </c>
      <c r="Y260" s="40">
        <f t="shared" si="68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73"/>
        <v>0</v>
      </c>
      <c r="J261" s="38">
        <f t="shared" si="73"/>
        <v>0</v>
      </c>
      <c r="K261" s="35"/>
      <c r="L261" s="35"/>
      <c r="M261" s="35"/>
      <c r="N261" s="35"/>
      <c r="O261" s="35"/>
      <c r="P261" s="35"/>
      <c r="Q261" s="38">
        <f t="shared" si="77"/>
        <v>0</v>
      </c>
      <c r="R261" s="35"/>
      <c r="S261" s="35"/>
      <c r="T261" s="35"/>
      <c r="U261" s="35"/>
      <c r="V261" s="35"/>
      <c r="W261" s="35"/>
      <c r="X261" s="39">
        <f t="shared" si="78"/>
        <v>0</v>
      </c>
      <c r="Y261" s="40">
        <f t="shared" si="68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73"/>
        <v>0</v>
      </c>
      <c r="J262" s="38">
        <f t="shared" si="73"/>
        <v>0</v>
      </c>
      <c r="K262" s="35"/>
      <c r="L262" s="35"/>
      <c r="M262" s="35"/>
      <c r="N262" s="35"/>
      <c r="O262" s="35"/>
      <c r="P262" s="35"/>
      <c r="Q262" s="38">
        <f t="shared" si="77"/>
        <v>0</v>
      </c>
      <c r="R262" s="35"/>
      <c r="S262" s="35"/>
      <c r="T262" s="35"/>
      <c r="U262" s="35"/>
      <c r="V262" s="35"/>
      <c r="W262" s="35"/>
      <c r="X262" s="39">
        <f t="shared" si="78"/>
        <v>0</v>
      </c>
      <c r="Y262" s="40">
        <f t="shared" si="68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73"/>
        <v>0</v>
      </c>
      <c r="J263" s="38">
        <f t="shared" si="73"/>
        <v>0</v>
      </c>
      <c r="K263" s="35"/>
      <c r="L263" s="35"/>
      <c r="M263" s="35"/>
      <c r="N263" s="35"/>
      <c r="O263" s="35"/>
      <c r="P263" s="35"/>
      <c r="Q263" s="38">
        <f t="shared" si="77"/>
        <v>0</v>
      </c>
      <c r="R263" s="35"/>
      <c r="S263" s="35"/>
      <c r="T263" s="35"/>
      <c r="U263" s="35"/>
      <c r="V263" s="35"/>
      <c r="W263" s="35"/>
      <c r="X263" s="39">
        <f t="shared" si="78"/>
        <v>0</v>
      </c>
      <c r="Y263" s="40">
        <f t="shared" si="68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0.25347222222222232</v>
      </c>
      <c r="J265" s="38">
        <f>SUM(J251:J264)</f>
        <v>183</v>
      </c>
      <c r="K265" s="38">
        <f t="shared" ref="K265:X265" si="79">SUM(K251:K264)</f>
        <v>1</v>
      </c>
      <c r="L265" s="38">
        <f t="shared" si="79"/>
        <v>5</v>
      </c>
      <c r="M265" s="38">
        <f t="shared" si="79"/>
        <v>2</v>
      </c>
      <c r="N265" s="38">
        <f t="shared" si="79"/>
        <v>0</v>
      </c>
      <c r="O265" s="38">
        <f t="shared" si="79"/>
        <v>0</v>
      </c>
      <c r="P265" s="38">
        <f t="shared" si="79"/>
        <v>0</v>
      </c>
      <c r="Q265" s="38">
        <f t="shared" si="79"/>
        <v>8</v>
      </c>
      <c r="R265" s="38">
        <f t="shared" si="79"/>
        <v>0</v>
      </c>
      <c r="S265" s="38">
        <f t="shared" si="79"/>
        <v>5</v>
      </c>
      <c r="T265" s="38">
        <f t="shared" si="79"/>
        <v>0</v>
      </c>
      <c r="U265" s="38">
        <f t="shared" si="79"/>
        <v>0</v>
      </c>
      <c r="V265" s="38">
        <f t="shared" si="79"/>
        <v>3</v>
      </c>
      <c r="W265" s="38">
        <f t="shared" si="79"/>
        <v>0</v>
      </c>
      <c r="X265" s="38">
        <f t="shared" si="79"/>
        <v>8</v>
      </c>
      <c r="Y265" s="40">
        <f t="shared" si="68"/>
        <v>0</v>
      </c>
    </row>
    <row r="266" spans="1:25" ht="15.75" thickTop="1" x14ac:dyDescent="0.25">
      <c r="A266" s="30" t="s">
        <v>46</v>
      </c>
      <c r="B266" s="31">
        <v>43784</v>
      </c>
      <c r="C266" s="32" t="s">
        <v>30</v>
      </c>
      <c r="D266" s="33">
        <v>16</v>
      </c>
      <c r="E266" s="34">
        <v>0.27083333333333331</v>
      </c>
      <c r="F266" s="35">
        <v>151006</v>
      </c>
      <c r="G266" s="34">
        <v>0.31319444444444444</v>
      </c>
      <c r="H266" s="35">
        <v>151039</v>
      </c>
      <c r="I266" s="37">
        <f t="shared" si="73"/>
        <v>4.2361111111111127E-2</v>
      </c>
      <c r="J266" s="38">
        <f t="shared" si="73"/>
        <v>33</v>
      </c>
      <c r="K266" s="35"/>
      <c r="L266" s="35">
        <v>1</v>
      </c>
      <c r="M266" s="35"/>
      <c r="N266" s="35"/>
      <c r="O266" s="35"/>
      <c r="P266" s="35"/>
      <c r="Q266" s="39">
        <f>SUM(K266:P266)</f>
        <v>1</v>
      </c>
      <c r="R266" s="35"/>
      <c r="S266" s="35">
        <v>1</v>
      </c>
      <c r="T266" s="35"/>
      <c r="U266" s="35"/>
      <c r="V266" s="35"/>
      <c r="W266" s="35"/>
      <c r="X266" s="39">
        <f>SUM(R266:W266)</f>
        <v>1</v>
      </c>
      <c r="Y266" s="40">
        <f t="shared" si="68"/>
        <v>0</v>
      </c>
    </row>
    <row r="267" spans="1:25" x14ac:dyDescent="0.25">
      <c r="A267" s="30" t="s">
        <v>84</v>
      </c>
      <c r="B267" s="41"/>
      <c r="C267" s="42" t="s">
        <v>31</v>
      </c>
      <c r="D267" s="33"/>
      <c r="E267" s="34">
        <v>0.33333333333333331</v>
      </c>
      <c r="F267" s="35">
        <v>151039</v>
      </c>
      <c r="G267" s="34">
        <v>0.36180555555555555</v>
      </c>
      <c r="H267" s="35">
        <v>151063</v>
      </c>
      <c r="I267" s="37">
        <f t="shared" si="73"/>
        <v>2.8472222222222232E-2</v>
      </c>
      <c r="J267" s="38">
        <f t="shared" si="73"/>
        <v>24</v>
      </c>
      <c r="K267" s="35"/>
      <c r="L267" s="35"/>
      <c r="M267" s="35"/>
      <c r="N267" s="35"/>
      <c r="O267" s="35"/>
      <c r="P267" s="35"/>
      <c r="Q267" s="39">
        <f t="shared" ref="Q267:Q278" si="8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81">SUM(R267:W267)</f>
        <v>0</v>
      </c>
      <c r="Y267" s="40">
        <f t="shared" si="68"/>
        <v>0</v>
      </c>
    </row>
    <row r="268" spans="1:25" x14ac:dyDescent="0.25">
      <c r="A268" s="30"/>
      <c r="B268" s="41"/>
      <c r="C268" s="42" t="s">
        <v>32</v>
      </c>
      <c r="D268" s="33">
        <v>16</v>
      </c>
      <c r="E268" s="34">
        <v>0.36944444444444446</v>
      </c>
      <c r="F268" s="35">
        <v>151063</v>
      </c>
      <c r="G268" s="34">
        <v>0.39999999999999997</v>
      </c>
      <c r="H268" s="35">
        <v>151095</v>
      </c>
      <c r="I268" s="37">
        <f t="shared" si="73"/>
        <v>3.0555555555555503E-2</v>
      </c>
      <c r="J268" s="38">
        <f t="shared" si="73"/>
        <v>32</v>
      </c>
      <c r="K268" s="35"/>
      <c r="L268" s="35">
        <v>1</v>
      </c>
      <c r="M268" s="35">
        <v>1</v>
      </c>
      <c r="N268" s="35"/>
      <c r="O268" s="35"/>
      <c r="P268" s="35"/>
      <c r="Q268" s="39">
        <f t="shared" si="80"/>
        <v>2</v>
      </c>
      <c r="R268" s="35"/>
      <c r="S268" s="35">
        <v>1</v>
      </c>
      <c r="T268" s="35"/>
      <c r="U268" s="35"/>
      <c r="V268" s="35">
        <v>1</v>
      </c>
      <c r="W268" s="35"/>
      <c r="X268" s="39">
        <f t="shared" si="81"/>
        <v>2</v>
      </c>
      <c r="Y268" s="40">
        <f t="shared" si="68"/>
        <v>0</v>
      </c>
    </row>
    <row r="269" spans="1:25" x14ac:dyDescent="0.25">
      <c r="A269" s="30"/>
      <c r="B269" s="41"/>
      <c r="C269" s="42" t="s">
        <v>33</v>
      </c>
      <c r="D269" s="33"/>
      <c r="E269" s="34">
        <v>0.41319444444444442</v>
      </c>
      <c r="F269" s="35">
        <v>151095</v>
      </c>
      <c r="G269" s="34">
        <v>0.47152777777777777</v>
      </c>
      <c r="H269" s="35">
        <v>151121</v>
      </c>
      <c r="I269" s="37">
        <f t="shared" si="73"/>
        <v>5.8333333333333348E-2</v>
      </c>
      <c r="J269" s="38">
        <f t="shared" si="73"/>
        <v>26</v>
      </c>
      <c r="K269" s="35"/>
      <c r="L269" s="35">
        <v>1</v>
      </c>
      <c r="M269" s="35"/>
      <c r="N269" s="35"/>
      <c r="O269" s="35"/>
      <c r="P269" s="35"/>
      <c r="Q269" s="39">
        <f t="shared" si="80"/>
        <v>1</v>
      </c>
      <c r="R269" s="35"/>
      <c r="S269" s="35"/>
      <c r="T269" s="35"/>
      <c r="U269" s="35"/>
      <c r="V269" s="35">
        <v>1</v>
      </c>
      <c r="W269" s="35"/>
      <c r="X269" s="39">
        <f t="shared" si="81"/>
        <v>1</v>
      </c>
      <c r="Y269" s="40">
        <f t="shared" si="68"/>
        <v>0</v>
      </c>
    </row>
    <row r="270" spans="1:25" x14ac:dyDescent="0.25">
      <c r="A270" s="30" t="s">
        <v>84</v>
      </c>
      <c r="B270" s="41"/>
      <c r="C270" s="42" t="s">
        <v>34</v>
      </c>
      <c r="D270" s="33">
        <v>16</v>
      </c>
      <c r="E270" s="34">
        <v>0.64583333333333337</v>
      </c>
      <c r="F270" s="35">
        <v>151118</v>
      </c>
      <c r="G270" s="34">
        <v>0.69305555555555554</v>
      </c>
      <c r="H270" s="35">
        <v>151154</v>
      </c>
      <c r="I270" s="37">
        <f t="shared" si="73"/>
        <v>4.7222222222222165E-2</v>
      </c>
      <c r="J270" s="38">
        <f t="shared" si="73"/>
        <v>36</v>
      </c>
      <c r="K270" s="35"/>
      <c r="L270" s="35">
        <v>2</v>
      </c>
      <c r="M270" s="35"/>
      <c r="N270" s="35"/>
      <c r="O270" s="35"/>
      <c r="P270" s="35"/>
      <c r="Q270" s="39">
        <f t="shared" si="80"/>
        <v>2</v>
      </c>
      <c r="R270" s="35"/>
      <c r="S270" s="35">
        <v>2</v>
      </c>
      <c r="T270" s="35"/>
      <c r="U270" s="35"/>
      <c r="V270" s="35"/>
      <c r="W270" s="35"/>
      <c r="X270" s="39">
        <f t="shared" si="81"/>
        <v>2</v>
      </c>
      <c r="Y270" s="40">
        <f t="shared" si="68"/>
        <v>0</v>
      </c>
    </row>
    <row r="271" spans="1:25" x14ac:dyDescent="0.25">
      <c r="A271" s="30"/>
      <c r="B271" s="41"/>
      <c r="C271" s="42" t="s">
        <v>35</v>
      </c>
      <c r="D271" s="33"/>
      <c r="E271" s="34">
        <v>0.72777777777777775</v>
      </c>
      <c r="F271" s="35">
        <v>151154</v>
      </c>
      <c r="G271" s="34">
        <v>0.78055555555555556</v>
      </c>
      <c r="H271" s="35">
        <v>151191</v>
      </c>
      <c r="I271" s="37">
        <f t="shared" si="73"/>
        <v>5.2777777777777812E-2</v>
      </c>
      <c r="J271" s="38">
        <f t="shared" si="73"/>
        <v>37</v>
      </c>
      <c r="K271" s="35"/>
      <c r="L271" s="35">
        <v>1</v>
      </c>
      <c r="M271" s="35">
        <v>1</v>
      </c>
      <c r="N271" s="35"/>
      <c r="O271" s="35"/>
      <c r="P271" s="35"/>
      <c r="Q271" s="39">
        <f t="shared" si="80"/>
        <v>2</v>
      </c>
      <c r="R271" s="35"/>
      <c r="S271" s="35">
        <v>1</v>
      </c>
      <c r="T271" s="35"/>
      <c r="U271" s="35"/>
      <c r="V271" s="35">
        <v>1</v>
      </c>
      <c r="W271" s="35"/>
      <c r="X271" s="39">
        <f t="shared" si="81"/>
        <v>2</v>
      </c>
      <c r="Y271" s="40">
        <f t="shared" si="68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73"/>
        <v>0</v>
      </c>
      <c r="J272" s="38">
        <f t="shared" si="73"/>
        <v>0</v>
      </c>
      <c r="K272" s="35"/>
      <c r="L272" s="35"/>
      <c r="M272" s="35"/>
      <c r="N272" s="35"/>
      <c r="O272" s="35"/>
      <c r="P272" s="35"/>
      <c r="Q272" s="39">
        <f t="shared" si="80"/>
        <v>0</v>
      </c>
      <c r="R272" s="35"/>
      <c r="S272" s="35"/>
      <c r="T272" s="35"/>
      <c r="U272" s="35"/>
      <c r="V272" s="35"/>
      <c r="W272" s="35"/>
      <c r="X272" s="39">
        <f t="shared" si="81"/>
        <v>0</v>
      </c>
      <c r="Y272" s="40">
        <f t="shared" si="68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73"/>
        <v>0</v>
      </c>
      <c r="J273" s="38">
        <f t="shared" si="73"/>
        <v>0</v>
      </c>
      <c r="K273" s="35"/>
      <c r="L273" s="35"/>
      <c r="M273" s="35"/>
      <c r="N273" s="35"/>
      <c r="O273" s="35"/>
      <c r="P273" s="35"/>
      <c r="Q273" s="39">
        <f t="shared" si="80"/>
        <v>0</v>
      </c>
      <c r="R273" s="35"/>
      <c r="S273" s="35"/>
      <c r="T273" s="35"/>
      <c r="U273" s="35"/>
      <c r="V273" s="35"/>
      <c r="W273" s="35"/>
      <c r="X273" s="39">
        <f t="shared" si="81"/>
        <v>0</v>
      </c>
      <c r="Y273" s="40">
        <f t="shared" si="68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73"/>
        <v>0</v>
      </c>
      <c r="J274" s="38">
        <f t="shared" si="73"/>
        <v>0</v>
      </c>
      <c r="K274" s="35"/>
      <c r="L274" s="35"/>
      <c r="M274" s="35"/>
      <c r="N274" s="35"/>
      <c r="O274" s="35"/>
      <c r="P274" s="35"/>
      <c r="Q274" s="39">
        <f t="shared" si="80"/>
        <v>0</v>
      </c>
      <c r="R274" s="35"/>
      <c r="S274" s="35"/>
      <c r="T274" s="35"/>
      <c r="U274" s="35"/>
      <c r="V274" s="35"/>
      <c r="W274" s="35"/>
      <c r="X274" s="39">
        <f t="shared" si="81"/>
        <v>0</v>
      </c>
      <c r="Y274" s="40">
        <f t="shared" si="68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73"/>
        <v>0</v>
      </c>
      <c r="J275" s="38">
        <f t="shared" si="73"/>
        <v>0</v>
      </c>
      <c r="K275" s="35"/>
      <c r="L275" s="35"/>
      <c r="M275" s="35"/>
      <c r="N275" s="35"/>
      <c r="O275" s="35"/>
      <c r="P275" s="35"/>
      <c r="Q275" s="39">
        <f t="shared" si="80"/>
        <v>0</v>
      </c>
      <c r="R275" s="35"/>
      <c r="S275" s="35"/>
      <c r="T275" s="35"/>
      <c r="U275" s="35"/>
      <c r="V275" s="35"/>
      <c r="W275" s="35"/>
      <c r="X275" s="39">
        <f t="shared" si="81"/>
        <v>0</v>
      </c>
      <c r="Y275" s="40">
        <f t="shared" si="68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73"/>
        <v>0</v>
      </c>
      <c r="J276" s="38">
        <f t="shared" si="73"/>
        <v>0</v>
      </c>
      <c r="K276" s="35"/>
      <c r="L276" s="35"/>
      <c r="M276" s="35"/>
      <c r="N276" s="35"/>
      <c r="O276" s="35"/>
      <c r="P276" s="35"/>
      <c r="Q276" s="39">
        <f t="shared" si="80"/>
        <v>0</v>
      </c>
      <c r="R276" s="35"/>
      <c r="S276" s="35"/>
      <c r="T276" s="35"/>
      <c r="U276" s="35"/>
      <c r="V276" s="35"/>
      <c r="W276" s="35"/>
      <c r="X276" s="39">
        <f t="shared" si="81"/>
        <v>0</v>
      </c>
      <c r="Y276" s="40">
        <f t="shared" si="68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73"/>
        <v>0</v>
      </c>
      <c r="J277" s="38">
        <f t="shared" si="73"/>
        <v>0</v>
      </c>
      <c r="K277" s="35"/>
      <c r="L277" s="35"/>
      <c r="M277" s="35"/>
      <c r="N277" s="35"/>
      <c r="O277" s="35"/>
      <c r="P277" s="35"/>
      <c r="Q277" s="39">
        <f t="shared" si="80"/>
        <v>0</v>
      </c>
      <c r="R277" s="35"/>
      <c r="S277" s="35"/>
      <c r="T277" s="35"/>
      <c r="U277" s="35"/>
      <c r="V277" s="35"/>
      <c r="W277" s="35"/>
      <c r="X277" s="39">
        <f t="shared" si="81"/>
        <v>0</v>
      </c>
      <c r="Y277" s="40">
        <f t="shared" si="68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73"/>
        <v>0</v>
      </c>
      <c r="J278" s="38">
        <f t="shared" si="73"/>
        <v>0</v>
      </c>
      <c r="K278" s="35"/>
      <c r="L278" s="35"/>
      <c r="M278" s="35"/>
      <c r="N278" s="35"/>
      <c r="O278" s="35"/>
      <c r="P278" s="35"/>
      <c r="Q278" s="39">
        <f t="shared" si="80"/>
        <v>0</v>
      </c>
      <c r="R278" s="35"/>
      <c r="S278" s="35"/>
      <c r="T278" s="35"/>
      <c r="U278" s="35"/>
      <c r="V278" s="35"/>
      <c r="W278" s="35"/>
      <c r="X278" s="39">
        <f t="shared" si="81"/>
        <v>0</v>
      </c>
      <c r="Y278" s="40">
        <f t="shared" si="68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0.25972222222222219</v>
      </c>
      <c r="J280" s="38">
        <f>SUM(J266:J279)</f>
        <v>188</v>
      </c>
      <c r="K280" s="38">
        <f t="shared" ref="K280:X280" si="82">SUM(K266:K279)</f>
        <v>0</v>
      </c>
      <c r="L280" s="38">
        <f t="shared" si="82"/>
        <v>6</v>
      </c>
      <c r="M280" s="38">
        <f t="shared" si="82"/>
        <v>2</v>
      </c>
      <c r="N280" s="38">
        <f t="shared" si="82"/>
        <v>0</v>
      </c>
      <c r="O280" s="38">
        <f t="shared" si="82"/>
        <v>0</v>
      </c>
      <c r="P280" s="38">
        <f t="shared" si="82"/>
        <v>0</v>
      </c>
      <c r="Q280" s="38">
        <f t="shared" si="82"/>
        <v>8</v>
      </c>
      <c r="R280" s="38">
        <f t="shared" si="82"/>
        <v>0</v>
      </c>
      <c r="S280" s="38">
        <f t="shared" si="82"/>
        <v>5</v>
      </c>
      <c r="T280" s="38">
        <f t="shared" si="82"/>
        <v>0</v>
      </c>
      <c r="U280" s="38">
        <f t="shared" si="82"/>
        <v>0</v>
      </c>
      <c r="V280" s="38">
        <f t="shared" si="82"/>
        <v>3</v>
      </c>
      <c r="W280" s="38">
        <f t="shared" si="82"/>
        <v>0</v>
      </c>
      <c r="X280" s="38">
        <f t="shared" si="82"/>
        <v>8</v>
      </c>
      <c r="Y280" s="40">
        <f t="shared" si="68"/>
        <v>0</v>
      </c>
    </row>
    <row r="281" spans="1:25" ht="15.75" thickTop="1" x14ac:dyDescent="0.25">
      <c r="A281" s="30" t="s">
        <v>47</v>
      </c>
      <c r="B281" s="31">
        <v>43785</v>
      </c>
      <c r="C281" s="32" t="s">
        <v>30</v>
      </c>
      <c r="D281" s="33"/>
      <c r="E281" s="34"/>
      <c r="F281" s="35"/>
      <c r="G281" s="34"/>
      <c r="H281" s="35"/>
      <c r="I281" s="37">
        <f t="shared" si="73"/>
        <v>0</v>
      </c>
      <c r="J281" s="38">
        <f t="shared" si="7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68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73"/>
        <v>0</v>
      </c>
      <c r="J282" s="38">
        <f t="shared" si="73"/>
        <v>0</v>
      </c>
      <c r="K282" s="35"/>
      <c r="L282" s="35"/>
      <c r="M282" s="35"/>
      <c r="N282" s="35"/>
      <c r="O282" s="35"/>
      <c r="P282" s="35"/>
      <c r="Q282" s="39">
        <f t="shared" ref="Q282:Q288" si="83">SUM(K282:P282)</f>
        <v>0</v>
      </c>
      <c r="R282" s="35"/>
      <c r="S282" s="35"/>
      <c r="T282" s="35"/>
      <c r="U282" s="35"/>
      <c r="V282" s="35"/>
      <c r="W282" s="35"/>
      <c r="X282" s="39">
        <f t="shared" ref="X282:X288" si="84">SUM(R282:W282)</f>
        <v>0</v>
      </c>
      <c r="Y282" s="40">
        <f t="shared" si="68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73"/>
        <v>0</v>
      </c>
      <c r="J283" s="38">
        <f t="shared" si="73"/>
        <v>0</v>
      </c>
      <c r="K283" s="35"/>
      <c r="L283" s="35"/>
      <c r="M283" s="35"/>
      <c r="N283" s="35"/>
      <c r="O283" s="35"/>
      <c r="P283" s="35"/>
      <c r="Q283" s="39">
        <f t="shared" si="83"/>
        <v>0</v>
      </c>
      <c r="R283" s="35"/>
      <c r="S283" s="35"/>
      <c r="T283" s="35"/>
      <c r="U283" s="35"/>
      <c r="V283" s="35"/>
      <c r="W283" s="35"/>
      <c r="X283" s="39">
        <f t="shared" si="84"/>
        <v>0</v>
      </c>
      <c r="Y283" s="40">
        <f t="shared" si="68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73"/>
        <v>0</v>
      </c>
      <c r="J284" s="38">
        <f t="shared" si="73"/>
        <v>0</v>
      </c>
      <c r="K284" s="35"/>
      <c r="L284" s="35"/>
      <c r="M284" s="35"/>
      <c r="N284" s="35"/>
      <c r="O284" s="35"/>
      <c r="P284" s="35"/>
      <c r="Q284" s="39">
        <f t="shared" si="83"/>
        <v>0</v>
      </c>
      <c r="R284" s="35"/>
      <c r="S284" s="35"/>
      <c r="T284" s="35"/>
      <c r="U284" s="35"/>
      <c r="V284" s="35"/>
      <c r="W284" s="35"/>
      <c r="X284" s="39">
        <f t="shared" si="84"/>
        <v>0</v>
      </c>
      <c r="Y284" s="40">
        <f t="shared" si="68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73"/>
        <v>0</v>
      </c>
      <c r="J285" s="38">
        <f t="shared" si="73"/>
        <v>0</v>
      </c>
      <c r="K285" s="35"/>
      <c r="L285" s="35"/>
      <c r="M285" s="35"/>
      <c r="N285" s="35"/>
      <c r="O285" s="35"/>
      <c r="P285" s="35"/>
      <c r="Q285" s="39">
        <f t="shared" si="83"/>
        <v>0</v>
      </c>
      <c r="R285" s="35"/>
      <c r="S285" s="35"/>
      <c r="T285" s="35"/>
      <c r="U285" s="35"/>
      <c r="V285" s="35"/>
      <c r="W285" s="35"/>
      <c r="X285" s="39">
        <f t="shared" si="84"/>
        <v>0</v>
      </c>
      <c r="Y285" s="40">
        <f t="shared" si="68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73"/>
        <v>0</v>
      </c>
      <c r="J286" s="38">
        <f t="shared" si="73"/>
        <v>0</v>
      </c>
      <c r="K286" s="35"/>
      <c r="L286" s="35"/>
      <c r="M286" s="35"/>
      <c r="N286" s="35"/>
      <c r="O286" s="35"/>
      <c r="P286" s="35"/>
      <c r="Q286" s="39">
        <f t="shared" si="83"/>
        <v>0</v>
      </c>
      <c r="R286" s="35"/>
      <c r="S286" s="35"/>
      <c r="T286" s="35"/>
      <c r="U286" s="35"/>
      <c r="V286" s="35"/>
      <c r="W286" s="35"/>
      <c r="X286" s="39">
        <f t="shared" si="84"/>
        <v>0</v>
      </c>
      <c r="Y286" s="40">
        <f t="shared" si="68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73"/>
        <v>0</v>
      </c>
      <c r="J287" s="38">
        <f t="shared" si="73"/>
        <v>0</v>
      </c>
      <c r="K287" s="35"/>
      <c r="L287" s="35"/>
      <c r="M287" s="35"/>
      <c r="N287" s="35"/>
      <c r="O287" s="35"/>
      <c r="P287" s="35"/>
      <c r="Q287" s="39">
        <f t="shared" si="83"/>
        <v>0</v>
      </c>
      <c r="R287" s="35"/>
      <c r="S287" s="35"/>
      <c r="T287" s="35"/>
      <c r="U287" s="35"/>
      <c r="V287" s="35"/>
      <c r="W287" s="35"/>
      <c r="X287" s="39">
        <f t="shared" si="84"/>
        <v>0</v>
      </c>
      <c r="Y287" s="40">
        <f t="shared" si="68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73"/>
        <v>0</v>
      </c>
      <c r="J288" s="38">
        <f t="shared" si="73"/>
        <v>0</v>
      </c>
      <c r="K288" s="35"/>
      <c r="L288" s="35"/>
      <c r="M288" s="35"/>
      <c r="N288" s="35"/>
      <c r="O288" s="35"/>
      <c r="P288" s="35"/>
      <c r="Q288" s="39">
        <f t="shared" si="83"/>
        <v>0</v>
      </c>
      <c r="R288" s="35"/>
      <c r="S288" s="35"/>
      <c r="T288" s="35"/>
      <c r="U288" s="35"/>
      <c r="V288" s="35"/>
      <c r="W288" s="35"/>
      <c r="X288" s="39">
        <f t="shared" si="84"/>
        <v>0</v>
      </c>
      <c r="Y288" s="40">
        <f t="shared" si="68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85">SUM(K281:K289)</f>
        <v>0</v>
      </c>
      <c r="L290" s="38">
        <f t="shared" si="85"/>
        <v>0</v>
      </c>
      <c r="M290" s="38">
        <f t="shared" si="85"/>
        <v>0</v>
      </c>
      <c r="N290" s="38">
        <f t="shared" si="85"/>
        <v>0</v>
      </c>
      <c r="O290" s="38">
        <f t="shared" si="85"/>
        <v>0</v>
      </c>
      <c r="P290" s="38">
        <f t="shared" si="85"/>
        <v>0</v>
      </c>
      <c r="Q290" s="38">
        <f t="shared" si="85"/>
        <v>0</v>
      </c>
      <c r="R290" s="38">
        <f t="shared" si="85"/>
        <v>0</v>
      </c>
      <c r="S290" s="38">
        <f t="shared" si="85"/>
        <v>0</v>
      </c>
      <c r="T290" s="38">
        <f t="shared" si="85"/>
        <v>0</v>
      </c>
      <c r="U290" s="38">
        <f t="shared" si="85"/>
        <v>0</v>
      </c>
      <c r="V290" s="38">
        <f t="shared" si="85"/>
        <v>0</v>
      </c>
      <c r="W290" s="38">
        <f t="shared" si="85"/>
        <v>0</v>
      </c>
      <c r="X290" s="38">
        <f t="shared" si="85"/>
        <v>0</v>
      </c>
      <c r="Y290" s="40">
        <f t="shared" si="68"/>
        <v>0</v>
      </c>
    </row>
    <row r="291" spans="1:25" ht="15.75" thickTop="1" x14ac:dyDescent="0.25">
      <c r="A291" s="30" t="s">
        <v>29</v>
      </c>
      <c r="B291" s="31">
        <v>43786</v>
      </c>
      <c r="C291" s="32"/>
      <c r="D291" s="33"/>
      <c r="E291" s="34"/>
      <c r="F291" s="35"/>
      <c r="G291" s="36"/>
      <c r="H291" s="35"/>
      <c r="I291" s="37">
        <f>SUM(G291-E291)</f>
        <v>0</v>
      </c>
      <c r="J291" s="38">
        <f>SUM(H291-F291)</f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68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ref="I292:J298" si="86">SUM(G292-E292)</f>
        <v>0</v>
      </c>
      <c r="J292" s="38">
        <f t="shared" si="86"/>
        <v>0</v>
      </c>
      <c r="K292" s="35"/>
      <c r="L292" s="35"/>
      <c r="M292" s="35"/>
      <c r="N292" s="35"/>
      <c r="O292" s="35"/>
      <c r="P292" s="35"/>
      <c r="Q292" s="39">
        <f t="shared" ref="Q292:Q298" si="87">SUM(K292:P292)</f>
        <v>0</v>
      </c>
      <c r="R292" s="35"/>
      <c r="S292" s="35"/>
      <c r="T292" s="35"/>
      <c r="U292" s="35"/>
      <c r="V292" s="35"/>
      <c r="W292" s="35"/>
      <c r="X292" s="39">
        <f t="shared" ref="X292:X298" si="88">SUM(R292:W292)</f>
        <v>0</v>
      </c>
      <c r="Y292" s="40">
        <f t="shared" si="68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86"/>
        <v>0</v>
      </c>
      <c r="J293" s="38">
        <f t="shared" si="86"/>
        <v>0</v>
      </c>
      <c r="K293" s="35"/>
      <c r="L293" s="35"/>
      <c r="M293" s="35"/>
      <c r="N293" s="35"/>
      <c r="O293" s="35"/>
      <c r="P293" s="35"/>
      <c r="Q293" s="39">
        <f t="shared" si="87"/>
        <v>0</v>
      </c>
      <c r="R293" s="35"/>
      <c r="S293" s="35"/>
      <c r="T293" s="35"/>
      <c r="U293" s="35"/>
      <c r="V293" s="35"/>
      <c r="W293" s="35"/>
      <c r="X293" s="39">
        <f t="shared" si="88"/>
        <v>0</v>
      </c>
      <c r="Y293" s="40">
        <f t="shared" si="68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86"/>
        <v>0</v>
      </c>
      <c r="J294" s="38">
        <f t="shared" si="86"/>
        <v>0</v>
      </c>
      <c r="K294" s="35"/>
      <c r="L294" s="35"/>
      <c r="M294" s="35"/>
      <c r="N294" s="35"/>
      <c r="O294" s="35"/>
      <c r="P294" s="35"/>
      <c r="Q294" s="39">
        <f t="shared" si="87"/>
        <v>0</v>
      </c>
      <c r="R294" s="35"/>
      <c r="S294" s="35"/>
      <c r="T294" s="35"/>
      <c r="U294" s="35"/>
      <c r="V294" s="35"/>
      <c r="W294" s="35"/>
      <c r="X294" s="39">
        <f t="shared" si="88"/>
        <v>0</v>
      </c>
      <c r="Y294" s="40">
        <f t="shared" si="68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86"/>
        <v>0</v>
      </c>
      <c r="J295" s="38">
        <f t="shared" si="86"/>
        <v>0</v>
      </c>
      <c r="K295" s="35"/>
      <c r="L295" s="35"/>
      <c r="M295" s="35"/>
      <c r="N295" s="35"/>
      <c r="O295" s="35"/>
      <c r="P295" s="35"/>
      <c r="Q295" s="39">
        <f t="shared" si="87"/>
        <v>0</v>
      </c>
      <c r="R295" s="35"/>
      <c r="S295" s="35"/>
      <c r="T295" s="35"/>
      <c r="U295" s="35"/>
      <c r="V295" s="35"/>
      <c r="W295" s="35"/>
      <c r="X295" s="39">
        <f t="shared" si="88"/>
        <v>0</v>
      </c>
      <c r="Y295" s="40">
        <f t="shared" si="68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86"/>
        <v>0</v>
      </c>
      <c r="J296" s="38">
        <f t="shared" si="86"/>
        <v>0</v>
      </c>
      <c r="K296" s="35"/>
      <c r="L296" s="35"/>
      <c r="M296" s="35"/>
      <c r="N296" s="35"/>
      <c r="O296" s="35"/>
      <c r="P296" s="35"/>
      <c r="Q296" s="39">
        <f t="shared" si="87"/>
        <v>0</v>
      </c>
      <c r="R296" s="35"/>
      <c r="S296" s="35"/>
      <c r="T296" s="35"/>
      <c r="U296" s="35"/>
      <c r="V296" s="35"/>
      <c r="W296" s="35"/>
      <c r="X296" s="39">
        <f t="shared" si="88"/>
        <v>0</v>
      </c>
      <c r="Y296" s="40">
        <f t="shared" si="68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86"/>
        <v>0</v>
      </c>
      <c r="J297" s="38">
        <f t="shared" si="86"/>
        <v>0</v>
      </c>
      <c r="K297" s="35"/>
      <c r="L297" s="35"/>
      <c r="M297" s="35"/>
      <c r="N297" s="35"/>
      <c r="O297" s="35"/>
      <c r="P297" s="35"/>
      <c r="Q297" s="39">
        <f t="shared" si="87"/>
        <v>0</v>
      </c>
      <c r="R297" s="35"/>
      <c r="S297" s="35"/>
      <c r="T297" s="35"/>
      <c r="U297" s="35"/>
      <c r="V297" s="35"/>
      <c r="W297" s="35"/>
      <c r="X297" s="39">
        <f t="shared" si="88"/>
        <v>0</v>
      </c>
      <c r="Y297" s="40">
        <f t="shared" si="68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86"/>
        <v>0</v>
      </c>
      <c r="J298" s="38">
        <f t="shared" si="86"/>
        <v>0</v>
      </c>
      <c r="K298" s="35"/>
      <c r="L298" s="35"/>
      <c r="M298" s="35"/>
      <c r="N298" s="35"/>
      <c r="O298" s="35"/>
      <c r="P298" s="35"/>
      <c r="Q298" s="39">
        <f t="shared" si="87"/>
        <v>0</v>
      </c>
      <c r="R298" s="35"/>
      <c r="S298" s="35"/>
      <c r="T298" s="35"/>
      <c r="U298" s="35"/>
      <c r="V298" s="35"/>
      <c r="W298" s="35"/>
      <c r="X298" s="39">
        <f t="shared" si="88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89">SUM(K291:K299)</f>
        <v>0</v>
      </c>
      <c r="L300" s="38">
        <f t="shared" si="89"/>
        <v>0</v>
      </c>
      <c r="M300" s="38">
        <f t="shared" si="89"/>
        <v>0</v>
      </c>
      <c r="N300" s="38">
        <f t="shared" si="89"/>
        <v>0</v>
      </c>
      <c r="O300" s="38">
        <f t="shared" si="89"/>
        <v>0</v>
      </c>
      <c r="P300" s="38">
        <f t="shared" si="89"/>
        <v>0</v>
      </c>
      <c r="Q300" s="38">
        <f t="shared" si="89"/>
        <v>0</v>
      </c>
      <c r="R300" s="38">
        <f t="shared" si="89"/>
        <v>0</v>
      </c>
      <c r="S300" s="38">
        <f t="shared" si="89"/>
        <v>0</v>
      </c>
      <c r="T300" s="38">
        <f t="shared" si="89"/>
        <v>0</v>
      </c>
      <c r="U300" s="38">
        <f t="shared" si="89"/>
        <v>0</v>
      </c>
      <c r="V300" s="38">
        <f t="shared" si="89"/>
        <v>0</v>
      </c>
      <c r="W300" s="38">
        <f t="shared" si="89"/>
        <v>0</v>
      </c>
      <c r="X300" s="38">
        <f t="shared" si="89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>
        <v>43787</v>
      </c>
      <c r="C301" s="32" t="s">
        <v>30</v>
      </c>
      <c r="D301" s="33">
        <v>16</v>
      </c>
      <c r="E301" s="34">
        <v>0.27083333333333331</v>
      </c>
      <c r="F301" s="35">
        <v>151191</v>
      </c>
      <c r="G301" s="34">
        <v>0.31527777777777777</v>
      </c>
      <c r="H301" s="35">
        <v>151226</v>
      </c>
      <c r="I301" s="37">
        <f t="shared" ref="I301:J343" si="90">SUM(G301-E301)</f>
        <v>4.4444444444444453E-2</v>
      </c>
      <c r="J301" s="38">
        <f t="shared" si="90"/>
        <v>35</v>
      </c>
      <c r="K301" s="35">
        <v>1</v>
      </c>
      <c r="L301" s="35">
        <v>1</v>
      </c>
      <c r="M301" s="35"/>
      <c r="N301" s="35"/>
      <c r="O301" s="35"/>
      <c r="P301" s="35"/>
      <c r="Q301" s="39">
        <f>SUM(K301:P301)</f>
        <v>2</v>
      </c>
      <c r="R301" s="35"/>
      <c r="S301" s="35">
        <v>2</v>
      </c>
      <c r="T301" s="35"/>
      <c r="U301" s="35"/>
      <c r="V301" s="35"/>
      <c r="W301" s="35"/>
      <c r="X301" s="39">
        <f>SUM(R301:W301)</f>
        <v>2</v>
      </c>
      <c r="Y301" s="40">
        <f t="shared" ref="Y301:Y389" si="91">SUM(Q301-X301)</f>
        <v>0</v>
      </c>
    </row>
    <row r="302" spans="1:25" x14ac:dyDescent="0.25">
      <c r="A302" s="30" t="s">
        <v>97</v>
      </c>
      <c r="B302" s="41"/>
      <c r="C302" s="42" t="s">
        <v>31</v>
      </c>
      <c r="D302" s="33"/>
      <c r="E302" s="34">
        <v>0.32291666666666669</v>
      </c>
      <c r="F302" s="35">
        <v>151226</v>
      </c>
      <c r="G302" s="34">
        <v>0.36388888888888887</v>
      </c>
      <c r="H302" s="35">
        <v>151249</v>
      </c>
      <c r="I302" s="37">
        <f t="shared" si="90"/>
        <v>4.0972222222222188E-2</v>
      </c>
      <c r="J302" s="38">
        <f t="shared" si="90"/>
        <v>23</v>
      </c>
      <c r="K302" s="35"/>
      <c r="L302" s="35"/>
      <c r="M302" s="35"/>
      <c r="N302" s="35"/>
      <c r="O302" s="35"/>
      <c r="P302" s="35"/>
      <c r="Q302" s="39">
        <f t="shared" ref="Q302:Q313" si="92">SUM(K302:P302)</f>
        <v>0</v>
      </c>
      <c r="R302" s="35"/>
      <c r="S302" s="35"/>
      <c r="T302" s="35"/>
      <c r="U302" s="35"/>
      <c r="V302" s="35"/>
      <c r="W302" s="35"/>
      <c r="X302" s="39">
        <f t="shared" ref="X302:X313" si="93">SUM(R302:W302)</f>
        <v>0</v>
      </c>
      <c r="Y302" s="40">
        <f t="shared" si="91"/>
        <v>0</v>
      </c>
    </row>
    <row r="303" spans="1:25" x14ac:dyDescent="0.25">
      <c r="A303" s="30" t="s">
        <v>97</v>
      </c>
      <c r="B303" s="41"/>
      <c r="C303" s="42" t="s">
        <v>32</v>
      </c>
      <c r="D303" s="33">
        <v>16</v>
      </c>
      <c r="E303" s="34">
        <v>0.36944444444444446</v>
      </c>
      <c r="F303" s="35">
        <v>151249</v>
      </c>
      <c r="G303" s="34">
        <v>0.40347222222222223</v>
      </c>
      <c r="H303" s="35">
        <v>151273</v>
      </c>
      <c r="I303" s="37">
        <f t="shared" si="90"/>
        <v>3.4027777777777768E-2</v>
      </c>
      <c r="J303" s="38">
        <f t="shared" si="90"/>
        <v>24</v>
      </c>
      <c r="K303" s="35">
        <v>1</v>
      </c>
      <c r="L303" s="35">
        <v>1</v>
      </c>
      <c r="M303" s="35">
        <v>1</v>
      </c>
      <c r="N303" s="35"/>
      <c r="O303" s="35"/>
      <c r="P303" s="35"/>
      <c r="Q303" s="39">
        <f t="shared" si="92"/>
        <v>3</v>
      </c>
      <c r="R303" s="35">
        <v>1</v>
      </c>
      <c r="S303" s="35">
        <v>2</v>
      </c>
      <c r="T303" s="35"/>
      <c r="U303" s="35"/>
      <c r="V303" s="35"/>
      <c r="W303" s="35"/>
      <c r="X303" s="39">
        <f t="shared" si="93"/>
        <v>3</v>
      </c>
      <c r="Y303" s="40">
        <f t="shared" si="91"/>
        <v>0</v>
      </c>
    </row>
    <row r="304" spans="1:25" x14ac:dyDescent="0.25">
      <c r="A304" s="30"/>
      <c r="B304" s="41"/>
      <c r="C304" s="42" t="s">
        <v>33</v>
      </c>
      <c r="D304" s="33"/>
      <c r="E304" s="34">
        <v>0.41319444444444442</v>
      </c>
      <c r="F304" s="35">
        <v>151273</v>
      </c>
      <c r="G304" s="34">
        <v>0.45555555555555555</v>
      </c>
      <c r="H304" s="35">
        <v>151305</v>
      </c>
      <c r="I304" s="37">
        <f t="shared" si="90"/>
        <v>4.2361111111111127E-2</v>
      </c>
      <c r="J304" s="38">
        <f t="shared" si="90"/>
        <v>32</v>
      </c>
      <c r="K304" s="35"/>
      <c r="L304" s="35">
        <v>2</v>
      </c>
      <c r="M304" s="35"/>
      <c r="N304" s="35"/>
      <c r="O304" s="35"/>
      <c r="P304" s="35"/>
      <c r="Q304" s="39">
        <f t="shared" si="92"/>
        <v>2</v>
      </c>
      <c r="R304" s="35"/>
      <c r="S304" s="35">
        <v>1</v>
      </c>
      <c r="T304" s="35">
        <v>1</v>
      </c>
      <c r="U304" s="35"/>
      <c r="V304" s="35"/>
      <c r="W304" s="35"/>
      <c r="X304" s="39">
        <f t="shared" si="93"/>
        <v>2</v>
      </c>
      <c r="Y304" s="40">
        <f t="shared" si="91"/>
        <v>0</v>
      </c>
    </row>
    <row r="305" spans="1:25" x14ac:dyDescent="0.25">
      <c r="A305" s="30" t="s">
        <v>82</v>
      </c>
      <c r="B305" s="41"/>
      <c r="C305" s="42" t="s">
        <v>34</v>
      </c>
      <c r="D305" s="33">
        <v>16</v>
      </c>
      <c r="E305" s="34">
        <v>0.64583333333333337</v>
      </c>
      <c r="F305" s="35">
        <v>151305</v>
      </c>
      <c r="G305" s="34">
        <v>0.71180555555555547</v>
      </c>
      <c r="H305" s="35">
        <v>151343</v>
      </c>
      <c r="I305" s="37">
        <f t="shared" si="90"/>
        <v>6.5972222222222099E-2</v>
      </c>
      <c r="J305" s="38">
        <f t="shared" si="90"/>
        <v>38</v>
      </c>
      <c r="K305" s="35">
        <v>3</v>
      </c>
      <c r="L305" s="35"/>
      <c r="M305" s="35"/>
      <c r="N305" s="35"/>
      <c r="O305" s="35"/>
      <c r="P305" s="35"/>
      <c r="Q305" s="39">
        <f t="shared" si="92"/>
        <v>3</v>
      </c>
      <c r="R305" s="35"/>
      <c r="S305" s="35">
        <v>3</v>
      </c>
      <c r="T305" s="35"/>
      <c r="U305" s="35"/>
      <c r="V305" s="35"/>
      <c r="W305" s="35"/>
      <c r="X305" s="39">
        <f t="shared" si="93"/>
        <v>3</v>
      </c>
      <c r="Y305" s="40">
        <f t="shared" si="91"/>
        <v>0</v>
      </c>
    </row>
    <row r="306" spans="1:25" x14ac:dyDescent="0.25">
      <c r="A306" s="30"/>
      <c r="B306" s="41"/>
      <c r="C306" s="42" t="s">
        <v>35</v>
      </c>
      <c r="D306" s="33"/>
      <c r="E306" s="34">
        <v>0.72777777777777775</v>
      </c>
      <c r="F306" s="35">
        <v>151343</v>
      </c>
      <c r="G306" s="34">
        <v>0.77777777777777779</v>
      </c>
      <c r="H306" s="35">
        <v>151375</v>
      </c>
      <c r="I306" s="37">
        <f t="shared" si="90"/>
        <v>5.0000000000000044E-2</v>
      </c>
      <c r="J306" s="38">
        <f t="shared" si="90"/>
        <v>32</v>
      </c>
      <c r="K306" s="35">
        <v>3</v>
      </c>
      <c r="L306" s="35"/>
      <c r="M306" s="35"/>
      <c r="N306" s="35"/>
      <c r="O306" s="35"/>
      <c r="P306" s="35"/>
      <c r="Q306" s="39">
        <f t="shared" si="92"/>
        <v>3</v>
      </c>
      <c r="R306" s="35"/>
      <c r="S306" s="35">
        <v>2</v>
      </c>
      <c r="T306" s="35"/>
      <c r="U306" s="35"/>
      <c r="V306" s="35">
        <v>1</v>
      </c>
      <c r="W306" s="35"/>
      <c r="X306" s="39">
        <f t="shared" si="93"/>
        <v>3</v>
      </c>
      <c r="Y306" s="40">
        <f t="shared" si="91"/>
        <v>0</v>
      </c>
    </row>
    <row r="307" spans="1:25" x14ac:dyDescent="0.25">
      <c r="A307" s="30"/>
      <c r="B307" s="41"/>
      <c r="C307" s="42" t="s">
        <v>36</v>
      </c>
      <c r="D307" s="33"/>
      <c r="E307" s="34"/>
      <c r="F307" s="35"/>
      <c r="G307" s="34"/>
      <c r="H307" s="35"/>
      <c r="I307" s="37">
        <f t="shared" si="90"/>
        <v>0</v>
      </c>
      <c r="J307" s="38">
        <f t="shared" si="90"/>
        <v>0</v>
      </c>
      <c r="K307" s="35"/>
      <c r="L307" s="35"/>
      <c r="M307" s="35"/>
      <c r="N307" s="35"/>
      <c r="O307" s="35"/>
      <c r="P307" s="35"/>
      <c r="Q307" s="39">
        <f t="shared" si="92"/>
        <v>0</v>
      </c>
      <c r="R307" s="35"/>
      <c r="S307" s="35"/>
      <c r="T307" s="35"/>
      <c r="U307" s="35"/>
      <c r="V307" s="35"/>
      <c r="W307" s="35"/>
      <c r="X307" s="39">
        <f t="shared" si="93"/>
        <v>0</v>
      </c>
      <c r="Y307" s="40">
        <f t="shared" si="91"/>
        <v>0</v>
      </c>
    </row>
    <row r="308" spans="1:25" x14ac:dyDescent="0.25">
      <c r="A308" s="30"/>
      <c r="B308" s="41"/>
      <c r="C308" s="42" t="s">
        <v>37</v>
      </c>
      <c r="D308" s="33"/>
      <c r="E308" s="34"/>
      <c r="F308" s="35"/>
      <c r="G308" s="34"/>
      <c r="H308" s="35"/>
      <c r="I308" s="37">
        <f t="shared" si="90"/>
        <v>0</v>
      </c>
      <c r="J308" s="38">
        <f t="shared" si="90"/>
        <v>0</v>
      </c>
      <c r="K308" s="35"/>
      <c r="L308" s="35"/>
      <c r="M308" s="35"/>
      <c r="N308" s="35"/>
      <c r="O308" s="35"/>
      <c r="P308" s="35"/>
      <c r="Q308" s="39">
        <f t="shared" si="92"/>
        <v>0</v>
      </c>
      <c r="R308" s="35"/>
      <c r="S308" s="35"/>
      <c r="T308" s="35"/>
      <c r="U308" s="35"/>
      <c r="V308" s="35"/>
      <c r="W308" s="35"/>
      <c r="X308" s="39">
        <f t="shared" si="93"/>
        <v>0</v>
      </c>
      <c r="Y308" s="40">
        <f t="shared" si="91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90"/>
        <v>0</v>
      </c>
      <c r="J309" s="38">
        <f t="shared" si="90"/>
        <v>0</v>
      </c>
      <c r="K309" s="35"/>
      <c r="L309" s="35"/>
      <c r="M309" s="35"/>
      <c r="N309" s="35"/>
      <c r="O309" s="35"/>
      <c r="P309" s="35"/>
      <c r="Q309" s="39">
        <f t="shared" si="92"/>
        <v>0</v>
      </c>
      <c r="R309" s="35"/>
      <c r="S309" s="35"/>
      <c r="T309" s="35"/>
      <c r="U309" s="35"/>
      <c r="V309" s="35"/>
      <c r="W309" s="35"/>
      <c r="X309" s="39">
        <f t="shared" si="93"/>
        <v>0</v>
      </c>
      <c r="Y309" s="40">
        <f t="shared" si="91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90"/>
        <v>0</v>
      </c>
      <c r="J310" s="38">
        <f t="shared" si="90"/>
        <v>0</v>
      </c>
      <c r="K310" s="35"/>
      <c r="L310" s="35"/>
      <c r="M310" s="35"/>
      <c r="N310" s="35"/>
      <c r="O310" s="35"/>
      <c r="P310" s="35"/>
      <c r="Q310" s="39">
        <f t="shared" si="92"/>
        <v>0</v>
      </c>
      <c r="R310" s="35"/>
      <c r="S310" s="35"/>
      <c r="T310" s="35"/>
      <c r="U310" s="35"/>
      <c r="V310" s="35"/>
      <c r="W310" s="35"/>
      <c r="X310" s="39">
        <f t="shared" si="93"/>
        <v>0</v>
      </c>
      <c r="Y310" s="40">
        <f t="shared" si="91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90"/>
        <v>0</v>
      </c>
      <c r="J311" s="38">
        <f t="shared" si="90"/>
        <v>0</v>
      </c>
      <c r="K311" s="35"/>
      <c r="L311" s="35"/>
      <c r="M311" s="35"/>
      <c r="N311" s="35"/>
      <c r="O311" s="35"/>
      <c r="P311" s="35"/>
      <c r="Q311" s="39">
        <f t="shared" si="92"/>
        <v>0</v>
      </c>
      <c r="R311" s="35"/>
      <c r="S311" s="35"/>
      <c r="T311" s="35"/>
      <c r="U311" s="35"/>
      <c r="V311" s="35"/>
      <c r="W311" s="35"/>
      <c r="X311" s="39">
        <f t="shared" si="93"/>
        <v>0</v>
      </c>
      <c r="Y311" s="40">
        <f t="shared" si="91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90"/>
        <v>0</v>
      </c>
      <c r="J312" s="38">
        <f t="shared" si="90"/>
        <v>0</v>
      </c>
      <c r="K312" s="35"/>
      <c r="L312" s="35"/>
      <c r="M312" s="35"/>
      <c r="N312" s="35"/>
      <c r="O312" s="35"/>
      <c r="P312" s="35"/>
      <c r="Q312" s="39">
        <f t="shared" si="92"/>
        <v>0</v>
      </c>
      <c r="R312" s="35"/>
      <c r="S312" s="35"/>
      <c r="T312" s="35"/>
      <c r="U312" s="35"/>
      <c r="V312" s="35"/>
      <c r="W312" s="35"/>
      <c r="X312" s="39">
        <f t="shared" si="93"/>
        <v>0</v>
      </c>
      <c r="Y312" s="40">
        <f t="shared" si="91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90"/>
        <v>0</v>
      </c>
      <c r="J313" s="38">
        <f t="shared" si="90"/>
        <v>0</v>
      </c>
      <c r="K313" s="35"/>
      <c r="L313" s="35"/>
      <c r="M313" s="35"/>
      <c r="N313" s="35"/>
      <c r="O313" s="35"/>
      <c r="P313" s="35"/>
      <c r="Q313" s="39">
        <f t="shared" si="92"/>
        <v>0</v>
      </c>
      <c r="R313" s="35"/>
      <c r="S313" s="35"/>
      <c r="T313" s="35"/>
      <c r="U313" s="35"/>
      <c r="V313" s="35"/>
      <c r="W313" s="35"/>
      <c r="X313" s="39">
        <f t="shared" si="93"/>
        <v>0</v>
      </c>
      <c r="Y313" s="40">
        <f t="shared" si="91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0.27777777777777768</v>
      </c>
      <c r="J315" s="38">
        <f>SUM(J301:J314)</f>
        <v>184</v>
      </c>
      <c r="K315" s="38">
        <f t="shared" ref="K315:X315" si="94">SUM(K301:K314)</f>
        <v>8</v>
      </c>
      <c r="L315" s="38">
        <f t="shared" si="94"/>
        <v>4</v>
      </c>
      <c r="M315" s="38">
        <f t="shared" si="94"/>
        <v>1</v>
      </c>
      <c r="N315" s="38">
        <f t="shared" si="94"/>
        <v>0</v>
      </c>
      <c r="O315" s="38">
        <f t="shared" si="94"/>
        <v>0</v>
      </c>
      <c r="P315" s="38">
        <f t="shared" si="94"/>
        <v>0</v>
      </c>
      <c r="Q315" s="38">
        <f t="shared" si="94"/>
        <v>13</v>
      </c>
      <c r="R315" s="38">
        <f t="shared" si="94"/>
        <v>1</v>
      </c>
      <c r="S315" s="38">
        <f t="shared" si="94"/>
        <v>10</v>
      </c>
      <c r="T315" s="38">
        <f t="shared" si="94"/>
        <v>1</v>
      </c>
      <c r="U315" s="38">
        <f t="shared" si="94"/>
        <v>0</v>
      </c>
      <c r="V315" s="38">
        <f t="shared" si="94"/>
        <v>1</v>
      </c>
      <c r="W315" s="38">
        <f t="shared" si="94"/>
        <v>0</v>
      </c>
      <c r="X315" s="38">
        <f t="shared" si="94"/>
        <v>13</v>
      </c>
      <c r="Y315" s="40">
        <f t="shared" si="91"/>
        <v>0</v>
      </c>
    </row>
    <row r="316" spans="1:25" ht="15.75" thickTop="1" x14ac:dyDescent="0.25">
      <c r="A316" s="30" t="s">
        <v>43</v>
      </c>
      <c r="B316" s="31">
        <v>43788</v>
      </c>
      <c r="C316" s="32" t="s">
        <v>30</v>
      </c>
      <c r="D316" s="33">
        <v>16</v>
      </c>
      <c r="E316" s="34">
        <v>0.27083333333333331</v>
      </c>
      <c r="F316" s="35">
        <v>151375</v>
      </c>
      <c r="G316" s="34">
        <v>0.3125</v>
      </c>
      <c r="H316" s="35">
        <v>151408</v>
      </c>
      <c r="I316" s="37">
        <f t="shared" si="90"/>
        <v>4.1666666666666685E-2</v>
      </c>
      <c r="J316" s="38">
        <f t="shared" si="90"/>
        <v>33</v>
      </c>
      <c r="K316" s="35"/>
      <c r="L316" s="35"/>
      <c r="M316" s="35"/>
      <c r="N316" s="35"/>
      <c r="O316" s="35"/>
      <c r="P316" s="35"/>
      <c r="Q316" s="39">
        <f>SUM(K316:P316)</f>
        <v>0</v>
      </c>
      <c r="R316" s="35"/>
      <c r="S316" s="35"/>
      <c r="T316" s="35"/>
      <c r="U316" s="35"/>
      <c r="V316" s="35"/>
      <c r="W316" s="35"/>
      <c r="X316" s="39">
        <f>SUM(R316:W316)</f>
        <v>0</v>
      </c>
      <c r="Y316" s="40">
        <f t="shared" si="91"/>
        <v>0</v>
      </c>
    </row>
    <row r="317" spans="1:25" x14ac:dyDescent="0.25">
      <c r="A317" s="30" t="s">
        <v>97</v>
      </c>
      <c r="B317" s="62"/>
      <c r="C317" s="42" t="s">
        <v>31</v>
      </c>
      <c r="D317" s="33"/>
      <c r="E317" s="34">
        <v>0.32291666666666669</v>
      </c>
      <c r="F317" s="35">
        <v>151408</v>
      </c>
      <c r="G317" s="34">
        <v>0.35972222222222222</v>
      </c>
      <c r="H317" s="35">
        <v>151430</v>
      </c>
      <c r="I317" s="37">
        <f t="shared" si="90"/>
        <v>3.6805555555555536E-2</v>
      </c>
      <c r="J317" s="38">
        <f t="shared" si="90"/>
        <v>22</v>
      </c>
      <c r="K317" s="35">
        <v>1</v>
      </c>
      <c r="L317" s="35"/>
      <c r="M317" s="35"/>
      <c r="N317" s="35"/>
      <c r="O317" s="35"/>
      <c r="P317" s="35"/>
      <c r="Q317" s="39">
        <f t="shared" ref="Q317:Q328" si="95">SUM(K317:P317)</f>
        <v>1</v>
      </c>
      <c r="R317" s="35"/>
      <c r="S317" s="35"/>
      <c r="T317" s="35"/>
      <c r="U317" s="35"/>
      <c r="V317" s="35">
        <v>1</v>
      </c>
      <c r="W317" s="35"/>
      <c r="X317" s="39">
        <f t="shared" ref="X317:X328" si="96">SUM(R317:W317)</f>
        <v>1</v>
      </c>
      <c r="Y317" s="40">
        <f t="shared" si="91"/>
        <v>0</v>
      </c>
    </row>
    <row r="318" spans="1:25" x14ac:dyDescent="0.25">
      <c r="A318" s="30"/>
      <c r="B318" s="63"/>
      <c r="C318" s="42" t="s">
        <v>32</v>
      </c>
      <c r="D318" s="33">
        <v>16</v>
      </c>
      <c r="E318" s="34">
        <v>0.36944444444444446</v>
      </c>
      <c r="F318" s="35">
        <v>151430</v>
      </c>
      <c r="G318" s="34">
        <v>0.40208333333333335</v>
      </c>
      <c r="H318" s="35">
        <v>151454</v>
      </c>
      <c r="I318" s="37">
        <f t="shared" si="90"/>
        <v>3.2638888888888884E-2</v>
      </c>
      <c r="J318" s="38">
        <f t="shared" si="90"/>
        <v>24</v>
      </c>
      <c r="K318" s="35"/>
      <c r="L318" s="35">
        <v>1</v>
      </c>
      <c r="M318" s="35">
        <v>1</v>
      </c>
      <c r="N318" s="35"/>
      <c r="O318" s="35"/>
      <c r="P318" s="35"/>
      <c r="Q318" s="39">
        <f t="shared" si="95"/>
        <v>2</v>
      </c>
      <c r="R318" s="35"/>
      <c r="S318" s="35">
        <v>2</v>
      </c>
      <c r="T318" s="35"/>
      <c r="U318" s="35"/>
      <c r="V318" s="35"/>
      <c r="W318" s="35"/>
      <c r="X318" s="39">
        <f t="shared" si="96"/>
        <v>2</v>
      </c>
      <c r="Y318" s="40">
        <f t="shared" si="91"/>
        <v>0</v>
      </c>
    </row>
    <row r="319" spans="1:25" x14ac:dyDescent="0.25">
      <c r="A319" s="30"/>
      <c r="B319" s="63"/>
      <c r="C319" s="42" t="s">
        <v>33</v>
      </c>
      <c r="D319" s="33"/>
      <c r="E319" s="34">
        <v>0.41319444444444442</v>
      </c>
      <c r="F319" s="35">
        <v>151454</v>
      </c>
      <c r="G319" s="34">
        <v>0.46180555555555558</v>
      </c>
      <c r="H319" s="35">
        <v>151487</v>
      </c>
      <c r="I319" s="37">
        <f t="shared" si="90"/>
        <v>4.861111111111116E-2</v>
      </c>
      <c r="J319" s="38">
        <f t="shared" si="90"/>
        <v>33</v>
      </c>
      <c r="K319" s="35">
        <v>1</v>
      </c>
      <c r="L319" s="35">
        <v>1</v>
      </c>
      <c r="M319" s="35"/>
      <c r="N319" s="35"/>
      <c r="O319" s="35"/>
      <c r="P319" s="35"/>
      <c r="Q319" s="39">
        <f t="shared" si="95"/>
        <v>2</v>
      </c>
      <c r="R319" s="35"/>
      <c r="S319" s="35">
        <v>2</v>
      </c>
      <c r="T319" s="35"/>
      <c r="U319" s="35"/>
      <c r="V319" s="35"/>
      <c r="W319" s="35"/>
      <c r="X319" s="39">
        <f t="shared" si="96"/>
        <v>2</v>
      </c>
      <c r="Y319" s="40">
        <f t="shared" si="91"/>
        <v>0</v>
      </c>
    </row>
    <row r="320" spans="1:25" x14ac:dyDescent="0.25">
      <c r="A320" s="30" t="s">
        <v>82</v>
      </c>
      <c r="B320" s="62"/>
      <c r="C320" s="42" t="s">
        <v>34</v>
      </c>
      <c r="D320" s="33">
        <v>16</v>
      </c>
      <c r="E320" s="34">
        <v>0.64583333333333337</v>
      </c>
      <c r="F320" s="35">
        <v>151487</v>
      </c>
      <c r="G320" s="34">
        <v>0.71180555555555547</v>
      </c>
      <c r="H320" s="35">
        <v>151527</v>
      </c>
      <c r="I320" s="37">
        <f t="shared" si="90"/>
        <v>6.5972222222222099E-2</v>
      </c>
      <c r="J320" s="38">
        <f t="shared" si="90"/>
        <v>40</v>
      </c>
      <c r="K320" s="35">
        <v>1</v>
      </c>
      <c r="L320" s="35">
        <v>1</v>
      </c>
      <c r="M320" s="35"/>
      <c r="N320" s="35">
        <v>1</v>
      </c>
      <c r="O320" s="35"/>
      <c r="P320" s="35"/>
      <c r="Q320" s="39">
        <f t="shared" si="95"/>
        <v>3</v>
      </c>
      <c r="R320" s="35"/>
      <c r="S320" s="35"/>
      <c r="T320" s="35">
        <v>1</v>
      </c>
      <c r="U320" s="35"/>
      <c r="V320" s="35">
        <v>2</v>
      </c>
      <c r="W320" s="35"/>
      <c r="X320" s="39">
        <f t="shared" si="96"/>
        <v>3</v>
      </c>
      <c r="Y320" s="40">
        <f t="shared" si="91"/>
        <v>0</v>
      </c>
    </row>
    <row r="321" spans="1:25" x14ac:dyDescent="0.25">
      <c r="A321" s="30"/>
      <c r="B321" s="62"/>
      <c r="C321" s="42" t="s">
        <v>35</v>
      </c>
      <c r="D321" s="33"/>
      <c r="E321" s="34">
        <v>0.72777777777777775</v>
      </c>
      <c r="F321" s="35">
        <v>151527</v>
      </c>
      <c r="G321" s="34">
        <v>0.78263888888888899</v>
      </c>
      <c r="H321" s="35">
        <v>151565</v>
      </c>
      <c r="I321" s="37">
        <f t="shared" si="90"/>
        <v>5.4861111111111249E-2</v>
      </c>
      <c r="J321" s="38">
        <f t="shared" si="90"/>
        <v>38</v>
      </c>
      <c r="K321" s="35">
        <v>2</v>
      </c>
      <c r="L321" s="35">
        <v>1</v>
      </c>
      <c r="M321" s="35"/>
      <c r="N321" s="35"/>
      <c r="O321" s="35"/>
      <c r="P321" s="35"/>
      <c r="Q321" s="39">
        <f t="shared" si="95"/>
        <v>3</v>
      </c>
      <c r="R321" s="35"/>
      <c r="S321" s="35">
        <v>3</v>
      </c>
      <c r="T321" s="35"/>
      <c r="U321" s="35"/>
      <c r="V321" s="35"/>
      <c r="W321" s="35"/>
      <c r="X321" s="39">
        <f t="shared" si="96"/>
        <v>3</v>
      </c>
      <c r="Y321" s="40">
        <f t="shared" si="91"/>
        <v>0</v>
      </c>
    </row>
    <row r="322" spans="1:25" x14ac:dyDescent="0.25">
      <c r="A322" s="30"/>
      <c r="B322" s="62"/>
      <c r="C322" s="42" t="s">
        <v>36</v>
      </c>
      <c r="D322" s="33"/>
      <c r="E322" s="34"/>
      <c r="F322" s="35"/>
      <c r="G322" s="34"/>
      <c r="H322" s="35"/>
      <c r="I322" s="37">
        <f t="shared" si="90"/>
        <v>0</v>
      </c>
      <c r="J322" s="38">
        <f t="shared" si="90"/>
        <v>0</v>
      </c>
      <c r="K322" s="35"/>
      <c r="L322" s="35"/>
      <c r="M322" s="35"/>
      <c r="N322" s="35"/>
      <c r="O322" s="35"/>
      <c r="P322" s="35"/>
      <c r="Q322" s="39">
        <f t="shared" si="95"/>
        <v>0</v>
      </c>
      <c r="R322" s="35"/>
      <c r="S322" s="35"/>
      <c r="T322" s="35"/>
      <c r="U322" s="35"/>
      <c r="V322" s="35"/>
      <c r="W322" s="35"/>
      <c r="X322" s="39">
        <f t="shared" si="96"/>
        <v>0</v>
      </c>
      <c r="Y322" s="40">
        <f t="shared" si="91"/>
        <v>0</v>
      </c>
    </row>
    <row r="323" spans="1:25" x14ac:dyDescent="0.25">
      <c r="A323" s="30"/>
      <c r="B323" s="62"/>
      <c r="C323" s="42" t="s">
        <v>37</v>
      </c>
      <c r="D323" s="33"/>
      <c r="E323" s="34"/>
      <c r="F323" s="35"/>
      <c r="G323" s="34"/>
      <c r="H323" s="35"/>
      <c r="I323" s="37">
        <f t="shared" si="90"/>
        <v>0</v>
      </c>
      <c r="J323" s="38">
        <f t="shared" si="90"/>
        <v>0</v>
      </c>
      <c r="K323" s="35"/>
      <c r="L323" s="35"/>
      <c r="M323" s="35"/>
      <c r="N323" s="35"/>
      <c r="O323" s="35"/>
      <c r="P323" s="35"/>
      <c r="Q323" s="39">
        <f t="shared" si="95"/>
        <v>0</v>
      </c>
      <c r="R323" s="35"/>
      <c r="S323" s="35"/>
      <c r="T323" s="35"/>
      <c r="U323" s="35"/>
      <c r="V323" s="35"/>
      <c r="W323" s="35"/>
      <c r="X323" s="39">
        <f t="shared" si="96"/>
        <v>0</v>
      </c>
      <c r="Y323" s="40">
        <f t="shared" si="91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90"/>
        <v>0</v>
      </c>
      <c r="J324" s="38">
        <f t="shared" si="90"/>
        <v>0</v>
      </c>
      <c r="K324" s="35"/>
      <c r="L324" s="35"/>
      <c r="M324" s="35"/>
      <c r="N324" s="35"/>
      <c r="O324" s="35"/>
      <c r="P324" s="35"/>
      <c r="Q324" s="39">
        <f t="shared" si="95"/>
        <v>0</v>
      </c>
      <c r="R324" s="35"/>
      <c r="S324" s="35"/>
      <c r="T324" s="35"/>
      <c r="U324" s="35"/>
      <c r="V324" s="35"/>
      <c r="W324" s="35"/>
      <c r="X324" s="39">
        <f t="shared" si="96"/>
        <v>0</v>
      </c>
      <c r="Y324" s="40">
        <f t="shared" si="91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90"/>
        <v>0</v>
      </c>
      <c r="J325" s="38">
        <f t="shared" si="90"/>
        <v>0</v>
      </c>
      <c r="K325" s="35"/>
      <c r="L325" s="35"/>
      <c r="M325" s="35"/>
      <c r="N325" s="35"/>
      <c r="O325" s="35"/>
      <c r="P325" s="35"/>
      <c r="Q325" s="39">
        <f t="shared" si="95"/>
        <v>0</v>
      </c>
      <c r="R325" s="35"/>
      <c r="S325" s="35"/>
      <c r="T325" s="35"/>
      <c r="U325" s="35"/>
      <c r="V325" s="35"/>
      <c r="W325" s="35"/>
      <c r="X325" s="39">
        <f t="shared" si="96"/>
        <v>0</v>
      </c>
      <c r="Y325" s="40">
        <f t="shared" si="91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90"/>
        <v>0</v>
      </c>
      <c r="J326" s="38">
        <f t="shared" si="90"/>
        <v>0</v>
      </c>
      <c r="K326" s="35"/>
      <c r="L326" s="35"/>
      <c r="M326" s="35"/>
      <c r="N326" s="35"/>
      <c r="O326" s="35"/>
      <c r="P326" s="35"/>
      <c r="Q326" s="39">
        <f t="shared" si="95"/>
        <v>0</v>
      </c>
      <c r="R326" s="35"/>
      <c r="S326" s="35"/>
      <c r="T326" s="35"/>
      <c r="U326" s="35"/>
      <c r="V326" s="35"/>
      <c r="W326" s="35"/>
      <c r="X326" s="39">
        <f t="shared" si="96"/>
        <v>0</v>
      </c>
      <c r="Y326" s="40">
        <f t="shared" si="91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90"/>
        <v>0</v>
      </c>
      <c r="J327" s="38">
        <f t="shared" si="90"/>
        <v>0</v>
      </c>
      <c r="K327" s="35"/>
      <c r="L327" s="35"/>
      <c r="M327" s="35"/>
      <c r="N327" s="35"/>
      <c r="O327" s="35"/>
      <c r="P327" s="35"/>
      <c r="Q327" s="39">
        <f t="shared" si="95"/>
        <v>0</v>
      </c>
      <c r="R327" s="35"/>
      <c r="S327" s="35"/>
      <c r="T327" s="35"/>
      <c r="U327" s="35"/>
      <c r="V327" s="35"/>
      <c r="W327" s="35"/>
      <c r="X327" s="39">
        <f t="shared" si="96"/>
        <v>0</v>
      </c>
      <c r="Y327" s="40">
        <f t="shared" si="91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90"/>
        <v>0</v>
      </c>
      <c r="J328" s="38">
        <f t="shared" si="90"/>
        <v>0</v>
      </c>
      <c r="K328" s="35"/>
      <c r="L328" s="35"/>
      <c r="M328" s="35"/>
      <c r="N328" s="35"/>
      <c r="O328" s="35"/>
      <c r="P328" s="35"/>
      <c r="Q328" s="39">
        <f t="shared" si="95"/>
        <v>0</v>
      </c>
      <c r="R328" s="35"/>
      <c r="S328" s="35"/>
      <c r="T328" s="35"/>
      <c r="U328" s="35"/>
      <c r="V328" s="35"/>
      <c r="W328" s="35"/>
      <c r="X328" s="39">
        <f t="shared" si="96"/>
        <v>0</v>
      </c>
      <c r="Y328" s="40">
        <f t="shared" si="91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0.28055555555555561</v>
      </c>
      <c r="J330" s="38">
        <f>SUM(J316:J329)</f>
        <v>190</v>
      </c>
      <c r="K330" s="38">
        <f t="shared" ref="K330:X330" si="97">SUM(K316:K329)</f>
        <v>5</v>
      </c>
      <c r="L330" s="38">
        <f t="shared" si="97"/>
        <v>4</v>
      </c>
      <c r="M330" s="38">
        <f t="shared" si="97"/>
        <v>1</v>
      </c>
      <c r="N330" s="38">
        <f t="shared" si="97"/>
        <v>1</v>
      </c>
      <c r="O330" s="38">
        <f t="shared" si="97"/>
        <v>0</v>
      </c>
      <c r="P330" s="38">
        <f t="shared" si="97"/>
        <v>0</v>
      </c>
      <c r="Q330" s="38">
        <f t="shared" si="97"/>
        <v>11</v>
      </c>
      <c r="R330" s="38">
        <f t="shared" si="97"/>
        <v>0</v>
      </c>
      <c r="S330" s="38">
        <f t="shared" si="97"/>
        <v>7</v>
      </c>
      <c r="T330" s="38">
        <f t="shared" si="97"/>
        <v>1</v>
      </c>
      <c r="U330" s="38">
        <f t="shared" si="97"/>
        <v>0</v>
      </c>
      <c r="V330" s="38">
        <f t="shared" si="97"/>
        <v>3</v>
      </c>
      <c r="W330" s="38">
        <f t="shared" si="97"/>
        <v>0</v>
      </c>
      <c r="X330" s="38">
        <f t="shared" si="97"/>
        <v>11</v>
      </c>
      <c r="Y330" s="40">
        <f t="shared" si="91"/>
        <v>0</v>
      </c>
    </row>
    <row r="331" spans="1:25" ht="15.75" thickTop="1" x14ac:dyDescent="0.25">
      <c r="A331" s="30" t="s">
        <v>108</v>
      </c>
      <c r="B331" s="31">
        <v>43789</v>
      </c>
      <c r="C331" s="32" t="s">
        <v>30</v>
      </c>
      <c r="D331" s="33">
        <v>18</v>
      </c>
      <c r="E331" s="64">
        <v>0.27083333333333331</v>
      </c>
      <c r="F331" s="65">
        <v>17257</v>
      </c>
      <c r="G331" s="64">
        <v>0.32222222222222224</v>
      </c>
      <c r="H331" s="65">
        <v>17291</v>
      </c>
      <c r="I331" s="37">
        <f t="shared" si="90"/>
        <v>5.1388888888888928E-2</v>
      </c>
      <c r="J331" s="38">
        <f t="shared" si="90"/>
        <v>34</v>
      </c>
      <c r="K331" s="35"/>
      <c r="L331" s="35">
        <v>4</v>
      </c>
      <c r="M331" s="35"/>
      <c r="N331" s="35"/>
      <c r="O331" s="35"/>
      <c r="P331" s="35"/>
      <c r="Q331" s="39">
        <f>SUM(K331:P331)</f>
        <v>4</v>
      </c>
      <c r="R331" s="35">
        <v>1</v>
      </c>
      <c r="S331" s="35">
        <v>2</v>
      </c>
      <c r="T331" s="35">
        <v>1</v>
      </c>
      <c r="U331" s="35"/>
      <c r="V331" s="35"/>
      <c r="W331" s="35"/>
      <c r="X331" s="39">
        <f>SUM(R331:W331)</f>
        <v>4</v>
      </c>
      <c r="Y331" s="40">
        <f t="shared" si="91"/>
        <v>0</v>
      </c>
    </row>
    <row r="332" spans="1:25" x14ac:dyDescent="0.25">
      <c r="A332" s="30" t="s">
        <v>97</v>
      </c>
      <c r="B332" s="41"/>
      <c r="C332" s="42" t="s">
        <v>31</v>
      </c>
      <c r="D332" s="33"/>
      <c r="E332" s="64">
        <v>0.32291666666666669</v>
      </c>
      <c r="F332" s="65">
        <v>17291</v>
      </c>
      <c r="G332" s="64">
        <v>0.36319444444444443</v>
      </c>
      <c r="H332" s="65">
        <v>17316</v>
      </c>
      <c r="I332" s="37">
        <f t="shared" si="90"/>
        <v>4.0277777777777746E-2</v>
      </c>
      <c r="J332" s="38">
        <f t="shared" si="90"/>
        <v>25</v>
      </c>
      <c r="K332" s="35"/>
      <c r="L332" s="35"/>
      <c r="M332" s="35"/>
      <c r="N332" s="35"/>
      <c r="O332" s="35"/>
      <c r="P332" s="35"/>
      <c r="Q332" s="39">
        <f t="shared" ref="Q332:Q343" si="98">SUM(K332:P332)</f>
        <v>0</v>
      </c>
      <c r="R332" s="35"/>
      <c r="S332" s="35"/>
      <c r="T332" s="35"/>
      <c r="U332" s="35"/>
      <c r="V332" s="35"/>
      <c r="W332" s="35"/>
      <c r="X332" s="39">
        <f t="shared" ref="X332:X343" si="99">SUM(R332:W332)</f>
        <v>0</v>
      </c>
      <c r="Y332" s="40">
        <f t="shared" si="91"/>
        <v>0</v>
      </c>
    </row>
    <row r="333" spans="1:25" x14ac:dyDescent="0.25">
      <c r="A333" s="30"/>
      <c r="B333" s="41"/>
      <c r="C333" s="42" t="s">
        <v>32</v>
      </c>
      <c r="D333" s="33">
        <v>18</v>
      </c>
      <c r="E333" s="64">
        <v>0.36944444444444446</v>
      </c>
      <c r="F333" s="65">
        <v>17316</v>
      </c>
      <c r="G333" s="64">
        <v>0.40347222222222223</v>
      </c>
      <c r="H333" s="65">
        <v>17340</v>
      </c>
      <c r="I333" s="37">
        <f t="shared" si="90"/>
        <v>3.4027777777777768E-2</v>
      </c>
      <c r="J333" s="38">
        <f t="shared" si="90"/>
        <v>24</v>
      </c>
      <c r="K333" s="35">
        <v>1</v>
      </c>
      <c r="L333" s="35">
        <v>3</v>
      </c>
      <c r="M333" s="35">
        <v>1</v>
      </c>
      <c r="N333" s="35"/>
      <c r="O333" s="35"/>
      <c r="P333" s="35"/>
      <c r="Q333" s="39">
        <f t="shared" si="98"/>
        <v>5</v>
      </c>
      <c r="R333" s="35">
        <v>1</v>
      </c>
      <c r="S333" s="35">
        <v>2</v>
      </c>
      <c r="T333" s="35">
        <v>2</v>
      </c>
      <c r="U333" s="35"/>
      <c r="V333" s="35"/>
      <c r="W333" s="35"/>
      <c r="X333" s="39">
        <f t="shared" si="99"/>
        <v>5</v>
      </c>
      <c r="Y333" s="40">
        <f t="shared" si="91"/>
        <v>0</v>
      </c>
    </row>
    <row r="334" spans="1:25" x14ac:dyDescent="0.25">
      <c r="A334" s="30"/>
      <c r="B334" s="41"/>
      <c r="C334" s="42" t="s">
        <v>33</v>
      </c>
      <c r="D334" s="33"/>
      <c r="E334" s="64">
        <v>0.41319444444444442</v>
      </c>
      <c r="F334" s="65">
        <v>17340</v>
      </c>
      <c r="G334" s="64">
        <v>0.46666666666666662</v>
      </c>
      <c r="H334" s="65">
        <v>17374</v>
      </c>
      <c r="I334" s="37">
        <f t="shared" si="90"/>
        <v>5.3472222222222199E-2</v>
      </c>
      <c r="J334" s="38">
        <f t="shared" si="90"/>
        <v>34</v>
      </c>
      <c r="K334" s="35">
        <v>1</v>
      </c>
      <c r="L334" s="35">
        <v>2</v>
      </c>
      <c r="M334" s="35"/>
      <c r="N334" s="35"/>
      <c r="O334" s="35"/>
      <c r="P334" s="35"/>
      <c r="Q334" s="39">
        <f t="shared" si="98"/>
        <v>3</v>
      </c>
      <c r="R334" s="35">
        <v>1</v>
      </c>
      <c r="S334" s="35">
        <v>1</v>
      </c>
      <c r="T334" s="35">
        <v>1</v>
      </c>
      <c r="U334" s="35"/>
      <c r="V334" s="35"/>
      <c r="W334" s="35"/>
      <c r="X334" s="39">
        <f t="shared" si="99"/>
        <v>3</v>
      </c>
      <c r="Y334" s="40">
        <f t="shared" si="91"/>
        <v>0</v>
      </c>
    </row>
    <row r="335" spans="1:25" x14ac:dyDescent="0.25">
      <c r="A335" s="30" t="s">
        <v>159</v>
      </c>
      <c r="B335" s="41"/>
      <c r="C335" s="42" t="s">
        <v>34</v>
      </c>
      <c r="D335" s="33">
        <v>18</v>
      </c>
      <c r="E335" s="64">
        <v>0.64583333333333337</v>
      </c>
      <c r="F335" s="65">
        <v>17374</v>
      </c>
      <c r="G335" s="64">
        <v>0.6875</v>
      </c>
      <c r="H335" s="65">
        <v>17406</v>
      </c>
      <c r="I335" s="37">
        <f t="shared" si="90"/>
        <v>4.166666666666663E-2</v>
      </c>
      <c r="J335" s="38">
        <f t="shared" si="90"/>
        <v>32</v>
      </c>
      <c r="K335" s="35"/>
      <c r="L335" s="35"/>
      <c r="M335" s="35"/>
      <c r="N335" s="35"/>
      <c r="O335" s="35"/>
      <c r="P335" s="35"/>
      <c r="Q335" s="39">
        <f t="shared" si="98"/>
        <v>0</v>
      </c>
      <c r="R335" s="35"/>
      <c r="S335" s="35"/>
      <c r="T335" s="35"/>
      <c r="U335" s="35"/>
      <c r="V335" s="35"/>
      <c r="W335" s="35"/>
      <c r="X335" s="39">
        <f t="shared" si="99"/>
        <v>0</v>
      </c>
      <c r="Y335" s="40">
        <f t="shared" si="91"/>
        <v>0</v>
      </c>
    </row>
    <row r="336" spans="1:25" x14ac:dyDescent="0.25">
      <c r="A336" s="30"/>
      <c r="B336" s="41"/>
      <c r="C336" s="42" t="s">
        <v>35</v>
      </c>
      <c r="D336" s="33"/>
      <c r="E336" s="64">
        <v>0.72777777777777775</v>
      </c>
      <c r="F336" s="65">
        <v>17406</v>
      </c>
      <c r="G336" s="64">
        <v>0.77847222222222223</v>
      </c>
      <c r="H336" s="65">
        <v>17441</v>
      </c>
      <c r="I336" s="37">
        <f t="shared" si="90"/>
        <v>5.0694444444444486E-2</v>
      </c>
      <c r="J336" s="38">
        <f t="shared" si="90"/>
        <v>35</v>
      </c>
      <c r="K336" s="35">
        <v>6</v>
      </c>
      <c r="L336" s="35"/>
      <c r="M336" s="35"/>
      <c r="N336" s="35"/>
      <c r="O336" s="35"/>
      <c r="P336" s="35"/>
      <c r="Q336" s="39">
        <f t="shared" si="98"/>
        <v>6</v>
      </c>
      <c r="R336" s="35"/>
      <c r="S336" s="35">
        <v>1</v>
      </c>
      <c r="T336" s="35"/>
      <c r="U336" s="35"/>
      <c r="V336" s="35">
        <v>5</v>
      </c>
      <c r="W336" s="35"/>
      <c r="X336" s="39">
        <f t="shared" si="99"/>
        <v>6</v>
      </c>
      <c r="Y336" s="40">
        <f t="shared" si="91"/>
        <v>0</v>
      </c>
    </row>
    <row r="337" spans="1:25" x14ac:dyDescent="0.25">
      <c r="A337" s="30"/>
      <c r="B337" s="41"/>
      <c r="C337" s="42" t="s">
        <v>36</v>
      </c>
      <c r="D337" s="33"/>
      <c r="E337" s="64"/>
      <c r="F337" s="65"/>
      <c r="G337" s="64"/>
      <c r="H337" s="65"/>
      <c r="I337" s="37">
        <f t="shared" si="90"/>
        <v>0</v>
      </c>
      <c r="J337" s="38">
        <f t="shared" si="90"/>
        <v>0</v>
      </c>
      <c r="K337" s="35"/>
      <c r="L337" s="35"/>
      <c r="M337" s="35"/>
      <c r="N337" s="35"/>
      <c r="O337" s="35"/>
      <c r="P337" s="35"/>
      <c r="Q337" s="39">
        <f t="shared" si="98"/>
        <v>0</v>
      </c>
      <c r="R337" s="35"/>
      <c r="S337" s="35"/>
      <c r="T337" s="35"/>
      <c r="U337" s="35"/>
      <c r="V337" s="35"/>
      <c r="W337" s="35"/>
      <c r="X337" s="39">
        <f t="shared" si="99"/>
        <v>0</v>
      </c>
      <c r="Y337" s="40">
        <f t="shared" si="91"/>
        <v>0</v>
      </c>
    </row>
    <row r="338" spans="1:25" x14ac:dyDescent="0.25">
      <c r="A338" s="30"/>
      <c r="B338" s="41"/>
      <c r="C338" s="42" t="s">
        <v>37</v>
      </c>
      <c r="D338" s="33"/>
      <c r="E338" s="64"/>
      <c r="F338" s="65"/>
      <c r="G338" s="64"/>
      <c r="H338" s="65"/>
      <c r="I338" s="37">
        <f t="shared" si="90"/>
        <v>0</v>
      </c>
      <c r="J338" s="38">
        <f t="shared" si="90"/>
        <v>0</v>
      </c>
      <c r="K338" s="35"/>
      <c r="L338" s="35"/>
      <c r="M338" s="35"/>
      <c r="N338" s="35"/>
      <c r="O338" s="35"/>
      <c r="P338" s="35"/>
      <c r="Q338" s="39">
        <f t="shared" si="98"/>
        <v>0</v>
      </c>
      <c r="R338" s="35"/>
      <c r="S338" s="35"/>
      <c r="T338" s="35"/>
      <c r="U338" s="35"/>
      <c r="V338" s="35"/>
      <c r="W338" s="35"/>
      <c r="X338" s="39">
        <f t="shared" si="99"/>
        <v>0</v>
      </c>
      <c r="Y338" s="40">
        <f t="shared" si="91"/>
        <v>0</v>
      </c>
    </row>
    <row r="339" spans="1:25" x14ac:dyDescent="0.25">
      <c r="A339" s="30"/>
      <c r="B339" s="41"/>
      <c r="C339" s="42" t="s">
        <v>41</v>
      </c>
      <c r="D339" s="33"/>
      <c r="E339" s="64"/>
      <c r="F339" s="65"/>
      <c r="G339" s="64"/>
      <c r="H339" s="65"/>
      <c r="I339" s="37">
        <f t="shared" si="90"/>
        <v>0</v>
      </c>
      <c r="J339" s="38">
        <f t="shared" si="90"/>
        <v>0</v>
      </c>
      <c r="K339" s="35"/>
      <c r="L339" s="35"/>
      <c r="M339" s="35"/>
      <c r="N339" s="35"/>
      <c r="O339" s="35"/>
      <c r="P339" s="35"/>
      <c r="Q339" s="39">
        <f t="shared" si="98"/>
        <v>0</v>
      </c>
      <c r="R339" s="35"/>
      <c r="S339" s="35"/>
      <c r="T339" s="35"/>
      <c r="U339" s="35"/>
      <c r="V339" s="35"/>
      <c r="W339" s="35"/>
      <c r="X339" s="39">
        <f t="shared" si="99"/>
        <v>0</v>
      </c>
      <c r="Y339" s="40">
        <f t="shared" si="91"/>
        <v>0</v>
      </c>
    </row>
    <row r="340" spans="1:25" x14ac:dyDescent="0.25">
      <c r="A340" s="30"/>
      <c r="B340" s="41"/>
      <c r="C340" s="42" t="s">
        <v>42</v>
      </c>
      <c r="D340" s="33"/>
      <c r="E340" s="64"/>
      <c r="F340" s="65"/>
      <c r="G340" s="64"/>
      <c r="H340" s="65"/>
      <c r="I340" s="37">
        <f t="shared" si="90"/>
        <v>0</v>
      </c>
      <c r="J340" s="38">
        <f t="shared" si="90"/>
        <v>0</v>
      </c>
      <c r="K340" s="35"/>
      <c r="L340" s="35"/>
      <c r="M340" s="35"/>
      <c r="N340" s="35"/>
      <c r="O340" s="35"/>
      <c r="P340" s="35"/>
      <c r="Q340" s="39">
        <f t="shared" si="98"/>
        <v>0</v>
      </c>
      <c r="R340" s="35"/>
      <c r="S340" s="35"/>
      <c r="T340" s="35"/>
      <c r="U340" s="35"/>
      <c r="V340" s="35"/>
      <c r="W340" s="35"/>
      <c r="X340" s="39">
        <f t="shared" si="99"/>
        <v>0</v>
      </c>
      <c r="Y340" s="40">
        <f t="shared" si="91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90"/>
        <v>0</v>
      </c>
      <c r="J341" s="38">
        <f t="shared" si="90"/>
        <v>0</v>
      </c>
      <c r="K341" s="35"/>
      <c r="L341" s="35"/>
      <c r="M341" s="35"/>
      <c r="N341" s="35"/>
      <c r="O341" s="35"/>
      <c r="P341" s="35"/>
      <c r="Q341" s="39">
        <f t="shared" si="98"/>
        <v>0</v>
      </c>
      <c r="R341" s="35"/>
      <c r="S341" s="35"/>
      <c r="T341" s="35"/>
      <c r="U341" s="35"/>
      <c r="V341" s="35"/>
      <c r="W341" s="35"/>
      <c r="X341" s="39">
        <f t="shared" si="99"/>
        <v>0</v>
      </c>
      <c r="Y341" s="40">
        <f t="shared" si="91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90"/>
        <v>0</v>
      </c>
      <c r="J342" s="38">
        <f t="shared" si="90"/>
        <v>0</v>
      </c>
      <c r="K342" s="35"/>
      <c r="L342" s="35"/>
      <c r="M342" s="35"/>
      <c r="N342" s="35"/>
      <c r="O342" s="35"/>
      <c r="P342" s="35"/>
      <c r="Q342" s="39">
        <f t="shared" si="98"/>
        <v>0</v>
      </c>
      <c r="R342" s="35"/>
      <c r="S342" s="35"/>
      <c r="T342" s="35"/>
      <c r="U342" s="35"/>
      <c r="V342" s="35"/>
      <c r="W342" s="35"/>
      <c r="X342" s="39">
        <f t="shared" si="99"/>
        <v>0</v>
      </c>
      <c r="Y342" s="40">
        <f t="shared" si="91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90"/>
        <v>0</v>
      </c>
      <c r="J343" s="38">
        <f t="shared" si="90"/>
        <v>0</v>
      </c>
      <c r="K343" s="35"/>
      <c r="L343" s="35"/>
      <c r="M343" s="35"/>
      <c r="N343" s="35"/>
      <c r="O343" s="35"/>
      <c r="P343" s="35"/>
      <c r="Q343" s="39">
        <f t="shared" si="98"/>
        <v>0</v>
      </c>
      <c r="R343" s="35"/>
      <c r="S343" s="35"/>
      <c r="T343" s="35"/>
      <c r="U343" s="35"/>
      <c r="V343" s="35"/>
      <c r="W343" s="35"/>
      <c r="X343" s="39">
        <f t="shared" si="99"/>
        <v>0</v>
      </c>
      <c r="Y343" s="40">
        <f t="shared" si="91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0.27152777777777776</v>
      </c>
      <c r="J345" s="38">
        <f>SUM(J331:J344)</f>
        <v>184</v>
      </c>
      <c r="K345" s="38">
        <f t="shared" ref="K345:X345" si="100">SUM(K331:K344)</f>
        <v>8</v>
      </c>
      <c r="L345" s="38">
        <f t="shared" si="100"/>
        <v>9</v>
      </c>
      <c r="M345" s="38">
        <f t="shared" si="100"/>
        <v>1</v>
      </c>
      <c r="N345" s="38">
        <f t="shared" si="100"/>
        <v>0</v>
      </c>
      <c r="O345" s="38">
        <f t="shared" si="100"/>
        <v>0</v>
      </c>
      <c r="P345" s="38">
        <f t="shared" si="100"/>
        <v>0</v>
      </c>
      <c r="Q345" s="38">
        <f t="shared" si="100"/>
        <v>18</v>
      </c>
      <c r="R345" s="38">
        <f t="shared" si="100"/>
        <v>3</v>
      </c>
      <c r="S345" s="38">
        <f t="shared" si="100"/>
        <v>6</v>
      </c>
      <c r="T345" s="38">
        <f t="shared" si="100"/>
        <v>4</v>
      </c>
      <c r="U345" s="38">
        <f t="shared" si="100"/>
        <v>0</v>
      </c>
      <c r="V345" s="38">
        <f t="shared" si="100"/>
        <v>5</v>
      </c>
      <c r="W345" s="38">
        <f t="shared" si="100"/>
        <v>0</v>
      </c>
      <c r="X345" s="38">
        <f t="shared" si="100"/>
        <v>18</v>
      </c>
      <c r="Y345" s="40">
        <f t="shared" si="91"/>
        <v>0</v>
      </c>
    </row>
    <row r="346" spans="1:25" ht="16.5" thickTop="1" thickBot="1" x14ac:dyDescent="0.3">
      <c r="A346" s="214" t="s">
        <v>45</v>
      </c>
      <c r="B346" s="221">
        <v>43790</v>
      </c>
      <c r="C346" s="215" t="s">
        <v>30</v>
      </c>
      <c r="D346" s="216">
        <v>16</v>
      </c>
      <c r="E346" s="198">
        <v>0.27083333333333331</v>
      </c>
      <c r="F346" s="199">
        <v>151565</v>
      </c>
      <c r="G346" s="198">
        <v>0.32222222222222224</v>
      </c>
      <c r="H346" s="199">
        <v>151599</v>
      </c>
      <c r="I346" s="37">
        <f t="shared" ref="I346:J358" si="101">SUM(G346-E346)</f>
        <v>5.1388888888888928E-2</v>
      </c>
      <c r="J346" s="38">
        <f t="shared" si="101"/>
        <v>34</v>
      </c>
      <c r="K346" s="234">
        <v>2</v>
      </c>
      <c r="L346" s="213">
        <v>4</v>
      </c>
      <c r="M346" s="204"/>
      <c r="N346" s="204"/>
      <c r="O346" s="204"/>
      <c r="P346" s="204"/>
      <c r="Q346" s="39">
        <f>SUM(K346:P346)</f>
        <v>6</v>
      </c>
      <c r="R346" s="203"/>
      <c r="S346" s="213">
        <v>4</v>
      </c>
      <c r="T346" s="204"/>
      <c r="U346" s="204"/>
      <c r="V346" s="213">
        <v>2</v>
      </c>
      <c r="W346" s="204"/>
      <c r="X346" s="39">
        <f>SUM(R346:W346)</f>
        <v>6</v>
      </c>
      <c r="Y346" s="40">
        <f t="shared" si="91"/>
        <v>0</v>
      </c>
    </row>
    <row r="347" spans="1:25" ht="15.75" thickBot="1" x14ac:dyDescent="0.3">
      <c r="A347" s="217" t="s">
        <v>136</v>
      </c>
      <c r="B347" s="218"/>
      <c r="C347" s="219" t="s">
        <v>31</v>
      </c>
      <c r="D347" s="220"/>
      <c r="E347" s="201">
        <v>0.33333333333333331</v>
      </c>
      <c r="F347" s="202">
        <v>151599</v>
      </c>
      <c r="G347" s="201">
        <v>0.35972222222222222</v>
      </c>
      <c r="H347" s="202">
        <v>151622</v>
      </c>
      <c r="I347" s="37">
        <f t="shared" si="101"/>
        <v>2.6388888888888906E-2</v>
      </c>
      <c r="J347" s="38">
        <f t="shared" si="101"/>
        <v>23</v>
      </c>
      <c r="K347" s="208"/>
      <c r="L347" s="206"/>
      <c r="M347" s="206"/>
      <c r="N347" s="206"/>
      <c r="O347" s="206"/>
      <c r="P347" s="206"/>
      <c r="Q347" s="39">
        <f t="shared" ref="Q347:Q358" si="102">SUM(K347:P347)</f>
        <v>0</v>
      </c>
      <c r="R347" s="208"/>
      <c r="S347" s="206"/>
      <c r="T347" s="206"/>
      <c r="U347" s="206"/>
      <c r="V347" s="206"/>
      <c r="W347" s="206"/>
      <c r="X347" s="39">
        <f t="shared" ref="X347:X358" si="103">SUM(R347:W347)</f>
        <v>0</v>
      </c>
      <c r="Y347" s="40">
        <f t="shared" si="91"/>
        <v>0</v>
      </c>
    </row>
    <row r="348" spans="1:25" ht="15.75" thickBot="1" x14ac:dyDescent="0.3">
      <c r="A348" s="217" t="s">
        <v>136</v>
      </c>
      <c r="B348" s="218"/>
      <c r="C348" s="219" t="s">
        <v>32</v>
      </c>
      <c r="D348" s="220">
        <v>16</v>
      </c>
      <c r="E348" s="201">
        <v>0.35069444444444442</v>
      </c>
      <c r="F348" s="202">
        <v>151622</v>
      </c>
      <c r="G348" s="201">
        <v>0.39861111111111108</v>
      </c>
      <c r="H348" s="202">
        <v>151647</v>
      </c>
      <c r="I348" s="37">
        <f t="shared" si="101"/>
        <v>4.7916666666666663E-2</v>
      </c>
      <c r="J348" s="38">
        <f t="shared" si="101"/>
        <v>25</v>
      </c>
      <c r="K348" s="208"/>
      <c r="L348" s="207">
        <v>1</v>
      </c>
      <c r="M348" s="207">
        <v>1</v>
      </c>
      <c r="N348" s="206"/>
      <c r="O348" s="206"/>
      <c r="P348" s="206"/>
      <c r="Q348" s="39">
        <f t="shared" si="102"/>
        <v>2</v>
      </c>
      <c r="R348" s="208"/>
      <c r="S348" s="207">
        <v>1</v>
      </c>
      <c r="T348" s="206"/>
      <c r="U348" s="206"/>
      <c r="V348" s="207">
        <v>1</v>
      </c>
      <c r="W348" s="206"/>
      <c r="X348" s="39">
        <f t="shared" si="103"/>
        <v>2</v>
      </c>
      <c r="Y348" s="40">
        <f t="shared" si="91"/>
        <v>0</v>
      </c>
    </row>
    <row r="349" spans="1:25" ht="15.75" thickBot="1" x14ac:dyDescent="0.3">
      <c r="A349" s="217"/>
      <c r="B349" s="218"/>
      <c r="C349" s="219" t="s">
        <v>33</v>
      </c>
      <c r="D349" s="220"/>
      <c r="E349" s="201">
        <v>0.41319444444444442</v>
      </c>
      <c r="F349" s="202">
        <v>151647</v>
      </c>
      <c r="G349" s="201">
        <v>0.46458333333333335</v>
      </c>
      <c r="H349" s="202">
        <v>151680</v>
      </c>
      <c r="I349" s="37">
        <f t="shared" si="101"/>
        <v>5.1388888888888928E-2</v>
      </c>
      <c r="J349" s="38">
        <f t="shared" si="101"/>
        <v>33</v>
      </c>
      <c r="K349" s="208"/>
      <c r="L349" s="206"/>
      <c r="M349" s="206"/>
      <c r="N349" s="206"/>
      <c r="O349" s="206"/>
      <c r="P349" s="206"/>
      <c r="Q349" s="39">
        <f t="shared" si="102"/>
        <v>0</v>
      </c>
      <c r="R349" s="208"/>
      <c r="S349" s="206"/>
      <c r="T349" s="206"/>
      <c r="U349" s="206"/>
      <c r="V349" s="206"/>
      <c r="W349" s="206"/>
      <c r="X349" s="39">
        <f t="shared" si="103"/>
        <v>0</v>
      </c>
      <c r="Y349" s="40">
        <f t="shared" si="91"/>
        <v>0</v>
      </c>
    </row>
    <row r="350" spans="1:25" ht="15.75" thickBot="1" x14ac:dyDescent="0.3">
      <c r="A350" s="217" t="s">
        <v>136</v>
      </c>
      <c r="B350" s="218"/>
      <c r="C350" s="219" t="s">
        <v>34</v>
      </c>
      <c r="D350" s="220">
        <v>16</v>
      </c>
      <c r="E350" s="201">
        <v>0.64583333333333337</v>
      </c>
      <c r="F350" s="202">
        <v>151680</v>
      </c>
      <c r="G350" s="201">
        <v>0.68958333333333333</v>
      </c>
      <c r="H350" s="202">
        <v>151714</v>
      </c>
      <c r="I350" s="37">
        <f t="shared" si="101"/>
        <v>4.3749999999999956E-2</v>
      </c>
      <c r="J350" s="38">
        <f t="shared" si="101"/>
        <v>34</v>
      </c>
      <c r="K350" s="208"/>
      <c r="L350" s="207">
        <v>1</v>
      </c>
      <c r="M350" s="206"/>
      <c r="N350" s="206"/>
      <c r="O350" s="206"/>
      <c r="P350" s="206"/>
      <c r="Q350" s="39">
        <f t="shared" si="102"/>
        <v>1</v>
      </c>
      <c r="R350" s="208"/>
      <c r="S350" s="207">
        <v>1</v>
      </c>
      <c r="T350" s="206"/>
      <c r="U350" s="206"/>
      <c r="V350" s="206"/>
      <c r="W350" s="206"/>
      <c r="X350" s="39">
        <f t="shared" si="103"/>
        <v>1</v>
      </c>
      <c r="Y350" s="40">
        <f t="shared" si="91"/>
        <v>0</v>
      </c>
    </row>
    <row r="351" spans="1:25" ht="15.75" thickBot="1" x14ac:dyDescent="0.3">
      <c r="A351" s="217"/>
      <c r="B351" s="218"/>
      <c r="C351" s="219" t="s">
        <v>35</v>
      </c>
      <c r="D351" s="220"/>
      <c r="E351" s="201">
        <v>0.72777777777777775</v>
      </c>
      <c r="F351" s="202">
        <v>151714</v>
      </c>
      <c r="G351" s="201">
        <v>0.78125</v>
      </c>
      <c r="H351" s="202">
        <v>151750</v>
      </c>
      <c r="I351" s="37">
        <f t="shared" si="101"/>
        <v>5.3472222222222254E-2</v>
      </c>
      <c r="J351" s="38">
        <f t="shared" si="101"/>
        <v>36</v>
      </c>
      <c r="K351" s="208"/>
      <c r="L351" s="206"/>
      <c r="M351" s="206"/>
      <c r="N351" s="206"/>
      <c r="O351" s="206"/>
      <c r="P351" s="206"/>
      <c r="Q351" s="39">
        <f t="shared" si="102"/>
        <v>0</v>
      </c>
      <c r="R351" s="208"/>
      <c r="S351" s="206"/>
      <c r="T351" s="206"/>
      <c r="U351" s="206"/>
      <c r="V351" s="206"/>
      <c r="W351" s="206"/>
      <c r="X351" s="39">
        <f t="shared" si="103"/>
        <v>0</v>
      </c>
      <c r="Y351" s="40">
        <f t="shared" si="91"/>
        <v>0</v>
      </c>
    </row>
    <row r="352" spans="1:25" x14ac:dyDescent="0.25">
      <c r="A352" s="30"/>
      <c r="B352" s="41"/>
      <c r="C352" s="42" t="s">
        <v>36</v>
      </c>
      <c r="D352" s="33"/>
      <c r="E352" s="64"/>
      <c r="F352" s="65"/>
      <c r="G352" s="64"/>
      <c r="H352" s="65"/>
      <c r="I352" s="37">
        <f t="shared" si="101"/>
        <v>0</v>
      </c>
      <c r="J352" s="38">
        <f t="shared" si="101"/>
        <v>0</v>
      </c>
      <c r="K352" s="35"/>
      <c r="L352" s="35"/>
      <c r="M352" s="35"/>
      <c r="N352" s="35"/>
      <c r="O352" s="35"/>
      <c r="P352" s="35"/>
      <c r="Q352" s="39">
        <f t="shared" si="102"/>
        <v>0</v>
      </c>
      <c r="R352" s="35"/>
      <c r="S352" s="35"/>
      <c r="T352" s="35"/>
      <c r="U352" s="35"/>
      <c r="V352" s="35"/>
      <c r="W352" s="35"/>
      <c r="X352" s="39">
        <f t="shared" si="103"/>
        <v>0</v>
      </c>
      <c r="Y352" s="40">
        <f t="shared" si="91"/>
        <v>0</v>
      </c>
    </row>
    <row r="353" spans="1:25" x14ac:dyDescent="0.25">
      <c r="A353" s="30"/>
      <c r="B353" s="41"/>
      <c r="C353" s="42" t="s">
        <v>37</v>
      </c>
      <c r="D353" s="33"/>
      <c r="E353" s="64"/>
      <c r="F353" s="65"/>
      <c r="G353" s="64"/>
      <c r="H353" s="65"/>
      <c r="I353" s="37">
        <f t="shared" si="101"/>
        <v>0</v>
      </c>
      <c r="J353" s="38">
        <f t="shared" si="101"/>
        <v>0</v>
      </c>
      <c r="K353" s="35"/>
      <c r="L353" s="35"/>
      <c r="M353" s="35"/>
      <c r="N353" s="35"/>
      <c r="O353" s="35"/>
      <c r="P353" s="35"/>
      <c r="Q353" s="39">
        <f t="shared" si="102"/>
        <v>0</v>
      </c>
      <c r="R353" s="35"/>
      <c r="S353" s="35"/>
      <c r="T353" s="35"/>
      <c r="U353" s="35"/>
      <c r="V353" s="35"/>
      <c r="W353" s="35"/>
      <c r="X353" s="39">
        <f t="shared" si="103"/>
        <v>0</v>
      </c>
      <c r="Y353" s="40">
        <f t="shared" si="91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01"/>
        <v>0</v>
      </c>
      <c r="J354" s="38">
        <f t="shared" si="101"/>
        <v>0</v>
      </c>
      <c r="K354" s="35"/>
      <c r="L354" s="35"/>
      <c r="M354" s="35"/>
      <c r="N354" s="35"/>
      <c r="O354" s="35"/>
      <c r="P354" s="35"/>
      <c r="Q354" s="39">
        <f t="shared" si="102"/>
        <v>0</v>
      </c>
      <c r="R354" s="35"/>
      <c r="S354" s="35"/>
      <c r="T354" s="35"/>
      <c r="U354" s="35"/>
      <c r="V354" s="35"/>
      <c r="W354" s="35"/>
      <c r="X354" s="39">
        <f t="shared" si="103"/>
        <v>0</v>
      </c>
      <c r="Y354" s="40">
        <f t="shared" si="91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01"/>
        <v>0</v>
      </c>
      <c r="J355" s="38">
        <f t="shared" si="101"/>
        <v>0</v>
      </c>
      <c r="K355" s="35"/>
      <c r="L355" s="35"/>
      <c r="M355" s="35"/>
      <c r="N355" s="35"/>
      <c r="O355" s="35"/>
      <c r="P355" s="35"/>
      <c r="Q355" s="39">
        <f t="shared" si="102"/>
        <v>0</v>
      </c>
      <c r="R355" s="35"/>
      <c r="S355" s="35"/>
      <c r="T355" s="35"/>
      <c r="U355" s="35"/>
      <c r="V355" s="35"/>
      <c r="W355" s="35"/>
      <c r="X355" s="39">
        <f t="shared" si="103"/>
        <v>0</v>
      </c>
      <c r="Y355" s="40">
        <f t="shared" si="91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01"/>
        <v>0</v>
      </c>
      <c r="J356" s="38">
        <f t="shared" si="101"/>
        <v>0</v>
      </c>
      <c r="K356" s="35"/>
      <c r="L356" s="35"/>
      <c r="M356" s="35"/>
      <c r="N356" s="35"/>
      <c r="O356" s="35"/>
      <c r="P356" s="35"/>
      <c r="Q356" s="39">
        <f t="shared" si="102"/>
        <v>0</v>
      </c>
      <c r="R356" s="35"/>
      <c r="S356" s="35"/>
      <c r="T356" s="35"/>
      <c r="U356" s="35"/>
      <c r="V356" s="35"/>
      <c r="W356" s="35"/>
      <c r="X356" s="39">
        <f t="shared" si="103"/>
        <v>0</v>
      </c>
      <c r="Y356" s="40">
        <f t="shared" si="91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01"/>
        <v>0</v>
      </c>
      <c r="J357" s="38">
        <f t="shared" si="101"/>
        <v>0</v>
      </c>
      <c r="K357" s="35"/>
      <c r="L357" s="35"/>
      <c r="M357" s="35"/>
      <c r="N357" s="35"/>
      <c r="O357" s="35"/>
      <c r="P357" s="35"/>
      <c r="Q357" s="39">
        <f t="shared" si="102"/>
        <v>0</v>
      </c>
      <c r="R357" s="35"/>
      <c r="S357" s="35"/>
      <c r="T357" s="35"/>
      <c r="U357" s="35"/>
      <c r="V357" s="35"/>
      <c r="W357" s="35"/>
      <c r="X357" s="39">
        <f t="shared" si="103"/>
        <v>0</v>
      </c>
      <c r="Y357" s="40">
        <f t="shared" si="91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01"/>
        <v>0</v>
      </c>
      <c r="J358" s="38">
        <f t="shared" si="101"/>
        <v>0</v>
      </c>
      <c r="K358" s="35"/>
      <c r="L358" s="35"/>
      <c r="M358" s="35"/>
      <c r="N358" s="35"/>
      <c r="O358" s="35"/>
      <c r="P358" s="35"/>
      <c r="Q358" s="39">
        <f t="shared" si="102"/>
        <v>0</v>
      </c>
      <c r="R358" s="35"/>
      <c r="S358" s="35"/>
      <c r="T358" s="35"/>
      <c r="U358" s="35"/>
      <c r="V358" s="35"/>
      <c r="W358" s="35"/>
      <c r="X358" s="39">
        <f t="shared" si="103"/>
        <v>0</v>
      </c>
      <c r="Y358" s="40">
        <f t="shared" si="91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0.27430555555555564</v>
      </c>
      <c r="J360" s="38">
        <f>SUM(J346:J359)</f>
        <v>185</v>
      </c>
      <c r="K360" s="38">
        <f t="shared" ref="K360:X360" si="104">SUM(K346:K359)</f>
        <v>2</v>
      </c>
      <c r="L360" s="38">
        <f t="shared" si="104"/>
        <v>6</v>
      </c>
      <c r="M360" s="38">
        <f t="shared" si="104"/>
        <v>1</v>
      </c>
      <c r="N360" s="38">
        <f t="shared" si="104"/>
        <v>0</v>
      </c>
      <c r="O360" s="38">
        <f t="shared" si="104"/>
        <v>0</v>
      </c>
      <c r="P360" s="38">
        <f t="shared" si="104"/>
        <v>0</v>
      </c>
      <c r="Q360" s="38">
        <f t="shared" si="104"/>
        <v>9</v>
      </c>
      <c r="R360" s="38">
        <f t="shared" si="104"/>
        <v>0</v>
      </c>
      <c r="S360" s="38">
        <f t="shared" si="104"/>
        <v>6</v>
      </c>
      <c r="T360" s="38">
        <f t="shared" si="104"/>
        <v>0</v>
      </c>
      <c r="U360" s="38">
        <f t="shared" si="104"/>
        <v>0</v>
      </c>
      <c r="V360" s="38">
        <f t="shared" si="104"/>
        <v>3</v>
      </c>
      <c r="W360" s="38">
        <f t="shared" si="104"/>
        <v>0</v>
      </c>
      <c r="X360" s="38">
        <f t="shared" si="104"/>
        <v>9</v>
      </c>
      <c r="Y360" s="40">
        <f t="shared" si="91"/>
        <v>0</v>
      </c>
    </row>
    <row r="361" spans="1:25" ht="16.5" thickTop="1" thickBot="1" x14ac:dyDescent="0.3">
      <c r="A361" s="214" t="s">
        <v>46</v>
      </c>
      <c r="B361" s="221">
        <v>43791</v>
      </c>
      <c r="C361" s="215" t="s">
        <v>30</v>
      </c>
      <c r="D361" s="216">
        <v>18</v>
      </c>
      <c r="E361" s="198">
        <v>0.27083333333333331</v>
      </c>
      <c r="F361" s="199">
        <v>17441</v>
      </c>
      <c r="G361" s="198">
        <v>0.31666666666666665</v>
      </c>
      <c r="H361" s="199">
        <v>17473</v>
      </c>
      <c r="I361" s="37">
        <f t="shared" ref="I361:J373" si="105">SUM(G361-E361)</f>
        <v>4.5833333333333337E-2</v>
      </c>
      <c r="J361" s="38">
        <f t="shared" si="105"/>
        <v>32</v>
      </c>
      <c r="K361" s="234">
        <v>1</v>
      </c>
      <c r="L361" s="213">
        <v>3</v>
      </c>
      <c r="M361" s="204"/>
      <c r="N361" s="204"/>
      <c r="O361" s="204"/>
      <c r="P361" s="204"/>
      <c r="Q361" s="39">
        <f>SUM(K361:P361)</f>
        <v>4</v>
      </c>
      <c r="R361" s="203"/>
      <c r="S361" s="213">
        <v>2</v>
      </c>
      <c r="T361" s="204"/>
      <c r="U361" s="204"/>
      <c r="V361" s="213">
        <v>2</v>
      </c>
      <c r="W361" s="204"/>
      <c r="X361" s="39">
        <f>SUM(R361:W361)</f>
        <v>4</v>
      </c>
      <c r="Y361" s="40">
        <f t="shared" si="91"/>
        <v>0</v>
      </c>
    </row>
    <row r="362" spans="1:25" ht="15.75" thickBot="1" x14ac:dyDescent="0.3">
      <c r="A362" s="217" t="s">
        <v>136</v>
      </c>
      <c r="B362" s="233"/>
      <c r="C362" s="219" t="s">
        <v>31</v>
      </c>
      <c r="D362" s="220"/>
      <c r="E362" s="201">
        <v>0.33333333333333331</v>
      </c>
      <c r="F362" s="202">
        <v>17473</v>
      </c>
      <c r="G362" s="201">
        <v>0.35972222222222222</v>
      </c>
      <c r="H362" s="202">
        <v>17498</v>
      </c>
      <c r="I362" s="37">
        <f t="shared" si="105"/>
        <v>2.6388888888888906E-2</v>
      </c>
      <c r="J362" s="38">
        <f t="shared" si="105"/>
        <v>25</v>
      </c>
      <c r="K362" s="208"/>
      <c r="L362" s="206"/>
      <c r="M362" s="206"/>
      <c r="N362" s="206"/>
      <c r="O362" s="206"/>
      <c r="P362" s="206"/>
      <c r="Q362" s="39">
        <f t="shared" ref="Q362:Q373" si="106">SUM(K362:P362)</f>
        <v>0</v>
      </c>
      <c r="R362" s="208"/>
      <c r="S362" s="206"/>
      <c r="T362" s="206"/>
      <c r="U362" s="206"/>
      <c r="V362" s="206"/>
      <c r="W362" s="206"/>
      <c r="X362" s="39">
        <f t="shared" ref="X362:X373" si="107">SUM(R362:W362)</f>
        <v>0</v>
      </c>
      <c r="Y362" s="40">
        <f t="shared" si="91"/>
        <v>0</v>
      </c>
    </row>
    <row r="363" spans="1:25" ht="15.75" thickBot="1" x14ac:dyDescent="0.3">
      <c r="A363" s="217" t="s">
        <v>136</v>
      </c>
      <c r="B363" s="233"/>
      <c r="C363" s="219" t="s">
        <v>32</v>
      </c>
      <c r="D363" s="220">
        <v>18</v>
      </c>
      <c r="E363" s="201">
        <v>0.36944444444444446</v>
      </c>
      <c r="F363" s="202">
        <v>17498</v>
      </c>
      <c r="G363" s="201">
        <v>0.40069444444444446</v>
      </c>
      <c r="H363" s="202">
        <v>17528</v>
      </c>
      <c r="I363" s="37">
        <f t="shared" si="105"/>
        <v>3.125E-2</v>
      </c>
      <c r="J363" s="38">
        <f t="shared" si="105"/>
        <v>30</v>
      </c>
      <c r="K363" s="205">
        <v>2</v>
      </c>
      <c r="L363" s="207">
        <v>1</v>
      </c>
      <c r="M363" s="207">
        <v>1</v>
      </c>
      <c r="N363" s="206"/>
      <c r="O363" s="206"/>
      <c r="P363" s="206"/>
      <c r="Q363" s="39">
        <f t="shared" si="106"/>
        <v>4</v>
      </c>
      <c r="R363" s="208"/>
      <c r="S363" s="207">
        <v>1</v>
      </c>
      <c r="T363" s="206"/>
      <c r="U363" s="206"/>
      <c r="V363" s="207">
        <v>3</v>
      </c>
      <c r="W363" s="206"/>
      <c r="X363" s="39">
        <f t="shared" si="107"/>
        <v>4</v>
      </c>
      <c r="Y363" s="40">
        <f t="shared" si="91"/>
        <v>0</v>
      </c>
    </row>
    <row r="364" spans="1:25" ht="15.75" thickBot="1" x14ac:dyDescent="0.3">
      <c r="A364" s="217"/>
      <c r="B364" s="233"/>
      <c r="C364" s="219" t="s">
        <v>33</v>
      </c>
      <c r="D364" s="220"/>
      <c r="E364" s="201">
        <v>0.41319444444444442</v>
      </c>
      <c r="F364" s="202">
        <v>17528</v>
      </c>
      <c r="G364" s="201">
        <v>0.46180555555555558</v>
      </c>
      <c r="H364" s="202">
        <v>17556</v>
      </c>
      <c r="I364" s="37">
        <f t="shared" si="105"/>
        <v>4.861111111111116E-2</v>
      </c>
      <c r="J364" s="38">
        <f t="shared" si="105"/>
        <v>28</v>
      </c>
      <c r="K364" s="208"/>
      <c r="L364" s="207">
        <v>2</v>
      </c>
      <c r="M364" s="206"/>
      <c r="N364" s="206"/>
      <c r="O364" s="206"/>
      <c r="P364" s="206"/>
      <c r="Q364" s="39">
        <f t="shared" si="106"/>
        <v>2</v>
      </c>
      <c r="R364" s="208"/>
      <c r="S364" s="206"/>
      <c r="T364" s="206"/>
      <c r="U364" s="206"/>
      <c r="V364" s="207">
        <v>2</v>
      </c>
      <c r="W364" s="206"/>
      <c r="X364" s="39">
        <f t="shared" si="107"/>
        <v>2</v>
      </c>
      <c r="Y364" s="40">
        <f t="shared" si="91"/>
        <v>0</v>
      </c>
    </row>
    <row r="365" spans="1:25" ht="15.75" thickBot="1" x14ac:dyDescent="0.3">
      <c r="A365" s="217" t="s">
        <v>136</v>
      </c>
      <c r="B365" s="233"/>
      <c r="C365" s="219" t="s">
        <v>34</v>
      </c>
      <c r="D365" s="220">
        <v>16</v>
      </c>
      <c r="E365" s="201">
        <v>0.64583333333333337</v>
      </c>
      <c r="F365" s="202">
        <v>151750</v>
      </c>
      <c r="G365" s="201">
        <v>0.7006944444444444</v>
      </c>
      <c r="H365" s="202">
        <v>151805</v>
      </c>
      <c r="I365" s="37">
        <f t="shared" si="105"/>
        <v>5.4861111111111027E-2</v>
      </c>
      <c r="J365" s="38">
        <f t="shared" si="105"/>
        <v>55</v>
      </c>
      <c r="K365" s="208"/>
      <c r="L365" s="207">
        <v>2</v>
      </c>
      <c r="M365" s="206"/>
      <c r="N365" s="206"/>
      <c r="O365" s="206"/>
      <c r="P365" s="206"/>
      <c r="Q365" s="39">
        <f t="shared" si="106"/>
        <v>2</v>
      </c>
      <c r="R365" s="208"/>
      <c r="S365" s="206"/>
      <c r="T365" s="206"/>
      <c r="U365" s="206"/>
      <c r="V365" s="207">
        <v>2</v>
      </c>
      <c r="W365" s="206"/>
      <c r="X365" s="39">
        <f t="shared" si="107"/>
        <v>2</v>
      </c>
      <c r="Y365" s="40">
        <f t="shared" si="91"/>
        <v>0</v>
      </c>
    </row>
    <row r="366" spans="1:25" ht="15.75" thickBot="1" x14ac:dyDescent="0.3">
      <c r="A366" s="217"/>
      <c r="B366" s="233"/>
      <c r="C366" s="219" t="s">
        <v>35</v>
      </c>
      <c r="D366" s="220"/>
      <c r="E366" s="201">
        <v>0.72777777777777775</v>
      </c>
      <c r="F366" s="202">
        <v>151805</v>
      </c>
      <c r="G366" s="201">
        <v>0.78472222222222221</v>
      </c>
      <c r="H366" s="202">
        <v>151842</v>
      </c>
      <c r="I366" s="37">
        <f t="shared" si="105"/>
        <v>5.6944444444444464E-2</v>
      </c>
      <c r="J366" s="38">
        <f t="shared" si="105"/>
        <v>37</v>
      </c>
      <c r="K366" s="205">
        <v>4</v>
      </c>
      <c r="L366" s="207">
        <v>1</v>
      </c>
      <c r="M366" s="207">
        <v>1</v>
      </c>
      <c r="N366" s="206"/>
      <c r="O366" s="206"/>
      <c r="P366" s="207">
        <v>1</v>
      </c>
      <c r="Q366" s="39">
        <f t="shared" si="106"/>
        <v>7</v>
      </c>
      <c r="R366" s="208"/>
      <c r="S366" s="207">
        <v>3</v>
      </c>
      <c r="T366" s="206"/>
      <c r="U366" s="206"/>
      <c r="V366" s="207">
        <v>4</v>
      </c>
      <c r="W366" s="206"/>
      <c r="X366" s="39">
        <f t="shared" si="107"/>
        <v>7</v>
      </c>
      <c r="Y366" s="40">
        <f t="shared" si="91"/>
        <v>0</v>
      </c>
    </row>
    <row r="367" spans="1:25" x14ac:dyDescent="0.25">
      <c r="A367" s="30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05"/>
        <v>0</v>
      </c>
      <c r="J367" s="38">
        <f t="shared" si="105"/>
        <v>0</v>
      </c>
      <c r="K367" s="35"/>
      <c r="L367" s="35"/>
      <c r="M367" s="35"/>
      <c r="N367" s="35"/>
      <c r="O367" s="35"/>
      <c r="P367" s="35"/>
      <c r="Q367" s="39">
        <f t="shared" si="106"/>
        <v>0</v>
      </c>
      <c r="R367" s="35"/>
      <c r="S367" s="35"/>
      <c r="T367" s="35"/>
      <c r="U367" s="35"/>
      <c r="V367" s="35"/>
      <c r="W367" s="35"/>
      <c r="X367" s="39">
        <f t="shared" si="107"/>
        <v>0</v>
      </c>
      <c r="Y367" s="40">
        <f t="shared" si="91"/>
        <v>0</v>
      </c>
    </row>
    <row r="368" spans="1:25" x14ac:dyDescent="0.25">
      <c r="A368" s="30"/>
      <c r="B368" s="62"/>
      <c r="C368" s="42" t="s">
        <v>37</v>
      </c>
      <c r="D368" s="33"/>
      <c r="E368" s="64"/>
      <c r="F368" s="65"/>
      <c r="G368" s="64"/>
      <c r="H368" s="65"/>
      <c r="I368" s="37">
        <f t="shared" si="105"/>
        <v>0</v>
      </c>
      <c r="J368" s="38">
        <f t="shared" si="105"/>
        <v>0</v>
      </c>
      <c r="K368" s="35"/>
      <c r="L368" s="35"/>
      <c r="M368" s="35"/>
      <c r="N368" s="35"/>
      <c r="O368" s="35"/>
      <c r="P368" s="35"/>
      <c r="Q368" s="39">
        <f t="shared" si="106"/>
        <v>0</v>
      </c>
      <c r="R368" s="35"/>
      <c r="S368" s="35"/>
      <c r="T368" s="35"/>
      <c r="U368" s="35"/>
      <c r="V368" s="35"/>
      <c r="W368" s="35"/>
      <c r="X368" s="39">
        <f t="shared" si="107"/>
        <v>0</v>
      </c>
      <c r="Y368" s="40">
        <f t="shared" si="91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05"/>
        <v>0</v>
      </c>
      <c r="J369" s="38">
        <f t="shared" si="105"/>
        <v>0</v>
      </c>
      <c r="K369" s="35"/>
      <c r="L369" s="35"/>
      <c r="M369" s="35"/>
      <c r="N369" s="35"/>
      <c r="O369" s="35"/>
      <c r="P369" s="35"/>
      <c r="Q369" s="39">
        <f t="shared" si="106"/>
        <v>0</v>
      </c>
      <c r="R369" s="35"/>
      <c r="S369" s="35"/>
      <c r="T369" s="35"/>
      <c r="U369" s="35"/>
      <c r="V369" s="35"/>
      <c r="W369" s="35"/>
      <c r="X369" s="39">
        <f t="shared" si="107"/>
        <v>0</v>
      </c>
      <c r="Y369" s="40">
        <f t="shared" si="91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05"/>
        <v>0</v>
      </c>
      <c r="J370" s="38">
        <f t="shared" si="105"/>
        <v>0</v>
      </c>
      <c r="K370" s="35"/>
      <c r="L370" s="35"/>
      <c r="M370" s="35"/>
      <c r="N370" s="35"/>
      <c r="O370" s="35"/>
      <c r="P370" s="35"/>
      <c r="Q370" s="39">
        <f t="shared" si="106"/>
        <v>0</v>
      </c>
      <c r="R370" s="35"/>
      <c r="S370" s="35"/>
      <c r="T370" s="35"/>
      <c r="U370" s="35"/>
      <c r="V370" s="35"/>
      <c r="W370" s="35"/>
      <c r="X370" s="39">
        <f t="shared" si="107"/>
        <v>0</v>
      </c>
      <c r="Y370" s="40">
        <f t="shared" si="91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05"/>
        <v>0</v>
      </c>
      <c r="J371" s="38">
        <f t="shared" si="105"/>
        <v>0</v>
      </c>
      <c r="K371" s="35"/>
      <c r="L371" s="35"/>
      <c r="M371" s="35"/>
      <c r="N371" s="35"/>
      <c r="O371" s="35"/>
      <c r="P371" s="35"/>
      <c r="Q371" s="39">
        <f t="shared" si="106"/>
        <v>0</v>
      </c>
      <c r="R371" s="35"/>
      <c r="S371" s="35"/>
      <c r="T371" s="35"/>
      <c r="U371" s="35"/>
      <c r="V371" s="35"/>
      <c r="W371" s="35"/>
      <c r="X371" s="39">
        <f t="shared" si="107"/>
        <v>0</v>
      </c>
      <c r="Y371" s="40">
        <f t="shared" si="91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05"/>
        <v>0</v>
      </c>
      <c r="J372" s="38">
        <f t="shared" si="105"/>
        <v>0</v>
      </c>
      <c r="K372" s="35"/>
      <c r="L372" s="35"/>
      <c r="M372" s="35"/>
      <c r="N372" s="35"/>
      <c r="O372" s="35"/>
      <c r="P372" s="35"/>
      <c r="Q372" s="39">
        <f t="shared" si="106"/>
        <v>0</v>
      </c>
      <c r="R372" s="35"/>
      <c r="S372" s="35"/>
      <c r="T372" s="35"/>
      <c r="U372" s="35"/>
      <c r="V372" s="35"/>
      <c r="W372" s="35"/>
      <c r="X372" s="39">
        <f t="shared" si="107"/>
        <v>0</v>
      </c>
      <c r="Y372" s="40">
        <f t="shared" si="91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05"/>
        <v>0</v>
      </c>
      <c r="J373" s="38">
        <f t="shared" si="105"/>
        <v>0</v>
      </c>
      <c r="K373" s="35"/>
      <c r="L373" s="35"/>
      <c r="M373" s="35"/>
      <c r="N373" s="35"/>
      <c r="O373" s="35"/>
      <c r="P373" s="35"/>
      <c r="Q373" s="39">
        <f t="shared" si="106"/>
        <v>0</v>
      </c>
      <c r="R373" s="35"/>
      <c r="S373" s="35"/>
      <c r="T373" s="35"/>
      <c r="U373" s="35"/>
      <c r="V373" s="35"/>
      <c r="W373" s="35"/>
      <c r="X373" s="39">
        <f t="shared" si="107"/>
        <v>0</v>
      </c>
      <c r="Y373" s="40">
        <f t="shared" si="91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0.2638888888888889</v>
      </c>
      <c r="J375" s="38">
        <f>SUM(J361:J374)</f>
        <v>207</v>
      </c>
      <c r="K375" s="38">
        <f t="shared" ref="K375:X375" si="108">SUM(K361:K374)</f>
        <v>7</v>
      </c>
      <c r="L375" s="38">
        <f t="shared" si="108"/>
        <v>9</v>
      </c>
      <c r="M375" s="38">
        <f t="shared" si="108"/>
        <v>2</v>
      </c>
      <c r="N375" s="38">
        <f t="shared" si="108"/>
        <v>0</v>
      </c>
      <c r="O375" s="38">
        <f t="shared" si="108"/>
        <v>0</v>
      </c>
      <c r="P375" s="38">
        <f t="shared" si="108"/>
        <v>1</v>
      </c>
      <c r="Q375" s="38">
        <f t="shared" si="108"/>
        <v>19</v>
      </c>
      <c r="R375" s="38">
        <f t="shared" si="108"/>
        <v>0</v>
      </c>
      <c r="S375" s="38">
        <f t="shared" si="108"/>
        <v>6</v>
      </c>
      <c r="T375" s="38">
        <f t="shared" si="108"/>
        <v>0</v>
      </c>
      <c r="U375" s="38">
        <f t="shared" si="108"/>
        <v>0</v>
      </c>
      <c r="V375" s="38">
        <f t="shared" si="108"/>
        <v>13</v>
      </c>
      <c r="W375" s="38">
        <f t="shared" si="108"/>
        <v>0</v>
      </c>
      <c r="X375" s="38">
        <f t="shared" si="108"/>
        <v>19</v>
      </c>
      <c r="Y375" s="40">
        <f t="shared" si="91"/>
        <v>0</v>
      </c>
    </row>
    <row r="376" spans="1:25" ht="15.75" thickTop="1" x14ac:dyDescent="0.25">
      <c r="A376" s="30" t="s">
        <v>47</v>
      </c>
      <c r="B376" s="31">
        <v>43792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09">SUM(G376-E376)</f>
        <v>0</v>
      </c>
      <c r="J376" s="38">
        <f t="shared" si="109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91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09"/>
        <v>0</v>
      </c>
      <c r="J377" s="38">
        <f t="shared" si="109"/>
        <v>0</v>
      </c>
      <c r="K377" s="35"/>
      <c r="L377" s="35"/>
      <c r="M377" s="35"/>
      <c r="N377" s="35"/>
      <c r="O377" s="35"/>
      <c r="P377" s="35"/>
      <c r="Q377" s="39">
        <f t="shared" ref="Q377:Q383" si="110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11">SUM(R377:W377)</f>
        <v>0</v>
      </c>
      <c r="Y377" s="40">
        <f t="shared" si="91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09"/>
        <v>0</v>
      </c>
      <c r="J378" s="38">
        <f t="shared" si="109"/>
        <v>0</v>
      </c>
      <c r="K378" s="35"/>
      <c r="L378" s="35"/>
      <c r="M378" s="35"/>
      <c r="N378" s="35"/>
      <c r="O378" s="35"/>
      <c r="P378" s="35"/>
      <c r="Q378" s="39">
        <f t="shared" si="110"/>
        <v>0</v>
      </c>
      <c r="R378" s="35"/>
      <c r="S378" s="35"/>
      <c r="T378" s="35"/>
      <c r="U378" s="35"/>
      <c r="V378" s="35"/>
      <c r="W378" s="35"/>
      <c r="X378" s="39">
        <f t="shared" si="111"/>
        <v>0</v>
      </c>
      <c r="Y378" s="40">
        <f t="shared" si="91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09"/>
        <v>0</v>
      </c>
      <c r="J379" s="38">
        <f t="shared" si="109"/>
        <v>0</v>
      </c>
      <c r="K379" s="35"/>
      <c r="L379" s="35"/>
      <c r="M379" s="35"/>
      <c r="N379" s="35"/>
      <c r="O379" s="35"/>
      <c r="P379" s="35"/>
      <c r="Q379" s="39">
        <f t="shared" si="110"/>
        <v>0</v>
      </c>
      <c r="R379" s="35"/>
      <c r="S379" s="35"/>
      <c r="T379" s="35"/>
      <c r="U379" s="35"/>
      <c r="V379" s="35"/>
      <c r="W379" s="35"/>
      <c r="X379" s="39">
        <f t="shared" si="111"/>
        <v>0</v>
      </c>
      <c r="Y379" s="40">
        <f t="shared" si="91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09"/>
        <v>0</v>
      </c>
      <c r="J380" s="38">
        <f t="shared" si="109"/>
        <v>0</v>
      </c>
      <c r="K380" s="35"/>
      <c r="L380" s="35"/>
      <c r="M380" s="35"/>
      <c r="N380" s="35"/>
      <c r="O380" s="35"/>
      <c r="P380" s="35"/>
      <c r="Q380" s="39">
        <f t="shared" si="110"/>
        <v>0</v>
      </c>
      <c r="R380" s="35"/>
      <c r="S380" s="35"/>
      <c r="T380" s="35"/>
      <c r="U380" s="35"/>
      <c r="V380" s="35"/>
      <c r="W380" s="35"/>
      <c r="X380" s="39">
        <f t="shared" si="111"/>
        <v>0</v>
      </c>
      <c r="Y380" s="40">
        <f t="shared" si="91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09"/>
        <v>0</v>
      </c>
      <c r="J381" s="38">
        <f t="shared" si="109"/>
        <v>0</v>
      </c>
      <c r="K381" s="35"/>
      <c r="L381" s="35"/>
      <c r="M381" s="35"/>
      <c r="N381" s="35"/>
      <c r="O381" s="35"/>
      <c r="P381" s="35"/>
      <c r="Q381" s="39">
        <f t="shared" si="110"/>
        <v>0</v>
      </c>
      <c r="R381" s="35"/>
      <c r="S381" s="35"/>
      <c r="T381" s="35"/>
      <c r="U381" s="35"/>
      <c r="V381" s="35"/>
      <c r="W381" s="35"/>
      <c r="X381" s="39">
        <f t="shared" si="111"/>
        <v>0</v>
      </c>
      <c r="Y381" s="40">
        <f t="shared" si="91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09"/>
        <v>0</v>
      </c>
      <c r="J382" s="38">
        <f t="shared" si="109"/>
        <v>0</v>
      </c>
      <c r="K382" s="35"/>
      <c r="L382" s="35"/>
      <c r="M382" s="35"/>
      <c r="N382" s="35"/>
      <c r="O382" s="35"/>
      <c r="P382" s="35"/>
      <c r="Q382" s="39">
        <f t="shared" si="110"/>
        <v>0</v>
      </c>
      <c r="R382" s="35"/>
      <c r="S382" s="35"/>
      <c r="T382" s="35"/>
      <c r="U382" s="35"/>
      <c r="V382" s="35"/>
      <c r="W382" s="35"/>
      <c r="X382" s="39">
        <f t="shared" si="111"/>
        <v>0</v>
      </c>
      <c r="Y382" s="40">
        <f t="shared" si="91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09"/>
        <v>0</v>
      </c>
      <c r="J383" s="38">
        <f t="shared" si="109"/>
        <v>0</v>
      </c>
      <c r="K383" s="35"/>
      <c r="L383" s="35"/>
      <c r="M383" s="35"/>
      <c r="N383" s="35"/>
      <c r="O383" s="35"/>
      <c r="P383" s="35"/>
      <c r="Q383" s="39">
        <f t="shared" si="110"/>
        <v>0</v>
      </c>
      <c r="R383" s="35"/>
      <c r="S383" s="35"/>
      <c r="T383" s="35"/>
      <c r="U383" s="35"/>
      <c r="V383" s="35"/>
      <c r="W383" s="35"/>
      <c r="X383" s="39">
        <f t="shared" si="111"/>
        <v>0</v>
      </c>
      <c r="Y383" s="40">
        <f t="shared" si="91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12">SUM(K376:K384)</f>
        <v>0</v>
      </c>
      <c r="L385" s="38">
        <f t="shared" si="112"/>
        <v>0</v>
      </c>
      <c r="M385" s="38">
        <f t="shared" si="112"/>
        <v>0</v>
      </c>
      <c r="N385" s="38">
        <f t="shared" si="112"/>
        <v>0</v>
      </c>
      <c r="O385" s="38">
        <f t="shared" si="112"/>
        <v>0</v>
      </c>
      <c r="P385" s="38">
        <f t="shared" si="112"/>
        <v>0</v>
      </c>
      <c r="Q385" s="38">
        <f t="shared" si="112"/>
        <v>0</v>
      </c>
      <c r="R385" s="38">
        <f t="shared" si="112"/>
        <v>0</v>
      </c>
      <c r="S385" s="38">
        <f t="shared" si="112"/>
        <v>0</v>
      </c>
      <c r="T385" s="38">
        <f t="shared" si="112"/>
        <v>0</v>
      </c>
      <c r="U385" s="38">
        <f t="shared" si="112"/>
        <v>0</v>
      </c>
      <c r="V385" s="38">
        <f t="shared" si="112"/>
        <v>0</v>
      </c>
      <c r="W385" s="38">
        <f t="shared" si="112"/>
        <v>0</v>
      </c>
      <c r="X385" s="38">
        <f t="shared" si="112"/>
        <v>0</v>
      </c>
      <c r="Y385" s="40">
        <f t="shared" si="91"/>
        <v>0</v>
      </c>
    </row>
    <row r="386" spans="1:25" ht="15.75" thickTop="1" x14ac:dyDescent="0.25">
      <c r="A386" s="30" t="s">
        <v>29</v>
      </c>
      <c r="B386" s="31">
        <v>43793</v>
      </c>
      <c r="C386" s="32"/>
      <c r="D386" s="33"/>
      <c r="E386" s="34"/>
      <c r="F386" s="35"/>
      <c r="G386" s="36"/>
      <c r="H386" s="35"/>
      <c r="I386" s="37">
        <f>SUM(G386-E386)</f>
        <v>0</v>
      </c>
      <c r="J386" s="38">
        <f>SUM(H386-F386)</f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91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ref="I387:J393" si="113">SUM(G387-E387)</f>
        <v>0</v>
      </c>
      <c r="J387" s="38">
        <f t="shared" si="113"/>
        <v>0</v>
      </c>
      <c r="K387" s="35"/>
      <c r="L387" s="35"/>
      <c r="M387" s="35"/>
      <c r="N387" s="35"/>
      <c r="O387" s="35"/>
      <c r="P387" s="35"/>
      <c r="Q387" s="39">
        <f t="shared" ref="Q387:Q393" si="114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15">SUM(R387:W387)</f>
        <v>0</v>
      </c>
      <c r="Y387" s="40">
        <f t="shared" si="91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13"/>
        <v>0</v>
      </c>
      <c r="J388" s="38">
        <f t="shared" si="113"/>
        <v>0</v>
      </c>
      <c r="K388" s="35"/>
      <c r="L388" s="35"/>
      <c r="M388" s="35"/>
      <c r="N388" s="35"/>
      <c r="O388" s="35"/>
      <c r="P388" s="35"/>
      <c r="Q388" s="39">
        <f t="shared" si="114"/>
        <v>0</v>
      </c>
      <c r="R388" s="35"/>
      <c r="S388" s="35"/>
      <c r="T388" s="35"/>
      <c r="U388" s="35"/>
      <c r="V388" s="35"/>
      <c r="W388" s="35"/>
      <c r="X388" s="39">
        <f t="shared" si="115"/>
        <v>0</v>
      </c>
      <c r="Y388" s="40">
        <f t="shared" si="91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13"/>
        <v>0</v>
      </c>
      <c r="J389" s="38">
        <f t="shared" si="113"/>
        <v>0</v>
      </c>
      <c r="K389" s="35"/>
      <c r="L389" s="35"/>
      <c r="M389" s="35"/>
      <c r="N389" s="35"/>
      <c r="O389" s="35"/>
      <c r="P389" s="35"/>
      <c r="Q389" s="39">
        <f t="shared" si="114"/>
        <v>0</v>
      </c>
      <c r="R389" s="35"/>
      <c r="S389" s="35"/>
      <c r="T389" s="35"/>
      <c r="U389" s="35"/>
      <c r="V389" s="35"/>
      <c r="W389" s="35"/>
      <c r="X389" s="39">
        <f t="shared" si="115"/>
        <v>0</v>
      </c>
      <c r="Y389" s="40">
        <f t="shared" si="91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13"/>
        <v>0</v>
      </c>
      <c r="J390" s="38">
        <f t="shared" si="113"/>
        <v>0</v>
      </c>
      <c r="K390" s="35"/>
      <c r="L390" s="35"/>
      <c r="M390" s="35"/>
      <c r="N390" s="35"/>
      <c r="O390" s="35"/>
      <c r="P390" s="35"/>
      <c r="Q390" s="39">
        <f t="shared" si="114"/>
        <v>0</v>
      </c>
      <c r="R390" s="35"/>
      <c r="S390" s="35"/>
      <c r="T390" s="35"/>
      <c r="U390" s="35"/>
      <c r="V390" s="35"/>
      <c r="W390" s="35"/>
      <c r="X390" s="39">
        <f t="shared" si="115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13"/>
        <v>0</v>
      </c>
      <c r="J391" s="38">
        <f t="shared" si="113"/>
        <v>0</v>
      </c>
      <c r="K391" s="35"/>
      <c r="L391" s="35"/>
      <c r="M391" s="35"/>
      <c r="N391" s="35"/>
      <c r="O391" s="35"/>
      <c r="P391" s="35"/>
      <c r="Q391" s="39">
        <f t="shared" si="114"/>
        <v>0</v>
      </c>
      <c r="R391" s="35"/>
      <c r="S391" s="35"/>
      <c r="T391" s="35"/>
      <c r="U391" s="35"/>
      <c r="V391" s="35"/>
      <c r="W391" s="35"/>
      <c r="X391" s="39">
        <f t="shared" si="115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13"/>
        <v>0</v>
      </c>
      <c r="J392" s="38">
        <f t="shared" si="113"/>
        <v>0</v>
      </c>
      <c r="K392" s="35"/>
      <c r="L392" s="35"/>
      <c r="M392" s="35"/>
      <c r="N392" s="35"/>
      <c r="O392" s="35"/>
      <c r="P392" s="35"/>
      <c r="Q392" s="39">
        <f t="shared" si="114"/>
        <v>0</v>
      </c>
      <c r="R392" s="35"/>
      <c r="S392" s="35"/>
      <c r="T392" s="35"/>
      <c r="U392" s="35"/>
      <c r="V392" s="35"/>
      <c r="W392" s="35"/>
      <c r="X392" s="39">
        <f t="shared" si="115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13"/>
        <v>0</v>
      </c>
      <c r="J393" s="38">
        <f t="shared" si="113"/>
        <v>0</v>
      </c>
      <c r="K393" s="35"/>
      <c r="L393" s="35"/>
      <c r="M393" s="35"/>
      <c r="N393" s="35"/>
      <c r="O393" s="35"/>
      <c r="P393" s="35"/>
      <c r="Q393" s="39">
        <f t="shared" si="114"/>
        <v>0</v>
      </c>
      <c r="R393" s="35"/>
      <c r="S393" s="35"/>
      <c r="T393" s="35"/>
      <c r="U393" s="35"/>
      <c r="V393" s="35"/>
      <c r="W393" s="35"/>
      <c r="X393" s="39">
        <f t="shared" si="115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16">SUM(K386:K394)</f>
        <v>0</v>
      </c>
      <c r="L395" s="38">
        <f t="shared" si="116"/>
        <v>0</v>
      </c>
      <c r="M395" s="38">
        <f t="shared" si="116"/>
        <v>0</v>
      </c>
      <c r="N395" s="38">
        <f t="shared" si="116"/>
        <v>0</v>
      </c>
      <c r="O395" s="38">
        <f t="shared" si="116"/>
        <v>0</v>
      </c>
      <c r="P395" s="38">
        <f t="shared" si="116"/>
        <v>0</v>
      </c>
      <c r="Q395" s="38">
        <f t="shared" si="116"/>
        <v>0</v>
      </c>
      <c r="R395" s="38">
        <f t="shared" si="116"/>
        <v>0</v>
      </c>
      <c r="S395" s="38">
        <f t="shared" si="116"/>
        <v>0</v>
      </c>
      <c r="T395" s="38">
        <f t="shared" si="116"/>
        <v>0</v>
      </c>
      <c r="U395" s="38">
        <f t="shared" si="116"/>
        <v>0</v>
      </c>
      <c r="V395" s="38">
        <f t="shared" si="116"/>
        <v>0</v>
      </c>
      <c r="W395" s="38">
        <f t="shared" si="116"/>
        <v>0</v>
      </c>
      <c r="X395" s="38">
        <f t="shared" si="116"/>
        <v>0</v>
      </c>
      <c r="Y395" s="40">
        <f t="shared" ref="Y395:Y478" si="117">SUM(Q395-X395)</f>
        <v>0</v>
      </c>
    </row>
    <row r="396" spans="1:25" ht="15.75" thickTop="1" x14ac:dyDescent="0.25">
      <c r="A396" s="30" t="s">
        <v>40</v>
      </c>
      <c r="B396" s="31">
        <v>43794</v>
      </c>
      <c r="C396" s="32" t="s">
        <v>30</v>
      </c>
      <c r="D396" s="33">
        <v>16</v>
      </c>
      <c r="E396" s="64">
        <v>0.27083333333333331</v>
      </c>
      <c r="F396" s="65">
        <v>151842</v>
      </c>
      <c r="G396" s="64">
        <v>0.31111111111111112</v>
      </c>
      <c r="H396" s="65">
        <v>151874</v>
      </c>
      <c r="I396" s="37">
        <f t="shared" ref="I396:J408" si="118">SUM(G396-E396)</f>
        <v>4.0277777777777801E-2</v>
      </c>
      <c r="J396" s="38">
        <f t="shared" si="118"/>
        <v>32</v>
      </c>
      <c r="K396" s="35">
        <v>2</v>
      </c>
      <c r="L396" s="35"/>
      <c r="M396" s="35"/>
      <c r="N396" s="35"/>
      <c r="O396" s="35"/>
      <c r="P396" s="35"/>
      <c r="Q396" s="39">
        <f>SUM(K396:P396)</f>
        <v>2</v>
      </c>
      <c r="R396" s="35"/>
      <c r="S396" s="35"/>
      <c r="T396" s="35">
        <v>2</v>
      </c>
      <c r="U396" s="35"/>
      <c r="V396" s="35"/>
      <c r="W396" s="35"/>
      <c r="X396" s="39">
        <f>SUM(R396:W396)</f>
        <v>2</v>
      </c>
      <c r="Y396" s="40">
        <f t="shared" si="117"/>
        <v>0</v>
      </c>
    </row>
    <row r="397" spans="1:25" x14ac:dyDescent="0.25">
      <c r="A397" s="30" t="s">
        <v>97</v>
      </c>
      <c r="B397" s="62"/>
      <c r="C397" s="42" t="s">
        <v>31</v>
      </c>
      <c r="D397" s="33"/>
      <c r="E397" s="64">
        <v>0.32291666666666669</v>
      </c>
      <c r="F397" s="65">
        <v>151874</v>
      </c>
      <c r="G397" s="64">
        <v>0.3611111111111111</v>
      </c>
      <c r="H397" s="65">
        <v>151897</v>
      </c>
      <c r="I397" s="37">
        <f t="shared" si="118"/>
        <v>3.819444444444442E-2</v>
      </c>
      <c r="J397" s="38">
        <f t="shared" si="118"/>
        <v>23</v>
      </c>
      <c r="K397" s="35">
        <v>1</v>
      </c>
      <c r="L397" s="35"/>
      <c r="M397" s="35"/>
      <c r="N397" s="35"/>
      <c r="O397" s="35"/>
      <c r="P397" s="35"/>
      <c r="Q397" s="39">
        <f t="shared" ref="Q397:Q408" si="119">SUM(K397:P397)</f>
        <v>1</v>
      </c>
      <c r="R397" s="35"/>
      <c r="S397" s="35"/>
      <c r="T397" s="35">
        <v>1</v>
      </c>
      <c r="U397" s="35"/>
      <c r="V397" s="35"/>
      <c r="W397" s="35"/>
      <c r="X397" s="39">
        <f t="shared" ref="X397:X408" si="120">SUM(R397:W397)</f>
        <v>1</v>
      </c>
      <c r="Y397" s="40">
        <f t="shared" si="117"/>
        <v>0</v>
      </c>
    </row>
    <row r="398" spans="1:25" x14ac:dyDescent="0.25">
      <c r="A398" s="30"/>
      <c r="B398" s="63"/>
      <c r="C398" s="42" t="s">
        <v>32</v>
      </c>
      <c r="D398" s="33">
        <v>16</v>
      </c>
      <c r="E398" s="64">
        <v>0.35555555555555557</v>
      </c>
      <c r="F398" s="65">
        <v>151897</v>
      </c>
      <c r="G398" s="64">
        <v>0.40277777777777773</v>
      </c>
      <c r="H398" s="65">
        <v>151921</v>
      </c>
      <c r="I398" s="37">
        <f t="shared" si="118"/>
        <v>4.7222222222222165E-2</v>
      </c>
      <c r="J398" s="38">
        <f t="shared" si="118"/>
        <v>24</v>
      </c>
      <c r="K398" s="35"/>
      <c r="L398" s="35">
        <v>1</v>
      </c>
      <c r="M398" s="35">
        <v>1</v>
      </c>
      <c r="N398" s="35"/>
      <c r="O398" s="35"/>
      <c r="P398" s="35"/>
      <c r="Q398" s="39">
        <f t="shared" si="119"/>
        <v>2</v>
      </c>
      <c r="R398" s="35"/>
      <c r="S398" s="35">
        <v>2</v>
      </c>
      <c r="T398" s="35"/>
      <c r="U398" s="35"/>
      <c r="V398" s="35"/>
      <c r="W398" s="35"/>
      <c r="X398" s="39">
        <f t="shared" si="120"/>
        <v>2</v>
      </c>
      <c r="Y398" s="40">
        <f t="shared" si="117"/>
        <v>0</v>
      </c>
    </row>
    <row r="399" spans="1:25" x14ac:dyDescent="0.25">
      <c r="A399" s="30"/>
      <c r="B399" s="63"/>
      <c r="C399" s="42" t="s">
        <v>33</v>
      </c>
      <c r="D399" s="33"/>
      <c r="E399" s="64">
        <v>0.41319444444444442</v>
      </c>
      <c r="F399" s="65">
        <v>151921</v>
      </c>
      <c r="G399" s="64">
        <v>0.45902777777777781</v>
      </c>
      <c r="H399" s="65">
        <v>151953</v>
      </c>
      <c r="I399" s="37">
        <f t="shared" si="118"/>
        <v>4.5833333333333393E-2</v>
      </c>
      <c r="J399" s="38">
        <f t="shared" si="118"/>
        <v>32</v>
      </c>
      <c r="K399" s="35"/>
      <c r="L399" s="35"/>
      <c r="M399" s="35">
        <v>1</v>
      </c>
      <c r="N399" s="35"/>
      <c r="O399" s="35"/>
      <c r="P399" s="35"/>
      <c r="Q399" s="39">
        <f t="shared" si="119"/>
        <v>1</v>
      </c>
      <c r="R399" s="35"/>
      <c r="S399" s="35"/>
      <c r="T399" s="35">
        <v>1</v>
      </c>
      <c r="U399" s="35"/>
      <c r="V399" s="35"/>
      <c r="W399" s="35"/>
      <c r="X399" s="39">
        <f t="shared" si="120"/>
        <v>1</v>
      </c>
      <c r="Y399" s="40">
        <f t="shared" si="117"/>
        <v>0</v>
      </c>
    </row>
    <row r="400" spans="1:25" x14ac:dyDescent="0.25">
      <c r="A400" s="30" t="s">
        <v>82</v>
      </c>
      <c r="B400" s="62"/>
      <c r="C400" s="42" t="s">
        <v>34</v>
      </c>
      <c r="D400" s="33">
        <v>16</v>
      </c>
      <c r="E400" s="64">
        <v>0.64583333333333337</v>
      </c>
      <c r="F400" s="65">
        <v>151953</v>
      </c>
      <c r="G400" s="64">
        <v>0.71180555555555547</v>
      </c>
      <c r="H400" s="65">
        <v>151989</v>
      </c>
      <c r="I400" s="37">
        <f t="shared" si="118"/>
        <v>6.5972222222222099E-2</v>
      </c>
      <c r="J400" s="38">
        <f t="shared" si="118"/>
        <v>36</v>
      </c>
      <c r="K400" s="35"/>
      <c r="L400" s="35"/>
      <c r="M400" s="35"/>
      <c r="N400" s="35"/>
      <c r="O400" s="35"/>
      <c r="P400" s="35"/>
      <c r="Q400" s="39">
        <f t="shared" si="119"/>
        <v>0</v>
      </c>
      <c r="R400" s="35"/>
      <c r="S400" s="35"/>
      <c r="T400" s="35"/>
      <c r="U400" s="35"/>
      <c r="V400" s="35"/>
      <c r="W400" s="35"/>
      <c r="X400" s="39">
        <f t="shared" si="120"/>
        <v>0</v>
      </c>
      <c r="Y400" s="40">
        <f t="shared" si="117"/>
        <v>0</v>
      </c>
    </row>
    <row r="401" spans="1:25" x14ac:dyDescent="0.25">
      <c r="A401" s="30"/>
      <c r="B401" s="62"/>
      <c r="C401" s="42" t="s">
        <v>35</v>
      </c>
      <c r="D401" s="33"/>
      <c r="E401" s="64">
        <v>0.72777777777777775</v>
      </c>
      <c r="F401" s="65">
        <v>151989</v>
      </c>
      <c r="G401" s="64">
        <v>0.77777777777777779</v>
      </c>
      <c r="H401" s="65">
        <v>152021</v>
      </c>
      <c r="I401" s="37">
        <f t="shared" si="118"/>
        <v>5.0000000000000044E-2</v>
      </c>
      <c r="J401" s="38">
        <f t="shared" si="118"/>
        <v>32</v>
      </c>
      <c r="K401" s="35">
        <v>1</v>
      </c>
      <c r="L401" s="35">
        <v>2</v>
      </c>
      <c r="M401" s="35"/>
      <c r="N401" s="35"/>
      <c r="O401" s="35"/>
      <c r="P401" s="35"/>
      <c r="Q401" s="39">
        <f t="shared" si="119"/>
        <v>3</v>
      </c>
      <c r="R401" s="35"/>
      <c r="S401" s="35">
        <v>3</v>
      </c>
      <c r="T401" s="35"/>
      <c r="U401" s="35"/>
      <c r="V401" s="35"/>
      <c r="W401" s="35"/>
      <c r="X401" s="39">
        <f t="shared" si="120"/>
        <v>3</v>
      </c>
      <c r="Y401" s="40">
        <f t="shared" si="117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18"/>
        <v>0</v>
      </c>
      <c r="J402" s="38">
        <f t="shared" si="118"/>
        <v>0</v>
      </c>
      <c r="K402" s="35"/>
      <c r="L402" s="35"/>
      <c r="M402" s="35"/>
      <c r="N402" s="35"/>
      <c r="O402" s="35"/>
      <c r="P402" s="35"/>
      <c r="Q402" s="39">
        <f t="shared" si="119"/>
        <v>0</v>
      </c>
      <c r="R402" s="35"/>
      <c r="S402" s="35"/>
      <c r="T402" s="35"/>
      <c r="U402" s="35"/>
      <c r="V402" s="35"/>
      <c r="W402" s="35"/>
      <c r="X402" s="39">
        <f t="shared" si="120"/>
        <v>0</v>
      </c>
      <c r="Y402" s="40">
        <f t="shared" si="117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18"/>
        <v>0</v>
      </c>
      <c r="J403" s="38">
        <f t="shared" si="118"/>
        <v>0</v>
      </c>
      <c r="K403" s="35"/>
      <c r="L403" s="35"/>
      <c r="M403" s="35"/>
      <c r="N403" s="35"/>
      <c r="O403" s="35"/>
      <c r="P403" s="35"/>
      <c r="Q403" s="39">
        <f t="shared" si="119"/>
        <v>0</v>
      </c>
      <c r="R403" s="35"/>
      <c r="S403" s="35"/>
      <c r="T403" s="35"/>
      <c r="U403" s="35"/>
      <c r="V403" s="35"/>
      <c r="W403" s="35"/>
      <c r="X403" s="39">
        <f t="shared" si="120"/>
        <v>0</v>
      </c>
      <c r="Y403" s="40">
        <f t="shared" si="117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18"/>
        <v>0</v>
      </c>
      <c r="J404" s="38">
        <f t="shared" si="118"/>
        <v>0</v>
      </c>
      <c r="K404" s="35"/>
      <c r="L404" s="35"/>
      <c r="M404" s="35"/>
      <c r="N404" s="35"/>
      <c r="O404" s="35"/>
      <c r="P404" s="35"/>
      <c r="Q404" s="39">
        <f t="shared" si="119"/>
        <v>0</v>
      </c>
      <c r="R404" s="35"/>
      <c r="S404" s="35"/>
      <c r="T404" s="35"/>
      <c r="U404" s="35"/>
      <c r="V404" s="35"/>
      <c r="W404" s="35"/>
      <c r="X404" s="39">
        <f t="shared" si="120"/>
        <v>0</v>
      </c>
      <c r="Y404" s="40">
        <f t="shared" si="117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18"/>
        <v>0</v>
      </c>
      <c r="J405" s="38">
        <f t="shared" si="118"/>
        <v>0</v>
      </c>
      <c r="K405" s="35"/>
      <c r="L405" s="35"/>
      <c r="M405" s="35"/>
      <c r="N405" s="35"/>
      <c r="O405" s="35"/>
      <c r="P405" s="35"/>
      <c r="Q405" s="39">
        <f t="shared" si="119"/>
        <v>0</v>
      </c>
      <c r="R405" s="35"/>
      <c r="S405" s="35"/>
      <c r="T405" s="35"/>
      <c r="U405" s="35"/>
      <c r="V405" s="35"/>
      <c r="W405" s="35"/>
      <c r="X405" s="39">
        <f t="shared" si="120"/>
        <v>0</v>
      </c>
      <c r="Y405" s="40">
        <f t="shared" si="117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18"/>
        <v>0</v>
      </c>
      <c r="J406" s="38">
        <f t="shared" si="118"/>
        <v>0</v>
      </c>
      <c r="K406" s="35"/>
      <c r="L406" s="35"/>
      <c r="M406" s="35"/>
      <c r="N406" s="35"/>
      <c r="O406" s="35"/>
      <c r="P406" s="35"/>
      <c r="Q406" s="39">
        <f t="shared" si="119"/>
        <v>0</v>
      </c>
      <c r="R406" s="35"/>
      <c r="S406" s="35"/>
      <c r="T406" s="35"/>
      <c r="U406" s="35"/>
      <c r="V406" s="35"/>
      <c r="W406" s="35"/>
      <c r="X406" s="39">
        <f t="shared" si="120"/>
        <v>0</v>
      </c>
      <c r="Y406" s="40">
        <f t="shared" si="117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18"/>
        <v>0</v>
      </c>
      <c r="J407" s="38">
        <f t="shared" si="118"/>
        <v>0</v>
      </c>
      <c r="K407" s="35"/>
      <c r="L407" s="35"/>
      <c r="M407" s="35"/>
      <c r="N407" s="35"/>
      <c r="O407" s="35"/>
      <c r="P407" s="35"/>
      <c r="Q407" s="39">
        <f t="shared" si="119"/>
        <v>0</v>
      </c>
      <c r="R407" s="35"/>
      <c r="S407" s="35"/>
      <c r="T407" s="35"/>
      <c r="U407" s="35"/>
      <c r="V407" s="35"/>
      <c r="W407" s="35"/>
      <c r="X407" s="39">
        <f t="shared" si="120"/>
        <v>0</v>
      </c>
      <c r="Y407" s="40">
        <f t="shared" si="117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18"/>
        <v>0</v>
      </c>
      <c r="J408" s="38">
        <f t="shared" si="118"/>
        <v>0</v>
      </c>
      <c r="K408" s="35"/>
      <c r="L408" s="35"/>
      <c r="M408" s="35"/>
      <c r="N408" s="35"/>
      <c r="O408" s="35"/>
      <c r="P408" s="35"/>
      <c r="Q408" s="39">
        <f t="shared" si="119"/>
        <v>0</v>
      </c>
      <c r="R408" s="35"/>
      <c r="S408" s="35"/>
      <c r="T408" s="35"/>
      <c r="U408" s="35"/>
      <c r="V408" s="35"/>
      <c r="W408" s="35"/>
      <c r="X408" s="39">
        <f t="shared" si="120"/>
        <v>0</v>
      </c>
      <c r="Y408" s="40">
        <f t="shared" si="117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0.28749999999999992</v>
      </c>
      <c r="J410" s="38">
        <f>SUM(J396:J409)</f>
        <v>179</v>
      </c>
      <c r="K410" s="38">
        <f t="shared" ref="K410:X410" si="121">SUM(K396:K409)</f>
        <v>4</v>
      </c>
      <c r="L410" s="38">
        <f t="shared" si="121"/>
        <v>3</v>
      </c>
      <c r="M410" s="38">
        <f t="shared" si="121"/>
        <v>2</v>
      </c>
      <c r="N410" s="38">
        <f t="shared" si="121"/>
        <v>0</v>
      </c>
      <c r="O410" s="38">
        <f t="shared" si="121"/>
        <v>0</v>
      </c>
      <c r="P410" s="38">
        <f t="shared" si="121"/>
        <v>0</v>
      </c>
      <c r="Q410" s="38">
        <f t="shared" si="121"/>
        <v>9</v>
      </c>
      <c r="R410" s="38">
        <f t="shared" si="121"/>
        <v>0</v>
      </c>
      <c r="S410" s="38">
        <f t="shared" si="121"/>
        <v>5</v>
      </c>
      <c r="T410" s="38">
        <f t="shared" si="121"/>
        <v>4</v>
      </c>
      <c r="U410" s="38">
        <f t="shared" si="121"/>
        <v>0</v>
      </c>
      <c r="V410" s="38">
        <f t="shared" si="121"/>
        <v>0</v>
      </c>
      <c r="W410" s="38">
        <f t="shared" si="121"/>
        <v>0</v>
      </c>
      <c r="X410" s="38">
        <f t="shared" si="121"/>
        <v>9</v>
      </c>
      <c r="Y410" s="40">
        <f t="shared" si="117"/>
        <v>0</v>
      </c>
    </row>
    <row r="411" spans="1:25" ht="15.75" thickTop="1" x14ac:dyDescent="0.25">
      <c r="A411" s="30" t="s">
        <v>43</v>
      </c>
      <c r="B411" s="31">
        <v>43795</v>
      </c>
      <c r="C411" s="32" t="s">
        <v>30</v>
      </c>
      <c r="D411" s="33">
        <v>16</v>
      </c>
      <c r="E411" s="64">
        <v>0.27083333333333331</v>
      </c>
      <c r="F411" s="65">
        <v>152021</v>
      </c>
      <c r="G411" s="64">
        <v>0.31944444444444448</v>
      </c>
      <c r="H411" s="65">
        <v>152052</v>
      </c>
      <c r="I411" s="37">
        <f t="shared" ref="I411:J423" si="122">SUM(G411-E411)</f>
        <v>4.861111111111116E-2</v>
      </c>
      <c r="J411" s="38">
        <f t="shared" si="122"/>
        <v>31</v>
      </c>
      <c r="K411" s="35"/>
      <c r="L411" s="35">
        <v>4</v>
      </c>
      <c r="M411" s="35"/>
      <c r="N411" s="35"/>
      <c r="O411" s="35"/>
      <c r="P411" s="35"/>
      <c r="Q411" s="39">
        <f>SUM(K411:P411)</f>
        <v>4</v>
      </c>
      <c r="R411" s="35"/>
      <c r="S411" s="35">
        <v>3</v>
      </c>
      <c r="T411" s="35">
        <v>1</v>
      </c>
      <c r="U411" s="35"/>
      <c r="V411" s="35"/>
      <c r="W411" s="35"/>
      <c r="X411" s="39">
        <f>SUM(R411:W411)</f>
        <v>4</v>
      </c>
      <c r="Y411" s="40">
        <f t="shared" si="117"/>
        <v>0</v>
      </c>
    </row>
    <row r="412" spans="1:25" x14ac:dyDescent="0.25">
      <c r="A412" s="30" t="s">
        <v>97</v>
      </c>
      <c r="B412" s="41"/>
      <c r="C412" s="42" t="s">
        <v>31</v>
      </c>
      <c r="D412" s="33"/>
      <c r="E412" s="64">
        <v>0.32291666666666669</v>
      </c>
      <c r="F412" s="65">
        <v>152052</v>
      </c>
      <c r="G412" s="64">
        <v>0.36527777777777781</v>
      </c>
      <c r="H412" s="65">
        <v>152079</v>
      </c>
      <c r="I412" s="37">
        <f t="shared" si="122"/>
        <v>4.2361111111111127E-2</v>
      </c>
      <c r="J412" s="38">
        <f t="shared" si="122"/>
        <v>27</v>
      </c>
      <c r="K412" s="35"/>
      <c r="L412" s="35"/>
      <c r="M412" s="35"/>
      <c r="N412" s="35"/>
      <c r="O412" s="35"/>
      <c r="P412" s="35"/>
      <c r="Q412" s="39">
        <f t="shared" ref="Q412:Q423" si="123">SUM(K412:P412)</f>
        <v>0</v>
      </c>
      <c r="R412" s="35"/>
      <c r="S412" s="35"/>
      <c r="T412" s="35"/>
      <c r="U412" s="35"/>
      <c r="V412" s="35"/>
      <c r="W412" s="35"/>
      <c r="X412" s="39">
        <f t="shared" ref="X412:X423" si="124">SUM(R412:W412)</f>
        <v>0</v>
      </c>
      <c r="Y412" s="40">
        <f t="shared" si="117"/>
        <v>0</v>
      </c>
    </row>
    <row r="413" spans="1:25" x14ac:dyDescent="0.25">
      <c r="A413" s="30"/>
      <c r="B413" s="41"/>
      <c r="C413" s="42" t="s">
        <v>32</v>
      </c>
      <c r="D413" s="33">
        <v>16</v>
      </c>
      <c r="E413" s="64">
        <v>0.36944444444444446</v>
      </c>
      <c r="F413" s="65">
        <v>152079</v>
      </c>
      <c r="G413" s="64">
        <v>0.39999999999999997</v>
      </c>
      <c r="H413" s="65">
        <v>152100</v>
      </c>
      <c r="I413" s="37">
        <f t="shared" si="122"/>
        <v>3.0555555555555503E-2</v>
      </c>
      <c r="J413" s="38">
        <f t="shared" si="122"/>
        <v>21</v>
      </c>
      <c r="K413" s="35"/>
      <c r="L413" s="35"/>
      <c r="M413" s="35">
        <v>1</v>
      </c>
      <c r="N413" s="35"/>
      <c r="O413" s="35"/>
      <c r="P413" s="35"/>
      <c r="Q413" s="39">
        <f t="shared" si="123"/>
        <v>1</v>
      </c>
      <c r="R413" s="35"/>
      <c r="S413" s="35">
        <v>1</v>
      </c>
      <c r="T413" s="35"/>
      <c r="U413" s="35"/>
      <c r="V413" s="35"/>
      <c r="W413" s="35"/>
      <c r="X413" s="39">
        <f t="shared" si="124"/>
        <v>1</v>
      </c>
      <c r="Y413" s="40">
        <f t="shared" si="117"/>
        <v>0</v>
      </c>
    </row>
    <row r="414" spans="1:25" x14ac:dyDescent="0.25">
      <c r="A414" s="30"/>
      <c r="B414" s="41"/>
      <c r="C414" s="42" t="s">
        <v>33</v>
      </c>
      <c r="D414" s="33"/>
      <c r="E414" s="64">
        <v>0.41319444444444442</v>
      </c>
      <c r="F414" s="65">
        <v>152100</v>
      </c>
      <c r="G414" s="64">
        <v>0.45763888888888887</v>
      </c>
      <c r="H414" s="65">
        <v>152135</v>
      </c>
      <c r="I414" s="37">
        <f t="shared" si="122"/>
        <v>4.4444444444444453E-2</v>
      </c>
      <c r="J414" s="38">
        <f t="shared" si="122"/>
        <v>35</v>
      </c>
      <c r="K414" s="35"/>
      <c r="L414" s="35">
        <v>1</v>
      </c>
      <c r="M414" s="35"/>
      <c r="N414" s="35"/>
      <c r="O414" s="35"/>
      <c r="P414" s="35"/>
      <c r="Q414" s="39">
        <f t="shared" si="123"/>
        <v>1</v>
      </c>
      <c r="R414" s="35"/>
      <c r="S414" s="35"/>
      <c r="T414" s="35">
        <v>1</v>
      </c>
      <c r="U414" s="35"/>
      <c r="V414" s="35"/>
      <c r="W414" s="35"/>
      <c r="X414" s="39">
        <f t="shared" si="124"/>
        <v>1</v>
      </c>
      <c r="Y414" s="40">
        <f t="shared" si="117"/>
        <v>0</v>
      </c>
    </row>
    <row r="415" spans="1:25" x14ac:dyDescent="0.25">
      <c r="A415" s="30" t="s">
        <v>82</v>
      </c>
      <c r="B415" s="41"/>
      <c r="C415" s="42" t="s">
        <v>34</v>
      </c>
      <c r="D415" s="33">
        <v>16</v>
      </c>
      <c r="E415" s="64">
        <v>0.64583333333333337</v>
      </c>
      <c r="F415" s="65">
        <v>152135</v>
      </c>
      <c r="G415" s="64">
        <v>0.71180555555555547</v>
      </c>
      <c r="H415" s="65">
        <v>152174</v>
      </c>
      <c r="I415" s="37">
        <f t="shared" si="122"/>
        <v>6.5972222222222099E-2</v>
      </c>
      <c r="J415" s="38">
        <f t="shared" si="122"/>
        <v>39</v>
      </c>
      <c r="K415" s="35"/>
      <c r="L415" s="35"/>
      <c r="M415" s="35"/>
      <c r="N415" s="35"/>
      <c r="O415" s="35"/>
      <c r="P415" s="35"/>
      <c r="Q415" s="39">
        <f t="shared" si="123"/>
        <v>0</v>
      </c>
      <c r="R415" s="35"/>
      <c r="S415" s="35"/>
      <c r="T415" s="35"/>
      <c r="U415" s="35"/>
      <c r="V415" s="35"/>
      <c r="W415" s="35"/>
      <c r="X415" s="39">
        <f t="shared" si="124"/>
        <v>0</v>
      </c>
      <c r="Y415" s="40">
        <f t="shared" si="117"/>
        <v>0</v>
      </c>
    </row>
    <row r="416" spans="1:25" x14ac:dyDescent="0.25">
      <c r="A416" s="30"/>
      <c r="B416" s="41"/>
      <c r="C416" s="42" t="s">
        <v>35</v>
      </c>
      <c r="D416" s="33"/>
      <c r="E416" s="64">
        <v>0.72777777777777775</v>
      </c>
      <c r="F416" s="65">
        <v>152174</v>
      </c>
      <c r="G416" s="64">
        <v>0.77777777777777779</v>
      </c>
      <c r="H416" s="65">
        <v>152205</v>
      </c>
      <c r="I416" s="37">
        <f t="shared" si="122"/>
        <v>5.0000000000000044E-2</v>
      </c>
      <c r="J416" s="38">
        <f t="shared" si="122"/>
        <v>31</v>
      </c>
      <c r="K416" s="35">
        <v>2</v>
      </c>
      <c r="L416" s="35"/>
      <c r="M416" s="35"/>
      <c r="N416" s="35"/>
      <c r="O416" s="35"/>
      <c r="P416" s="35"/>
      <c r="Q416" s="39">
        <f t="shared" si="123"/>
        <v>2</v>
      </c>
      <c r="R416" s="35"/>
      <c r="S416" s="35"/>
      <c r="T416" s="35">
        <v>2</v>
      </c>
      <c r="U416" s="35"/>
      <c r="V416" s="35"/>
      <c r="W416" s="35"/>
      <c r="X416" s="39">
        <f t="shared" si="124"/>
        <v>2</v>
      </c>
      <c r="Y416" s="40">
        <f t="shared" si="117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22"/>
        <v>0</v>
      </c>
      <c r="J417" s="38">
        <f t="shared" si="122"/>
        <v>0</v>
      </c>
      <c r="K417" s="35"/>
      <c r="L417" s="35"/>
      <c r="M417" s="35"/>
      <c r="N417" s="35"/>
      <c r="O417" s="35"/>
      <c r="P417" s="35"/>
      <c r="Q417" s="39">
        <f t="shared" si="123"/>
        <v>0</v>
      </c>
      <c r="R417" s="35"/>
      <c r="S417" s="35"/>
      <c r="T417" s="35"/>
      <c r="U417" s="35"/>
      <c r="V417" s="35"/>
      <c r="W417" s="35"/>
      <c r="X417" s="39">
        <f t="shared" si="124"/>
        <v>0</v>
      </c>
      <c r="Y417" s="40">
        <f t="shared" si="117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22"/>
        <v>0</v>
      </c>
      <c r="J418" s="38">
        <f t="shared" si="122"/>
        <v>0</v>
      </c>
      <c r="K418" s="35"/>
      <c r="L418" s="35"/>
      <c r="M418" s="35"/>
      <c r="N418" s="35"/>
      <c r="O418" s="35"/>
      <c r="P418" s="35"/>
      <c r="Q418" s="39">
        <f t="shared" si="123"/>
        <v>0</v>
      </c>
      <c r="R418" s="35"/>
      <c r="S418" s="35"/>
      <c r="T418" s="35"/>
      <c r="U418" s="35"/>
      <c r="V418" s="35"/>
      <c r="W418" s="35"/>
      <c r="X418" s="39">
        <f t="shared" si="124"/>
        <v>0</v>
      </c>
      <c r="Y418" s="40">
        <f t="shared" si="117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22"/>
        <v>0</v>
      </c>
      <c r="J419" s="38">
        <f t="shared" si="122"/>
        <v>0</v>
      </c>
      <c r="K419" s="35"/>
      <c r="L419" s="35"/>
      <c r="M419" s="35"/>
      <c r="N419" s="35"/>
      <c r="O419" s="35"/>
      <c r="P419" s="35"/>
      <c r="Q419" s="39">
        <f t="shared" si="123"/>
        <v>0</v>
      </c>
      <c r="R419" s="35"/>
      <c r="S419" s="35"/>
      <c r="T419" s="35"/>
      <c r="U419" s="35"/>
      <c r="V419" s="35"/>
      <c r="W419" s="35"/>
      <c r="X419" s="39">
        <f t="shared" si="124"/>
        <v>0</v>
      </c>
      <c r="Y419" s="40">
        <f t="shared" si="117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22"/>
        <v>0</v>
      </c>
      <c r="J420" s="38">
        <f t="shared" si="122"/>
        <v>0</v>
      </c>
      <c r="K420" s="35"/>
      <c r="L420" s="35"/>
      <c r="M420" s="35"/>
      <c r="N420" s="35"/>
      <c r="O420" s="35"/>
      <c r="P420" s="35"/>
      <c r="Q420" s="39">
        <f t="shared" si="123"/>
        <v>0</v>
      </c>
      <c r="R420" s="35"/>
      <c r="S420" s="35"/>
      <c r="T420" s="35"/>
      <c r="U420" s="35"/>
      <c r="V420" s="35"/>
      <c r="W420" s="35"/>
      <c r="X420" s="39">
        <f t="shared" si="124"/>
        <v>0</v>
      </c>
      <c r="Y420" s="40">
        <f t="shared" si="117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22"/>
        <v>0</v>
      </c>
      <c r="J421" s="38">
        <f t="shared" si="122"/>
        <v>0</v>
      </c>
      <c r="K421" s="35"/>
      <c r="L421" s="35"/>
      <c r="M421" s="35"/>
      <c r="N421" s="35"/>
      <c r="O421" s="35"/>
      <c r="P421" s="35"/>
      <c r="Q421" s="39">
        <f t="shared" si="123"/>
        <v>0</v>
      </c>
      <c r="R421" s="35"/>
      <c r="S421" s="35"/>
      <c r="T421" s="35"/>
      <c r="U421" s="35"/>
      <c r="V421" s="35"/>
      <c r="W421" s="35"/>
      <c r="X421" s="39">
        <f t="shared" si="124"/>
        <v>0</v>
      </c>
      <c r="Y421" s="40">
        <f t="shared" si="117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22"/>
        <v>0</v>
      </c>
      <c r="J422" s="38">
        <f t="shared" si="122"/>
        <v>0</v>
      </c>
      <c r="K422" s="35"/>
      <c r="L422" s="35"/>
      <c r="M422" s="35"/>
      <c r="N422" s="35"/>
      <c r="O422" s="35"/>
      <c r="P422" s="35"/>
      <c r="Q422" s="39">
        <f t="shared" si="123"/>
        <v>0</v>
      </c>
      <c r="R422" s="35"/>
      <c r="S422" s="35"/>
      <c r="T422" s="35"/>
      <c r="U422" s="35"/>
      <c r="V422" s="35"/>
      <c r="W422" s="35"/>
      <c r="X422" s="39">
        <f t="shared" si="124"/>
        <v>0</v>
      </c>
      <c r="Y422" s="40">
        <f t="shared" si="117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22"/>
        <v>0</v>
      </c>
      <c r="J423" s="38">
        <f t="shared" si="122"/>
        <v>0</v>
      </c>
      <c r="K423" s="35"/>
      <c r="L423" s="35"/>
      <c r="M423" s="35"/>
      <c r="N423" s="35"/>
      <c r="O423" s="35"/>
      <c r="P423" s="35"/>
      <c r="Q423" s="39">
        <f t="shared" si="123"/>
        <v>0</v>
      </c>
      <c r="R423" s="35"/>
      <c r="S423" s="35"/>
      <c r="T423" s="35"/>
      <c r="U423" s="35"/>
      <c r="V423" s="35"/>
      <c r="W423" s="35"/>
      <c r="X423" s="39">
        <f t="shared" si="124"/>
        <v>0</v>
      </c>
      <c r="Y423" s="40">
        <f t="shared" si="117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0.28194444444444439</v>
      </c>
      <c r="J425" s="38">
        <f>SUM(J411:J424)</f>
        <v>184</v>
      </c>
      <c r="K425" s="38">
        <f t="shared" ref="K425:X425" si="125">SUM(K411:K424)</f>
        <v>2</v>
      </c>
      <c r="L425" s="38">
        <f t="shared" si="125"/>
        <v>5</v>
      </c>
      <c r="M425" s="38">
        <f t="shared" si="125"/>
        <v>1</v>
      </c>
      <c r="N425" s="38">
        <f t="shared" si="125"/>
        <v>0</v>
      </c>
      <c r="O425" s="38">
        <f t="shared" si="125"/>
        <v>0</v>
      </c>
      <c r="P425" s="38">
        <f t="shared" si="125"/>
        <v>0</v>
      </c>
      <c r="Q425" s="38">
        <f t="shared" si="125"/>
        <v>8</v>
      </c>
      <c r="R425" s="38">
        <f t="shared" si="125"/>
        <v>0</v>
      </c>
      <c r="S425" s="38">
        <f t="shared" si="125"/>
        <v>4</v>
      </c>
      <c r="T425" s="38">
        <f t="shared" si="125"/>
        <v>4</v>
      </c>
      <c r="U425" s="38">
        <f t="shared" si="125"/>
        <v>0</v>
      </c>
      <c r="V425" s="38">
        <f t="shared" si="125"/>
        <v>0</v>
      </c>
      <c r="W425" s="38">
        <f t="shared" si="125"/>
        <v>0</v>
      </c>
      <c r="X425" s="38">
        <f t="shared" si="125"/>
        <v>8</v>
      </c>
      <c r="Y425" s="40">
        <f t="shared" si="117"/>
        <v>0</v>
      </c>
    </row>
    <row r="426" spans="1:25" ht="15.75" thickTop="1" x14ac:dyDescent="0.25">
      <c r="A426" s="30" t="s">
        <v>108</v>
      </c>
      <c r="B426" s="31">
        <v>43796</v>
      </c>
      <c r="C426" s="32" t="s">
        <v>30</v>
      </c>
      <c r="D426" s="33">
        <v>16</v>
      </c>
      <c r="E426" s="64">
        <v>0.27083333333333331</v>
      </c>
      <c r="F426" s="65">
        <v>152205</v>
      </c>
      <c r="G426" s="64">
        <v>0.31319444444444444</v>
      </c>
      <c r="H426" s="65">
        <v>152238</v>
      </c>
      <c r="I426" s="37">
        <f t="shared" ref="I426:J438" si="126">SUM(G426-E426)</f>
        <v>4.2361111111111127E-2</v>
      </c>
      <c r="J426" s="38">
        <f t="shared" si="126"/>
        <v>33</v>
      </c>
      <c r="K426" s="35"/>
      <c r="L426" s="35">
        <v>2</v>
      </c>
      <c r="M426" s="35"/>
      <c r="N426" s="35"/>
      <c r="O426" s="35"/>
      <c r="P426" s="35"/>
      <c r="Q426" s="39">
        <f>SUM(K426:P426)</f>
        <v>2</v>
      </c>
      <c r="R426" s="35"/>
      <c r="S426" s="35">
        <v>2</v>
      </c>
      <c r="T426" s="35"/>
      <c r="U426" s="35"/>
      <c r="V426" s="35"/>
      <c r="W426" s="35"/>
      <c r="X426" s="39">
        <f>SUM(R426:W426)</f>
        <v>2</v>
      </c>
      <c r="Y426" s="40">
        <f t="shared" si="117"/>
        <v>0</v>
      </c>
    </row>
    <row r="427" spans="1:25" x14ac:dyDescent="0.25">
      <c r="A427" s="30" t="s">
        <v>97</v>
      </c>
      <c r="B427" s="41"/>
      <c r="C427" s="42" t="s">
        <v>31</v>
      </c>
      <c r="D427" s="33"/>
      <c r="E427" s="64">
        <v>0.32291666666666669</v>
      </c>
      <c r="F427" s="65">
        <v>152238</v>
      </c>
      <c r="G427" s="64">
        <v>0.36041666666666666</v>
      </c>
      <c r="H427" s="65">
        <v>152262</v>
      </c>
      <c r="I427" s="37">
        <f t="shared" si="126"/>
        <v>3.7499999999999978E-2</v>
      </c>
      <c r="J427" s="38">
        <f t="shared" si="126"/>
        <v>24</v>
      </c>
      <c r="K427" s="35"/>
      <c r="L427" s="35">
        <v>1</v>
      </c>
      <c r="M427" s="35"/>
      <c r="N427" s="35"/>
      <c r="O427" s="35"/>
      <c r="P427" s="35"/>
      <c r="Q427" s="39">
        <f t="shared" ref="Q427:Q438" si="127">SUM(K427:P427)</f>
        <v>1</v>
      </c>
      <c r="R427" s="35"/>
      <c r="S427" s="35">
        <v>1</v>
      </c>
      <c r="T427" s="35"/>
      <c r="U427" s="35"/>
      <c r="V427" s="35"/>
      <c r="W427" s="35"/>
      <c r="X427" s="39">
        <f t="shared" ref="X427:X438" si="128">SUM(R427:W427)</f>
        <v>1</v>
      </c>
      <c r="Y427" s="40">
        <f t="shared" si="117"/>
        <v>0</v>
      </c>
    </row>
    <row r="428" spans="1:25" x14ac:dyDescent="0.25">
      <c r="A428" s="30"/>
      <c r="B428" s="41"/>
      <c r="C428" s="42" t="s">
        <v>32</v>
      </c>
      <c r="D428" s="33">
        <v>16</v>
      </c>
      <c r="E428" s="64">
        <v>0.36944444444444446</v>
      </c>
      <c r="F428" s="65">
        <v>152262</v>
      </c>
      <c r="G428" s="64">
        <v>0.40486111111111112</v>
      </c>
      <c r="H428" s="65">
        <v>152287</v>
      </c>
      <c r="I428" s="37">
        <f t="shared" si="126"/>
        <v>3.5416666666666652E-2</v>
      </c>
      <c r="J428" s="38">
        <f t="shared" si="126"/>
        <v>25</v>
      </c>
      <c r="K428" s="35"/>
      <c r="L428" s="35">
        <v>2</v>
      </c>
      <c r="M428" s="35"/>
      <c r="N428" s="35"/>
      <c r="O428" s="35"/>
      <c r="P428" s="35"/>
      <c r="Q428" s="39">
        <f t="shared" si="127"/>
        <v>2</v>
      </c>
      <c r="R428" s="35"/>
      <c r="S428" s="35">
        <v>1</v>
      </c>
      <c r="T428" s="35">
        <v>1</v>
      </c>
      <c r="U428" s="35"/>
      <c r="V428" s="35"/>
      <c r="W428" s="35"/>
      <c r="X428" s="39">
        <f t="shared" si="128"/>
        <v>2</v>
      </c>
      <c r="Y428" s="40">
        <f t="shared" si="117"/>
        <v>0</v>
      </c>
    </row>
    <row r="429" spans="1:25" x14ac:dyDescent="0.25">
      <c r="A429" s="30"/>
      <c r="B429" s="41"/>
      <c r="C429" s="42" t="s">
        <v>33</v>
      </c>
      <c r="D429" s="33"/>
      <c r="E429" s="64">
        <v>0.41319444444444442</v>
      </c>
      <c r="F429" s="65">
        <v>152287</v>
      </c>
      <c r="G429" s="64">
        <v>0.46111111111111108</v>
      </c>
      <c r="H429" s="65">
        <v>152319</v>
      </c>
      <c r="I429" s="37">
        <f t="shared" si="126"/>
        <v>4.7916666666666663E-2</v>
      </c>
      <c r="J429" s="38">
        <f t="shared" si="126"/>
        <v>32</v>
      </c>
      <c r="K429" s="35"/>
      <c r="L429" s="35"/>
      <c r="M429" s="35"/>
      <c r="N429" s="35"/>
      <c r="O429" s="35"/>
      <c r="P429" s="35"/>
      <c r="Q429" s="39">
        <f t="shared" si="127"/>
        <v>0</v>
      </c>
      <c r="R429" s="35"/>
      <c r="S429" s="35"/>
      <c r="T429" s="35"/>
      <c r="U429" s="35"/>
      <c r="V429" s="35"/>
      <c r="W429" s="35"/>
      <c r="X429" s="39">
        <f t="shared" si="128"/>
        <v>0</v>
      </c>
      <c r="Y429" s="40">
        <f t="shared" si="117"/>
        <v>0</v>
      </c>
    </row>
    <row r="430" spans="1:25" x14ac:dyDescent="0.25">
      <c r="A430" s="30" t="s">
        <v>84</v>
      </c>
      <c r="B430" s="41"/>
      <c r="C430" s="42" t="s">
        <v>34</v>
      </c>
      <c r="D430" s="33">
        <v>16</v>
      </c>
      <c r="E430" s="64">
        <v>0.64583333333333337</v>
      </c>
      <c r="F430" s="65">
        <v>152319</v>
      </c>
      <c r="G430" s="64">
        <v>0.69166666666666676</v>
      </c>
      <c r="H430" s="65">
        <v>152352</v>
      </c>
      <c r="I430" s="37">
        <f t="shared" si="126"/>
        <v>4.5833333333333393E-2</v>
      </c>
      <c r="J430" s="38">
        <f t="shared" si="126"/>
        <v>33</v>
      </c>
      <c r="K430" s="35"/>
      <c r="L430" s="35"/>
      <c r="M430" s="35"/>
      <c r="N430" s="35"/>
      <c r="O430" s="35"/>
      <c r="P430" s="35"/>
      <c r="Q430" s="39">
        <f t="shared" si="127"/>
        <v>0</v>
      </c>
      <c r="R430" s="35"/>
      <c r="S430" s="35"/>
      <c r="T430" s="35"/>
      <c r="U430" s="35"/>
      <c r="V430" s="35"/>
      <c r="W430" s="35"/>
      <c r="X430" s="39">
        <f t="shared" si="128"/>
        <v>0</v>
      </c>
      <c r="Y430" s="40">
        <f t="shared" si="117"/>
        <v>0</v>
      </c>
    </row>
    <row r="431" spans="1:25" x14ac:dyDescent="0.25">
      <c r="A431" s="30"/>
      <c r="B431" s="41"/>
      <c r="C431" s="42" t="s">
        <v>35</v>
      </c>
      <c r="D431" s="33"/>
      <c r="E431" s="64">
        <v>0.72777777777777775</v>
      </c>
      <c r="F431" s="65">
        <v>152352</v>
      </c>
      <c r="G431" s="64">
        <v>0.78055555555555556</v>
      </c>
      <c r="H431" s="65">
        <v>152388</v>
      </c>
      <c r="I431" s="37">
        <f t="shared" si="126"/>
        <v>5.2777777777777812E-2</v>
      </c>
      <c r="J431" s="38">
        <f t="shared" si="126"/>
        <v>36</v>
      </c>
      <c r="K431" s="35"/>
      <c r="L431" s="35">
        <v>1</v>
      </c>
      <c r="M431" s="35">
        <v>1</v>
      </c>
      <c r="N431" s="35"/>
      <c r="O431" s="35"/>
      <c r="P431" s="35"/>
      <c r="Q431" s="39">
        <f t="shared" si="127"/>
        <v>2</v>
      </c>
      <c r="R431" s="35"/>
      <c r="S431" s="35">
        <v>1</v>
      </c>
      <c r="T431" s="35"/>
      <c r="U431" s="35"/>
      <c r="V431" s="35">
        <v>1</v>
      </c>
      <c r="W431" s="35"/>
      <c r="X431" s="39">
        <f t="shared" si="128"/>
        <v>2</v>
      </c>
      <c r="Y431" s="40">
        <f t="shared" si="117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26"/>
        <v>0</v>
      </c>
      <c r="J432" s="38">
        <f t="shared" si="126"/>
        <v>0</v>
      </c>
      <c r="K432" s="35"/>
      <c r="L432" s="35"/>
      <c r="M432" s="35"/>
      <c r="N432" s="35"/>
      <c r="O432" s="35"/>
      <c r="P432" s="35"/>
      <c r="Q432" s="39">
        <f t="shared" si="127"/>
        <v>0</v>
      </c>
      <c r="R432" s="35"/>
      <c r="S432" s="35"/>
      <c r="T432" s="35"/>
      <c r="U432" s="35"/>
      <c r="V432" s="35"/>
      <c r="W432" s="35"/>
      <c r="X432" s="39">
        <f t="shared" si="128"/>
        <v>0</v>
      </c>
      <c r="Y432" s="40">
        <f t="shared" si="117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26"/>
        <v>0</v>
      </c>
      <c r="J433" s="38">
        <f t="shared" si="126"/>
        <v>0</v>
      </c>
      <c r="K433" s="35"/>
      <c r="L433" s="35"/>
      <c r="M433" s="35"/>
      <c r="N433" s="35"/>
      <c r="O433" s="35"/>
      <c r="P433" s="35"/>
      <c r="Q433" s="39">
        <f t="shared" si="127"/>
        <v>0</v>
      </c>
      <c r="R433" s="35"/>
      <c r="S433" s="35"/>
      <c r="T433" s="35"/>
      <c r="U433" s="35"/>
      <c r="V433" s="35"/>
      <c r="W433" s="35"/>
      <c r="X433" s="39">
        <f t="shared" si="128"/>
        <v>0</v>
      </c>
      <c r="Y433" s="40">
        <f t="shared" si="117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26"/>
        <v>0</v>
      </c>
      <c r="J434" s="38">
        <f t="shared" si="126"/>
        <v>0</v>
      </c>
      <c r="K434" s="35"/>
      <c r="L434" s="35"/>
      <c r="M434" s="35"/>
      <c r="N434" s="35"/>
      <c r="O434" s="35"/>
      <c r="P434" s="35"/>
      <c r="Q434" s="39">
        <f t="shared" si="127"/>
        <v>0</v>
      </c>
      <c r="R434" s="35"/>
      <c r="S434" s="35"/>
      <c r="T434" s="35"/>
      <c r="U434" s="35"/>
      <c r="V434" s="35"/>
      <c r="W434" s="35"/>
      <c r="X434" s="39">
        <f t="shared" si="128"/>
        <v>0</v>
      </c>
      <c r="Y434" s="40">
        <f t="shared" si="117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26"/>
        <v>0</v>
      </c>
      <c r="J435" s="38">
        <f t="shared" si="126"/>
        <v>0</v>
      </c>
      <c r="K435" s="35"/>
      <c r="L435" s="35"/>
      <c r="M435" s="35"/>
      <c r="N435" s="35"/>
      <c r="O435" s="35"/>
      <c r="P435" s="35"/>
      <c r="Q435" s="39">
        <f t="shared" si="127"/>
        <v>0</v>
      </c>
      <c r="R435" s="35"/>
      <c r="S435" s="35"/>
      <c r="T435" s="35"/>
      <c r="U435" s="35"/>
      <c r="V435" s="35"/>
      <c r="W435" s="35"/>
      <c r="X435" s="39">
        <f t="shared" si="128"/>
        <v>0</v>
      </c>
      <c r="Y435" s="40">
        <f t="shared" si="117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26"/>
        <v>0</v>
      </c>
      <c r="J436" s="38">
        <f t="shared" si="126"/>
        <v>0</v>
      </c>
      <c r="K436" s="35"/>
      <c r="L436" s="35"/>
      <c r="M436" s="35"/>
      <c r="N436" s="35"/>
      <c r="O436" s="35"/>
      <c r="P436" s="35"/>
      <c r="Q436" s="39">
        <f t="shared" si="127"/>
        <v>0</v>
      </c>
      <c r="R436" s="35"/>
      <c r="S436" s="35"/>
      <c r="T436" s="35"/>
      <c r="U436" s="35"/>
      <c r="V436" s="35"/>
      <c r="W436" s="35"/>
      <c r="X436" s="39">
        <f t="shared" si="128"/>
        <v>0</v>
      </c>
      <c r="Y436" s="40">
        <f t="shared" si="117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26"/>
        <v>0</v>
      </c>
      <c r="J437" s="38">
        <f t="shared" si="126"/>
        <v>0</v>
      </c>
      <c r="K437" s="35"/>
      <c r="L437" s="35"/>
      <c r="M437" s="35"/>
      <c r="N437" s="35"/>
      <c r="O437" s="35"/>
      <c r="P437" s="35"/>
      <c r="Q437" s="39">
        <f t="shared" si="127"/>
        <v>0</v>
      </c>
      <c r="R437" s="35"/>
      <c r="S437" s="35"/>
      <c r="T437" s="35"/>
      <c r="U437" s="35"/>
      <c r="V437" s="35"/>
      <c r="W437" s="35"/>
      <c r="X437" s="39">
        <f t="shared" si="128"/>
        <v>0</v>
      </c>
      <c r="Y437" s="40">
        <f t="shared" si="117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26"/>
        <v>0</v>
      </c>
      <c r="J438" s="38">
        <f t="shared" si="126"/>
        <v>0</v>
      </c>
      <c r="K438" s="35"/>
      <c r="L438" s="35"/>
      <c r="M438" s="35"/>
      <c r="N438" s="35"/>
      <c r="O438" s="35"/>
      <c r="P438" s="35"/>
      <c r="Q438" s="39">
        <f t="shared" si="127"/>
        <v>0</v>
      </c>
      <c r="R438" s="35"/>
      <c r="S438" s="35"/>
      <c r="T438" s="35"/>
      <c r="U438" s="35"/>
      <c r="V438" s="35"/>
      <c r="W438" s="35"/>
      <c r="X438" s="39">
        <f t="shared" si="128"/>
        <v>0</v>
      </c>
      <c r="Y438" s="40">
        <f t="shared" si="117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0.26180555555555562</v>
      </c>
      <c r="J440" s="38">
        <f>SUM(J426:J439)</f>
        <v>183</v>
      </c>
      <c r="K440" s="38">
        <f t="shared" ref="K440:X440" si="129">SUM(K426:K439)</f>
        <v>0</v>
      </c>
      <c r="L440" s="38">
        <f t="shared" si="129"/>
        <v>6</v>
      </c>
      <c r="M440" s="38">
        <f t="shared" si="129"/>
        <v>1</v>
      </c>
      <c r="N440" s="38">
        <f t="shared" si="129"/>
        <v>0</v>
      </c>
      <c r="O440" s="38">
        <f t="shared" si="129"/>
        <v>0</v>
      </c>
      <c r="P440" s="38">
        <f t="shared" si="129"/>
        <v>0</v>
      </c>
      <c r="Q440" s="38">
        <f t="shared" si="129"/>
        <v>7</v>
      </c>
      <c r="R440" s="38">
        <f t="shared" si="129"/>
        <v>0</v>
      </c>
      <c r="S440" s="38">
        <f t="shared" si="129"/>
        <v>5</v>
      </c>
      <c r="T440" s="38">
        <f t="shared" si="129"/>
        <v>1</v>
      </c>
      <c r="U440" s="38">
        <f t="shared" si="129"/>
        <v>0</v>
      </c>
      <c r="V440" s="38">
        <f t="shared" si="129"/>
        <v>1</v>
      </c>
      <c r="W440" s="38">
        <f t="shared" si="129"/>
        <v>0</v>
      </c>
      <c r="X440" s="38">
        <f t="shared" si="129"/>
        <v>7</v>
      </c>
      <c r="Y440" s="40">
        <f t="shared" si="117"/>
        <v>0</v>
      </c>
    </row>
    <row r="441" spans="1:25" ht="15.75" thickTop="1" x14ac:dyDescent="0.25">
      <c r="A441" s="188" t="s">
        <v>45</v>
      </c>
      <c r="B441" s="189">
        <v>43797</v>
      </c>
      <c r="C441" s="190" t="s">
        <v>30</v>
      </c>
      <c r="D441" s="33"/>
      <c r="E441" s="64"/>
      <c r="F441" s="65"/>
      <c r="G441" s="64"/>
      <c r="H441" s="65"/>
      <c r="I441" s="37">
        <f t="shared" ref="I441:J453" si="130">SUM(G441-E441)</f>
        <v>0</v>
      </c>
      <c r="J441" s="38">
        <f t="shared" si="130"/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17"/>
        <v>0</v>
      </c>
    </row>
    <row r="442" spans="1:25" x14ac:dyDescent="0.25">
      <c r="A442" s="188"/>
      <c r="B442" s="192"/>
      <c r="C442" s="191" t="s">
        <v>31</v>
      </c>
      <c r="D442" s="33"/>
      <c r="E442" s="64"/>
      <c r="F442" s="65"/>
      <c r="G442" s="64"/>
      <c r="H442" s="65"/>
      <c r="I442" s="37">
        <f t="shared" si="130"/>
        <v>0</v>
      </c>
      <c r="J442" s="38">
        <f t="shared" si="130"/>
        <v>0</v>
      </c>
      <c r="K442" s="35"/>
      <c r="L442" s="35"/>
      <c r="M442" s="35"/>
      <c r="N442" s="35"/>
      <c r="O442" s="35"/>
      <c r="P442" s="35"/>
      <c r="Q442" s="39">
        <f t="shared" ref="Q442:Q453" si="131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32">SUM(R442:W442)</f>
        <v>0</v>
      </c>
      <c r="Y442" s="40">
        <f t="shared" si="117"/>
        <v>0</v>
      </c>
    </row>
    <row r="443" spans="1:25" x14ac:dyDescent="0.25">
      <c r="A443" s="188"/>
      <c r="B443" s="192"/>
      <c r="C443" s="191" t="s">
        <v>32</v>
      </c>
      <c r="D443" s="33"/>
      <c r="E443" s="64"/>
      <c r="F443" s="65"/>
      <c r="G443" s="64"/>
      <c r="H443" s="65"/>
      <c r="I443" s="37">
        <f t="shared" si="130"/>
        <v>0</v>
      </c>
      <c r="J443" s="38">
        <f t="shared" si="130"/>
        <v>0</v>
      </c>
      <c r="K443" s="35"/>
      <c r="L443" s="35"/>
      <c r="M443" s="35"/>
      <c r="N443" s="35"/>
      <c r="O443" s="35"/>
      <c r="P443" s="35"/>
      <c r="Q443" s="39">
        <f t="shared" si="131"/>
        <v>0</v>
      </c>
      <c r="R443" s="35"/>
      <c r="S443" s="35"/>
      <c r="T443" s="35"/>
      <c r="U443" s="35"/>
      <c r="V443" s="35"/>
      <c r="W443" s="35"/>
      <c r="X443" s="39">
        <f t="shared" si="132"/>
        <v>0</v>
      </c>
      <c r="Y443" s="40">
        <f t="shared" si="117"/>
        <v>0</v>
      </c>
    </row>
    <row r="444" spans="1:25" x14ac:dyDescent="0.25">
      <c r="A444" s="188" t="s">
        <v>160</v>
      </c>
      <c r="B444" s="192"/>
      <c r="C444" s="191" t="s">
        <v>33</v>
      </c>
      <c r="D444" s="33"/>
      <c r="E444" s="64"/>
      <c r="F444" s="65"/>
      <c r="G444" s="64"/>
      <c r="H444" s="65"/>
      <c r="I444" s="37">
        <f t="shared" si="130"/>
        <v>0</v>
      </c>
      <c r="J444" s="38">
        <f t="shared" si="130"/>
        <v>0</v>
      </c>
      <c r="K444" s="35"/>
      <c r="L444" s="35"/>
      <c r="M444" s="35"/>
      <c r="N444" s="35"/>
      <c r="O444" s="35"/>
      <c r="P444" s="35"/>
      <c r="Q444" s="39">
        <f t="shared" si="131"/>
        <v>0</v>
      </c>
      <c r="R444" s="35"/>
      <c r="S444" s="35"/>
      <c r="T444" s="35"/>
      <c r="U444" s="35"/>
      <c r="V444" s="35"/>
      <c r="W444" s="35"/>
      <c r="X444" s="39">
        <f t="shared" si="132"/>
        <v>0</v>
      </c>
      <c r="Y444" s="40">
        <f t="shared" si="117"/>
        <v>0</v>
      </c>
    </row>
    <row r="445" spans="1:25" x14ac:dyDescent="0.25">
      <c r="A445" s="188" t="s">
        <v>161</v>
      </c>
      <c r="B445" s="192"/>
      <c r="C445" s="191" t="s">
        <v>34</v>
      </c>
      <c r="D445" s="33"/>
      <c r="E445" s="64"/>
      <c r="F445" s="65"/>
      <c r="G445" s="64"/>
      <c r="H445" s="65"/>
      <c r="I445" s="37">
        <f t="shared" si="130"/>
        <v>0</v>
      </c>
      <c r="J445" s="38">
        <f t="shared" si="130"/>
        <v>0</v>
      </c>
      <c r="K445" s="35"/>
      <c r="L445" s="35"/>
      <c r="M445" s="35"/>
      <c r="N445" s="35"/>
      <c r="O445" s="35"/>
      <c r="P445" s="35"/>
      <c r="Q445" s="39">
        <f t="shared" si="131"/>
        <v>0</v>
      </c>
      <c r="R445" s="35"/>
      <c r="S445" s="35"/>
      <c r="T445" s="35"/>
      <c r="U445" s="35"/>
      <c r="V445" s="35"/>
      <c r="W445" s="35"/>
      <c r="X445" s="39">
        <f t="shared" si="132"/>
        <v>0</v>
      </c>
      <c r="Y445" s="40">
        <f t="shared" si="117"/>
        <v>0</v>
      </c>
    </row>
    <row r="446" spans="1:25" x14ac:dyDescent="0.25">
      <c r="A446" s="188" t="s">
        <v>162</v>
      </c>
      <c r="B446" s="192"/>
      <c r="C446" s="191" t="s">
        <v>35</v>
      </c>
      <c r="D446" s="33"/>
      <c r="E446" s="64"/>
      <c r="F446" s="65"/>
      <c r="G446" s="64"/>
      <c r="H446" s="65"/>
      <c r="I446" s="37">
        <f t="shared" si="130"/>
        <v>0</v>
      </c>
      <c r="J446" s="38">
        <f t="shared" si="130"/>
        <v>0</v>
      </c>
      <c r="K446" s="35"/>
      <c r="L446" s="35"/>
      <c r="M446" s="35"/>
      <c r="N446" s="35"/>
      <c r="O446" s="35"/>
      <c r="P446" s="35"/>
      <c r="Q446" s="39">
        <f t="shared" si="131"/>
        <v>0</v>
      </c>
      <c r="R446" s="35"/>
      <c r="S446" s="35"/>
      <c r="T446" s="35"/>
      <c r="U446" s="35"/>
      <c r="V446" s="35"/>
      <c r="W446" s="35"/>
      <c r="X446" s="39">
        <f t="shared" si="132"/>
        <v>0</v>
      </c>
      <c r="Y446" s="40">
        <f t="shared" si="117"/>
        <v>0</v>
      </c>
    </row>
    <row r="447" spans="1:25" x14ac:dyDescent="0.25">
      <c r="A447" s="188"/>
      <c r="B447" s="192"/>
      <c r="C447" s="191" t="s">
        <v>36</v>
      </c>
      <c r="D447" s="33"/>
      <c r="E447" s="64"/>
      <c r="F447" s="65"/>
      <c r="G447" s="64"/>
      <c r="H447" s="65"/>
      <c r="I447" s="37">
        <f t="shared" si="130"/>
        <v>0</v>
      </c>
      <c r="J447" s="38">
        <f t="shared" si="130"/>
        <v>0</v>
      </c>
      <c r="K447" s="35"/>
      <c r="L447" s="35"/>
      <c r="M447" s="35"/>
      <c r="N447" s="35"/>
      <c r="O447" s="35"/>
      <c r="P447" s="35"/>
      <c r="Q447" s="39">
        <f t="shared" si="131"/>
        <v>0</v>
      </c>
      <c r="R447" s="35"/>
      <c r="S447" s="35"/>
      <c r="T447" s="35"/>
      <c r="U447" s="35"/>
      <c r="V447" s="35"/>
      <c r="W447" s="35"/>
      <c r="X447" s="39">
        <f t="shared" si="132"/>
        <v>0</v>
      </c>
      <c r="Y447" s="40">
        <f t="shared" si="117"/>
        <v>0</v>
      </c>
    </row>
    <row r="448" spans="1:25" x14ac:dyDescent="0.25">
      <c r="A448" s="188"/>
      <c r="B448" s="192"/>
      <c r="C448" s="191" t="s">
        <v>37</v>
      </c>
      <c r="D448" s="33"/>
      <c r="E448" s="64"/>
      <c r="F448" s="65"/>
      <c r="G448" s="64"/>
      <c r="H448" s="65"/>
      <c r="I448" s="37">
        <f t="shared" si="130"/>
        <v>0</v>
      </c>
      <c r="J448" s="38">
        <f t="shared" si="130"/>
        <v>0</v>
      </c>
      <c r="K448" s="35"/>
      <c r="L448" s="35"/>
      <c r="M448" s="35"/>
      <c r="N448" s="35"/>
      <c r="O448" s="35"/>
      <c r="P448" s="35"/>
      <c r="Q448" s="39">
        <f t="shared" si="131"/>
        <v>0</v>
      </c>
      <c r="R448" s="35"/>
      <c r="S448" s="35"/>
      <c r="T448" s="35"/>
      <c r="U448" s="35"/>
      <c r="V448" s="35"/>
      <c r="W448" s="35"/>
      <c r="X448" s="39">
        <f t="shared" si="132"/>
        <v>0</v>
      </c>
      <c r="Y448" s="40">
        <f t="shared" si="117"/>
        <v>0</v>
      </c>
    </row>
    <row r="449" spans="1:25" x14ac:dyDescent="0.25">
      <c r="A449" s="188"/>
      <c r="B449" s="192"/>
      <c r="C449" s="191" t="s">
        <v>41</v>
      </c>
      <c r="D449" s="33"/>
      <c r="E449" s="64"/>
      <c r="F449" s="65"/>
      <c r="G449" s="64"/>
      <c r="H449" s="65"/>
      <c r="I449" s="37">
        <f t="shared" si="130"/>
        <v>0</v>
      </c>
      <c r="J449" s="38">
        <f t="shared" si="130"/>
        <v>0</v>
      </c>
      <c r="K449" s="35"/>
      <c r="L449" s="35"/>
      <c r="M449" s="35"/>
      <c r="N449" s="35"/>
      <c r="O449" s="35"/>
      <c r="P449" s="35"/>
      <c r="Q449" s="39">
        <f t="shared" si="131"/>
        <v>0</v>
      </c>
      <c r="R449" s="35"/>
      <c r="S449" s="35"/>
      <c r="T449" s="35"/>
      <c r="U449" s="35"/>
      <c r="V449" s="35"/>
      <c r="W449" s="35"/>
      <c r="X449" s="39">
        <f t="shared" si="132"/>
        <v>0</v>
      </c>
      <c r="Y449" s="40">
        <f t="shared" si="117"/>
        <v>0</v>
      </c>
    </row>
    <row r="450" spans="1:25" x14ac:dyDescent="0.25">
      <c r="A450" s="188"/>
      <c r="B450" s="192"/>
      <c r="C450" s="191" t="s">
        <v>42</v>
      </c>
      <c r="D450" s="33"/>
      <c r="E450" s="64"/>
      <c r="F450" s="65"/>
      <c r="G450" s="64"/>
      <c r="H450" s="65"/>
      <c r="I450" s="37">
        <f t="shared" si="130"/>
        <v>0</v>
      </c>
      <c r="J450" s="38">
        <f t="shared" si="130"/>
        <v>0</v>
      </c>
      <c r="K450" s="35"/>
      <c r="L450" s="35"/>
      <c r="M450" s="35"/>
      <c r="N450" s="35"/>
      <c r="O450" s="35"/>
      <c r="P450" s="35"/>
      <c r="Q450" s="39">
        <f t="shared" si="131"/>
        <v>0</v>
      </c>
      <c r="R450" s="35"/>
      <c r="S450" s="35"/>
      <c r="T450" s="35"/>
      <c r="U450" s="35"/>
      <c r="V450" s="35"/>
      <c r="W450" s="35"/>
      <c r="X450" s="39">
        <f t="shared" si="132"/>
        <v>0</v>
      </c>
      <c r="Y450" s="40">
        <f t="shared" si="117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30"/>
        <v>0</v>
      </c>
      <c r="J451" s="38">
        <f t="shared" si="130"/>
        <v>0</v>
      </c>
      <c r="K451" s="35"/>
      <c r="L451" s="35"/>
      <c r="M451" s="35"/>
      <c r="N451" s="35"/>
      <c r="O451" s="35"/>
      <c r="P451" s="35"/>
      <c r="Q451" s="39">
        <f t="shared" si="131"/>
        <v>0</v>
      </c>
      <c r="R451" s="35"/>
      <c r="S451" s="35"/>
      <c r="T451" s="35"/>
      <c r="U451" s="35"/>
      <c r="V451" s="35"/>
      <c r="W451" s="35"/>
      <c r="X451" s="39">
        <f t="shared" si="132"/>
        <v>0</v>
      </c>
      <c r="Y451" s="40">
        <f t="shared" si="117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30"/>
        <v>0</v>
      </c>
      <c r="J452" s="38">
        <f t="shared" si="130"/>
        <v>0</v>
      </c>
      <c r="K452" s="35"/>
      <c r="L452" s="35"/>
      <c r="M452" s="35"/>
      <c r="N452" s="35"/>
      <c r="O452" s="35"/>
      <c r="P452" s="35"/>
      <c r="Q452" s="39">
        <f t="shared" si="131"/>
        <v>0</v>
      </c>
      <c r="R452" s="35"/>
      <c r="S452" s="35"/>
      <c r="T452" s="35"/>
      <c r="U452" s="35"/>
      <c r="V452" s="35"/>
      <c r="W452" s="35"/>
      <c r="X452" s="39">
        <f t="shared" si="132"/>
        <v>0</v>
      </c>
      <c r="Y452" s="40">
        <f t="shared" si="117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30"/>
        <v>0</v>
      </c>
      <c r="J453" s="38">
        <f t="shared" si="130"/>
        <v>0</v>
      </c>
      <c r="K453" s="35"/>
      <c r="L453" s="35"/>
      <c r="M453" s="35"/>
      <c r="N453" s="35"/>
      <c r="O453" s="35"/>
      <c r="P453" s="35"/>
      <c r="Q453" s="39">
        <f t="shared" si="131"/>
        <v>0</v>
      </c>
      <c r="R453" s="35"/>
      <c r="S453" s="35"/>
      <c r="T453" s="35"/>
      <c r="U453" s="35"/>
      <c r="V453" s="35"/>
      <c r="W453" s="35"/>
      <c r="X453" s="39">
        <f t="shared" si="132"/>
        <v>0</v>
      </c>
      <c r="Y453" s="40">
        <f t="shared" si="117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33">SUM(K441:K454)</f>
        <v>0</v>
      </c>
      <c r="L455" s="38">
        <f t="shared" si="133"/>
        <v>0</v>
      </c>
      <c r="M455" s="38">
        <f t="shared" si="133"/>
        <v>0</v>
      </c>
      <c r="N455" s="38">
        <f t="shared" si="133"/>
        <v>0</v>
      </c>
      <c r="O455" s="38">
        <f t="shared" si="133"/>
        <v>0</v>
      </c>
      <c r="P455" s="38">
        <f t="shared" si="133"/>
        <v>0</v>
      </c>
      <c r="Q455" s="38">
        <f t="shared" si="133"/>
        <v>0</v>
      </c>
      <c r="R455" s="38">
        <f t="shared" si="133"/>
        <v>0</v>
      </c>
      <c r="S455" s="38">
        <f t="shared" si="133"/>
        <v>0</v>
      </c>
      <c r="T455" s="38">
        <f t="shared" si="133"/>
        <v>0</v>
      </c>
      <c r="U455" s="38">
        <f t="shared" si="133"/>
        <v>0</v>
      </c>
      <c r="V455" s="38">
        <f t="shared" si="133"/>
        <v>0</v>
      </c>
      <c r="W455" s="38">
        <f t="shared" si="133"/>
        <v>0</v>
      </c>
      <c r="X455" s="38">
        <f t="shared" si="133"/>
        <v>0</v>
      </c>
      <c r="Y455" s="40">
        <f t="shared" si="117"/>
        <v>0</v>
      </c>
    </row>
    <row r="456" spans="1:25" ht="15.75" thickTop="1" x14ac:dyDescent="0.25">
      <c r="A456" s="257" t="s">
        <v>46</v>
      </c>
      <c r="B456" s="258">
        <v>43798</v>
      </c>
      <c r="C456" s="259" t="s">
        <v>30</v>
      </c>
      <c r="D456" s="77"/>
      <c r="E456" s="78"/>
      <c r="F456" s="79"/>
      <c r="G456" s="78"/>
      <c r="H456" s="79"/>
      <c r="I456" s="80">
        <f t="shared" ref="I456:J468" si="134">SUM(G456-E456)</f>
        <v>0</v>
      </c>
      <c r="J456" s="81">
        <f t="shared" si="134"/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17"/>
        <v>0</v>
      </c>
    </row>
    <row r="457" spans="1:25" x14ac:dyDescent="0.25">
      <c r="A457" s="260"/>
      <c r="B457" s="192"/>
      <c r="C457" s="191" t="s">
        <v>31</v>
      </c>
      <c r="D457" s="33"/>
      <c r="E457" s="64"/>
      <c r="F457" s="65"/>
      <c r="G457" s="64"/>
      <c r="H457" s="65"/>
      <c r="I457" s="37">
        <f t="shared" si="134"/>
        <v>0</v>
      </c>
      <c r="J457" s="38">
        <f t="shared" si="134"/>
        <v>0</v>
      </c>
      <c r="K457" s="35"/>
      <c r="L457" s="35"/>
      <c r="M457" s="35"/>
      <c r="N457" s="35"/>
      <c r="O457" s="35"/>
      <c r="P457" s="35"/>
      <c r="Q457" s="39">
        <f t="shared" ref="Q457:Q468" si="135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36">SUM(R457:W457)</f>
        <v>0</v>
      </c>
      <c r="Y457" s="86">
        <f t="shared" si="117"/>
        <v>0</v>
      </c>
    </row>
    <row r="458" spans="1:25" x14ac:dyDescent="0.25">
      <c r="A458" s="260"/>
      <c r="B458" s="192"/>
      <c r="C458" s="191" t="s">
        <v>32</v>
      </c>
      <c r="D458" s="33"/>
      <c r="E458" s="64"/>
      <c r="F458" s="65"/>
      <c r="G458" s="64"/>
      <c r="H458" s="65"/>
      <c r="I458" s="37">
        <f t="shared" si="134"/>
        <v>0</v>
      </c>
      <c r="J458" s="38">
        <f t="shared" si="134"/>
        <v>0</v>
      </c>
      <c r="K458" s="35"/>
      <c r="L458" s="35"/>
      <c r="M458" s="35"/>
      <c r="N458" s="35"/>
      <c r="O458" s="35"/>
      <c r="P458" s="35"/>
      <c r="Q458" s="39">
        <f t="shared" si="135"/>
        <v>0</v>
      </c>
      <c r="R458" s="35"/>
      <c r="S458" s="35"/>
      <c r="T458" s="35"/>
      <c r="U458" s="35"/>
      <c r="V458" s="35"/>
      <c r="W458" s="35"/>
      <c r="X458" s="39">
        <f t="shared" si="136"/>
        <v>0</v>
      </c>
      <c r="Y458" s="86">
        <f t="shared" si="117"/>
        <v>0</v>
      </c>
    </row>
    <row r="459" spans="1:25" x14ac:dyDescent="0.25">
      <c r="A459" s="188" t="s">
        <v>160</v>
      </c>
      <c r="B459" s="192"/>
      <c r="C459" s="191" t="s">
        <v>33</v>
      </c>
      <c r="D459" s="33"/>
      <c r="E459" s="64"/>
      <c r="F459" s="65"/>
      <c r="G459" s="64"/>
      <c r="H459" s="65"/>
      <c r="I459" s="37">
        <f t="shared" si="134"/>
        <v>0</v>
      </c>
      <c r="J459" s="38">
        <f t="shared" si="134"/>
        <v>0</v>
      </c>
      <c r="K459" s="35"/>
      <c r="L459" s="35"/>
      <c r="M459" s="35"/>
      <c r="N459" s="35"/>
      <c r="O459" s="35"/>
      <c r="P459" s="35"/>
      <c r="Q459" s="39">
        <f t="shared" si="135"/>
        <v>0</v>
      </c>
      <c r="R459" s="35"/>
      <c r="S459" s="35"/>
      <c r="T459" s="35"/>
      <c r="U459" s="35"/>
      <c r="V459" s="35"/>
      <c r="W459" s="35"/>
      <c r="X459" s="39">
        <f t="shared" si="136"/>
        <v>0</v>
      </c>
      <c r="Y459" s="86">
        <f t="shared" si="117"/>
        <v>0</v>
      </c>
    </row>
    <row r="460" spans="1:25" x14ac:dyDescent="0.25">
      <c r="A460" s="188" t="s">
        <v>161</v>
      </c>
      <c r="B460" s="192"/>
      <c r="C460" s="191" t="s">
        <v>34</v>
      </c>
      <c r="D460" s="33"/>
      <c r="E460" s="64"/>
      <c r="F460" s="65"/>
      <c r="G460" s="64"/>
      <c r="H460" s="65"/>
      <c r="I460" s="37">
        <f t="shared" si="134"/>
        <v>0</v>
      </c>
      <c r="J460" s="38">
        <f t="shared" si="134"/>
        <v>0</v>
      </c>
      <c r="K460" s="35"/>
      <c r="L460" s="35"/>
      <c r="M460" s="35"/>
      <c r="N460" s="35"/>
      <c r="O460" s="35"/>
      <c r="P460" s="35"/>
      <c r="Q460" s="39">
        <f t="shared" si="135"/>
        <v>0</v>
      </c>
      <c r="R460" s="35"/>
      <c r="S460" s="35"/>
      <c r="T460" s="35"/>
      <c r="U460" s="35"/>
      <c r="V460" s="35"/>
      <c r="W460" s="35"/>
      <c r="X460" s="39">
        <f t="shared" si="136"/>
        <v>0</v>
      </c>
      <c r="Y460" s="86">
        <f t="shared" si="117"/>
        <v>0</v>
      </c>
    </row>
    <row r="461" spans="1:25" x14ac:dyDescent="0.25">
      <c r="A461" s="188" t="s">
        <v>162</v>
      </c>
      <c r="B461" s="192"/>
      <c r="C461" s="191" t="s">
        <v>35</v>
      </c>
      <c r="D461" s="33"/>
      <c r="E461" s="64"/>
      <c r="F461" s="65"/>
      <c r="G461" s="64"/>
      <c r="H461" s="65"/>
      <c r="I461" s="37">
        <f t="shared" si="134"/>
        <v>0</v>
      </c>
      <c r="J461" s="38">
        <f t="shared" si="134"/>
        <v>0</v>
      </c>
      <c r="K461" s="35"/>
      <c r="L461" s="35"/>
      <c r="M461" s="35"/>
      <c r="N461" s="35"/>
      <c r="O461" s="35"/>
      <c r="P461" s="35"/>
      <c r="Q461" s="39">
        <f t="shared" si="135"/>
        <v>0</v>
      </c>
      <c r="R461" s="35"/>
      <c r="S461" s="35"/>
      <c r="T461" s="35"/>
      <c r="U461" s="35"/>
      <c r="V461" s="35"/>
      <c r="W461" s="35"/>
      <c r="X461" s="39">
        <f t="shared" si="136"/>
        <v>0</v>
      </c>
      <c r="Y461" s="86">
        <f t="shared" si="117"/>
        <v>0</v>
      </c>
    </row>
    <row r="462" spans="1:25" x14ac:dyDescent="0.25">
      <c r="A462" s="260"/>
      <c r="B462" s="192"/>
      <c r="C462" s="191" t="s">
        <v>36</v>
      </c>
      <c r="D462" s="33"/>
      <c r="E462" s="64"/>
      <c r="F462" s="65"/>
      <c r="G462" s="64"/>
      <c r="H462" s="65"/>
      <c r="I462" s="37">
        <f t="shared" si="134"/>
        <v>0</v>
      </c>
      <c r="J462" s="38">
        <f t="shared" si="134"/>
        <v>0</v>
      </c>
      <c r="K462" s="35"/>
      <c r="L462" s="35"/>
      <c r="M462" s="35"/>
      <c r="N462" s="35"/>
      <c r="O462" s="35"/>
      <c r="P462" s="35"/>
      <c r="Q462" s="39">
        <f t="shared" si="135"/>
        <v>0</v>
      </c>
      <c r="R462" s="35"/>
      <c r="S462" s="35"/>
      <c r="T462" s="35"/>
      <c r="U462" s="35"/>
      <c r="V462" s="35"/>
      <c r="W462" s="35"/>
      <c r="X462" s="39">
        <f t="shared" si="136"/>
        <v>0</v>
      </c>
      <c r="Y462" s="86">
        <f t="shared" si="117"/>
        <v>0</v>
      </c>
    </row>
    <row r="463" spans="1:25" x14ac:dyDescent="0.25">
      <c r="A463" s="260"/>
      <c r="B463" s="192"/>
      <c r="C463" s="191" t="s">
        <v>37</v>
      </c>
      <c r="D463" s="33"/>
      <c r="E463" s="64"/>
      <c r="F463" s="65"/>
      <c r="G463" s="64"/>
      <c r="H463" s="65"/>
      <c r="I463" s="37">
        <f t="shared" si="134"/>
        <v>0</v>
      </c>
      <c r="J463" s="38">
        <f t="shared" si="134"/>
        <v>0</v>
      </c>
      <c r="K463" s="35"/>
      <c r="L463" s="35"/>
      <c r="M463" s="35"/>
      <c r="N463" s="35"/>
      <c r="O463" s="35"/>
      <c r="P463" s="35"/>
      <c r="Q463" s="39">
        <f t="shared" si="135"/>
        <v>0</v>
      </c>
      <c r="R463" s="35"/>
      <c r="S463" s="35"/>
      <c r="T463" s="35"/>
      <c r="U463" s="35"/>
      <c r="V463" s="35"/>
      <c r="W463" s="35"/>
      <c r="X463" s="39">
        <f t="shared" si="136"/>
        <v>0</v>
      </c>
      <c r="Y463" s="86">
        <f t="shared" si="117"/>
        <v>0</v>
      </c>
    </row>
    <row r="464" spans="1:25" x14ac:dyDescent="0.25">
      <c r="A464" s="260"/>
      <c r="B464" s="192"/>
      <c r="C464" s="191" t="s">
        <v>41</v>
      </c>
      <c r="D464" s="33"/>
      <c r="E464" s="64"/>
      <c r="F464" s="65"/>
      <c r="G464" s="64"/>
      <c r="H464" s="65"/>
      <c r="I464" s="37">
        <f t="shared" si="134"/>
        <v>0</v>
      </c>
      <c r="J464" s="38">
        <f t="shared" si="134"/>
        <v>0</v>
      </c>
      <c r="K464" s="35"/>
      <c r="L464" s="35"/>
      <c r="M464" s="35"/>
      <c r="N464" s="35"/>
      <c r="O464" s="35"/>
      <c r="P464" s="35"/>
      <c r="Q464" s="39">
        <f t="shared" si="135"/>
        <v>0</v>
      </c>
      <c r="R464" s="35"/>
      <c r="S464" s="35"/>
      <c r="T464" s="35"/>
      <c r="U464" s="35"/>
      <c r="V464" s="35"/>
      <c r="W464" s="35"/>
      <c r="X464" s="39">
        <f t="shared" si="136"/>
        <v>0</v>
      </c>
      <c r="Y464" s="86">
        <f t="shared" si="117"/>
        <v>0</v>
      </c>
    </row>
    <row r="465" spans="1:25" x14ac:dyDescent="0.25">
      <c r="A465" s="260"/>
      <c r="B465" s="192"/>
      <c r="C465" s="191" t="s">
        <v>42</v>
      </c>
      <c r="D465" s="33"/>
      <c r="E465" s="64"/>
      <c r="F465" s="65"/>
      <c r="G465" s="64"/>
      <c r="H465" s="65"/>
      <c r="I465" s="37">
        <f t="shared" si="134"/>
        <v>0</v>
      </c>
      <c r="J465" s="38">
        <f t="shared" si="134"/>
        <v>0</v>
      </c>
      <c r="K465" s="35"/>
      <c r="L465" s="35"/>
      <c r="M465" s="35"/>
      <c r="N465" s="35"/>
      <c r="O465" s="35"/>
      <c r="P465" s="35"/>
      <c r="Q465" s="39">
        <f t="shared" si="135"/>
        <v>0</v>
      </c>
      <c r="R465" s="35"/>
      <c r="S465" s="35"/>
      <c r="T465" s="35"/>
      <c r="U465" s="35"/>
      <c r="V465" s="35"/>
      <c r="W465" s="35"/>
      <c r="X465" s="39">
        <f t="shared" si="136"/>
        <v>0</v>
      </c>
      <c r="Y465" s="86">
        <f t="shared" si="117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34"/>
        <v>0</v>
      </c>
      <c r="J466" s="38">
        <f t="shared" si="134"/>
        <v>0</v>
      </c>
      <c r="K466" s="35"/>
      <c r="L466" s="35"/>
      <c r="M466" s="35"/>
      <c r="N466" s="35"/>
      <c r="O466" s="35"/>
      <c r="P466" s="35"/>
      <c r="Q466" s="39">
        <f t="shared" si="135"/>
        <v>0</v>
      </c>
      <c r="R466" s="35"/>
      <c r="S466" s="35"/>
      <c r="T466" s="35"/>
      <c r="U466" s="35"/>
      <c r="V466" s="35"/>
      <c r="W466" s="35"/>
      <c r="X466" s="39">
        <f t="shared" si="136"/>
        <v>0</v>
      </c>
      <c r="Y466" s="86">
        <f t="shared" si="117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34"/>
        <v>0</v>
      </c>
      <c r="J467" s="38">
        <f t="shared" si="134"/>
        <v>0</v>
      </c>
      <c r="K467" s="35"/>
      <c r="L467" s="35"/>
      <c r="M467" s="35"/>
      <c r="N467" s="35"/>
      <c r="O467" s="35"/>
      <c r="P467" s="35"/>
      <c r="Q467" s="39">
        <f t="shared" si="135"/>
        <v>0</v>
      </c>
      <c r="R467" s="35"/>
      <c r="S467" s="35"/>
      <c r="T467" s="35"/>
      <c r="U467" s="35"/>
      <c r="V467" s="35"/>
      <c r="W467" s="35"/>
      <c r="X467" s="39">
        <f t="shared" si="136"/>
        <v>0</v>
      </c>
      <c r="Y467" s="86">
        <f t="shared" si="117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34"/>
        <v>0</v>
      </c>
      <c r="J468" s="38">
        <f t="shared" si="134"/>
        <v>0</v>
      </c>
      <c r="K468" s="35"/>
      <c r="L468" s="35"/>
      <c r="M468" s="35"/>
      <c r="N468" s="35"/>
      <c r="O468" s="35"/>
      <c r="P468" s="35"/>
      <c r="Q468" s="39">
        <f t="shared" si="135"/>
        <v>0</v>
      </c>
      <c r="R468" s="35"/>
      <c r="S468" s="35"/>
      <c r="T468" s="35"/>
      <c r="U468" s="35"/>
      <c r="V468" s="35"/>
      <c r="W468" s="35"/>
      <c r="X468" s="39">
        <f t="shared" si="136"/>
        <v>0</v>
      </c>
      <c r="Y468" s="86">
        <f t="shared" si="117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37">SUM(K456:K469)</f>
        <v>0</v>
      </c>
      <c r="L470" s="96">
        <f t="shared" si="137"/>
        <v>0</v>
      </c>
      <c r="M470" s="96">
        <f t="shared" si="137"/>
        <v>0</v>
      </c>
      <c r="N470" s="96">
        <f t="shared" si="137"/>
        <v>0</v>
      </c>
      <c r="O470" s="96">
        <f t="shared" si="137"/>
        <v>0</v>
      </c>
      <c r="P470" s="96">
        <f t="shared" si="137"/>
        <v>0</v>
      </c>
      <c r="Q470" s="96">
        <f t="shared" si="137"/>
        <v>0</v>
      </c>
      <c r="R470" s="96">
        <f t="shared" si="137"/>
        <v>0</v>
      </c>
      <c r="S470" s="96">
        <f t="shared" si="137"/>
        <v>0</v>
      </c>
      <c r="T470" s="96">
        <f t="shared" si="137"/>
        <v>0</v>
      </c>
      <c r="U470" s="96">
        <f t="shared" si="137"/>
        <v>0</v>
      </c>
      <c r="V470" s="96">
        <f t="shared" si="137"/>
        <v>0</v>
      </c>
      <c r="W470" s="96">
        <f t="shared" si="137"/>
        <v>0</v>
      </c>
      <c r="X470" s="96">
        <f t="shared" si="137"/>
        <v>0</v>
      </c>
      <c r="Y470" s="97">
        <f t="shared" si="117"/>
        <v>0</v>
      </c>
    </row>
    <row r="471" spans="1:25" x14ac:dyDescent="0.25">
      <c r="A471" s="30" t="s">
        <v>47</v>
      </c>
      <c r="B471" s="98">
        <v>43799</v>
      </c>
      <c r="C471" s="99" t="s">
        <v>30</v>
      </c>
      <c r="D471" s="100"/>
      <c r="E471" s="101"/>
      <c r="F471" s="102"/>
      <c r="G471" s="101"/>
      <c r="H471" s="102"/>
      <c r="I471" s="103">
        <f t="shared" ref="I471:J478" si="138">SUM(G471-E471)</f>
        <v>0</v>
      </c>
      <c r="J471" s="104">
        <f t="shared" si="138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17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38"/>
        <v>0</v>
      </c>
      <c r="J472" s="38">
        <f t="shared" si="138"/>
        <v>0</v>
      </c>
      <c r="K472" s="35"/>
      <c r="L472" s="35"/>
      <c r="M472" s="35"/>
      <c r="N472" s="35"/>
      <c r="O472" s="35"/>
      <c r="P472" s="35"/>
      <c r="Q472" s="39">
        <f t="shared" ref="Q472:Q478" si="139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40">SUM(R472:W472)</f>
        <v>0</v>
      </c>
      <c r="Y472" s="40">
        <f t="shared" si="117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38"/>
        <v>0</v>
      </c>
      <c r="J473" s="38">
        <f t="shared" si="138"/>
        <v>0</v>
      </c>
      <c r="K473" s="35"/>
      <c r="L473" s="35"/>
      <c r="M473" s="35"/>
      <c r="N473" s="35"/>
      <c r="O473" s="35"/>
      <c r="P473" s="35"/>
      <c r="Q473" s="39">
        <f t="shared" si="139"/>
        <v>0</v>
      </c>
      <c r="R473" s="35"/>
      <c r="S473" s="35"/>
      <c r="T473" s="35"/>
      <c r="U473" s="35"/>
      <c r="V473" s="35"/>
      <c r="W473" s="35"/>
      <c r="X473" s="39">
        <f t="shared" si="140"/>
        <v>0</v>
      </c>
      <c r="Y473" s="40">
        <f t="shared" si="117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38"/>
        <v>0</v>
      </c>
      <c r="J474" s="38">
        <f t="shared" si="138"/>
        <v>0</v>
      </c>
      <c r="K474" s="35"/>
      <c r="L474" s="35"/>
      <c r="M474" s="35"/>
      <c r="N474" s="35"/>
      <c r="O474" s="35"/>
      <c r="P474" s="35"/>
      <c r="Q474" s="39">
        <f t="shared" si="139"/>
        <v>0</v>
      </c>
      <c r="R474" s="35"/>
      <c r="S474" s="35"/>
      <c r="T474" s="35"/>
      <c r="U474" s="35"/>
      <c r="V474" s="35"/>
      <c r="W474" s="35"/>
      <c r="X474" s="39">
        <f t="shared" si="140"/>
        <v>0</v>
      </c>
      <c r="Y474" s="40">
        <f t="shared" si="117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38"/>
        <v>0</v>
      </c>
      <c r="J475" s="38">
        <f t="shared" si="138"/>
        <v>0</v>
      </c>
      <c r="K475" s="35"/>
      <c r="L475" s="35"/>
      <c r="M475" s="35"/>
      <c r="N475" s="35"/>
      <c r="O475" s="35"/>
      <c r="P475" s="35"/>
      <c r="Q475" s="39">
        <f t="shared" si="139"/>
        <v>0</v>
      </c>
      <c r="R475" s="35"/>
      <c r="S475" s="35"/>
      <c r="T475" s="35"/>
      <c r="U475" s="35"/>
      <c r="V475" s="35"/>
      <c r="W475" s="35"/>
      <c r="X475" s="39">
        <f t="shared" si="140"/>
        <v>0</v>
      </c>
      <c r="Y475" s="40">
        <f t="shared" si="117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38"/>
        <v>0</v>
      </c>
      <c r="J476" s="38">
        <f t="shared" si="138"/>
        <v>0</v>
      </c>
      <c r="K476" s="35"/>
      <c r="L476" s="35"/>
      <c r="M476" s="35"/>
      <c r="N476" s="35"/>
      <c r="O476" s="35"/>
      <c r="P476" s="35"/>
      <c r="Q476" s="39">
        <f t="shared" si="139"/>
        <v>0</v>
      </c>
      <c r="R476" s="35"/>
      <c r="S476" s="35"/>
      <c r="T476" s="35"/>
      <c r="U476" s="35"/>
      <c r="V476" s="35"/>
      <c r="W476" s="35"/>
      <c r="X476" s="39">
        <f t="shared" si="140"/>
        <v>0</v>
      </c>
      <c r="Y476" s="40">
        <f t="shared" si="117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38"/>
        <v>0</v>
      </c>
      <c r="J477" s="38">
        <f t="shared" si="138"/>
        <v>0</v>
      </c>
      <c r="K477" s="35"/>
      <c r="L477" s="35"/>
      <c r="M477" s="35"/>
      <c r="N477" s="35"/>
      <c r="O477" s="35"/>
      <c r="P477" s="35"/>
      <c r="Q477" s="39">
        <f t="shared" si="139"/>
        <v>0</v>
      </c>
      <c r="R477" s="35"/>
      <c r="S477" s="35"/>
      <c r="T477" s="35"/>
      <c r="U477" s="35"/>
      <c r="V477" s="35"/>
      <c r="W477" s="35"/>
      <c r="X477" s="39">
        <f t="shared" si="140"/>
        <v>0</v>
      </c>
      <c r="Y477" s="40">
        <f t="shared" si="117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38"/>
        <v>0</v>
      </c>
      <c r="J478" s="38">
        <f t="shared" si="138"/>
        <v>0</v>
      </c>
      <c r="K478" s="35"/>
      <c r="L478" s="35"/>
      <c r="M478" s="35"/>
      <c r="N478" s="35"/>
      <c r="O478" s="35"/>
      <c r="P478" s="35"/>
      <c r="Q478" s="39">
        <f t="shared" si="139"/>
        <v>0</v>
      </c>
      <c r="R478" s="35"/>
      <c r="S478" s="35"/>
      <c r="T478" s="35"/>
      <c r="U478" s="35"/>
      <c r="V478" s="35"/>
      <c r="W478" s="35"/>
      <c r="X478" s="39">
        <f t="shared" si="140"/>
        <v>0</v>
      </c>
      <c r="Y478" s="40">
        <f t="shared" si="117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41">SUM(K471:K479)</f>
        <v>0</v>
      </c>
      <c r="L480" s="96">
        <f t="shared" si="141"/>
        <v>0</v>
      </c>
      <c r="M480" s="96">
        <f t="shared" si="141"/>
        <v>0</v>
      </c>
      <c r="N480" s="96">
        <f t="shared" si="141"/>
        <v>0</v>
      </c>
      <c r="O480" s="96">
        <f t="shared" si="141"/>
        <v>0</v>
      </c>
      <c r="P480" s="96">
        <f t="shared" si="141"/>
        <v>0</v>
      </c>
      <c r="Q480" s="96">
        <f t="shared" si="141"/>
        <v>0</v>
      </c>
      <c r="R480" s="96">
        <f t="shared" si="141"/>
        <v>0</v>
      </c>
      <c r="S480" s="96">
        <f t="shared" si="141"/>
        <v>0</v>
      </c>
      <c r="T480" s="96">
        <f t="shared" si="141"/>
        <v>0</v>
      </c>
      <c r="U480" s="96">
        <f t="shared" si="141"/>
        <v>0</v>
      </c>
      <c r="V480" s="96">
        <f t="shared" si="141"/>
        <v>0</v>
      </c>
      <c r="W480" s="96">
        <f t="shared" si="141"/>
        <v>0</v>
      </c>
      <c r="X480" s="96">
        <f t="shared" si="141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>I90+I125+I140+I155+I170+I185+I220+I235+I250+I265+I280+I315+I330+I345+I360+I375+I410+I425+I440+I455+I470</f>
        <v>4.9166666666666643</v>
      </c>
      <c r="J486" s="121">
        <f>J90+J125+J140+J155+J170+J185+J220+J235+J250+J265+J280+J315+J330+J345+J360+J375+J410+J425+J440+J455+J470</f>
        <v>3333</v>
      </c>
      <c r="K486" s="121">
        <f>K90+K125+K140+K155+K170+K185+K220+K235+K250+K265+K280+K315+K330+K345+K360+K375+K410+K425+K440+K455+K470</f>
        <v>71</v>
      </c>
      <c r="L486" s="121">
        <f t="shared" ref="L486:P486" si="142">L90+L125+L140+L155+L170+L185+L220+L235+L250+L265+L280+L315+L330+L345+L360+L375+L410+L425+L440+L455+L470</f>
        <v>101</v>
      </c>
      <c r="M486" s="121">
        <f t="shared" si="142"/>
        <v>25</v>
      </c>
      <c r="N486" s="121">
        <f t="shared" si="142"/>
        <v>2</v>
      </c>
      <c r="O486" s="121">
        <f t="shared" si="142"/>
        <v>0</v>
      </c>
      <c r="P486" s="121">
        <f t="shared" si="142"/>
        <v>1</v>
      </c>
      <c r="Q486" s="121">
        <f>SUM(K486:P486)</f>
        <v>200</v>
      </c>
      <c r="R486" s="121">
        <f>R90+R125+R140+R155+R170+R185+R220+R235+R250+R265+R280+R315+R330+R345+R360+R375+R410+R425+R440+R455+R470</f>
        <v>7</v>
      </c>
      <c r="S486" s="121">
        <f t="shared" ref="S486:W486" si="143">S90+S125+S140+S155+S170+S185+S220+S235+S250+S265+S280+S315+S330+S345+S360+S375+S410+S425+S440+S455+S470</f>
        <v>117</v>
      </c>
      <c r="T486" s="121">
        <f t="shared" si="143"/>
        <v>34</v>
      </c>
      <c r="U486" s="121">
        <f t="shared" si="143"/>
        <v>0</v>
      </c>
      <c r="V486" s="121">
        <f t="shared" si="143"/>
        <v>40</v>
      </c>
      <c r="W486" s="121">
        <f t="shared" si="143"/>
        <v>2</v>
      </c>
      <c r="X486" s="121">
        <f>SUM(R486:W486)</f>
        <v>200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2" si="144">Q6+Q16+Q31+Q46+Q61+Q76+Q91+Q101+Q111+Q126+Q141+Q156+Q171+Q186+Q196+Q206+Q221+Q236+Q251+Q266+Q281+Q291+Q301+Q316+Q331+Q346+Q361+Q376+Q386+Q396+Q411+Q426+Q441+Q456+Q471</f>
        <v>48</v>
      </c>
      <c r="R487" s="2"/>
      <c r="S487" s="2"/>
      <c r="T487" s="2"/>
      <c r="U487" s="2"/>
      <c r="V487" s="2"/>
      <c r="W487" s="123" t="s">
        <v>30</v>
      </c>
      <c r="X487" s="124">
        <f t="shared" ref="X487:X492" si="145">X6+X16+X31+X46+X61+X76+X91+X101+X111+X126+X141+X156+X171+X186+X196+X206+X221+X236+X251+X266+X281+X291+X301+X316+X331+X346+X361+X376+X386+X396+X411+X426+X441+X456+X471</f>
        <v>48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44"/>
        <v>6</v>
      </c>
      <c r="R488" s="125"/>
      <c r="S488" s="125"/>
      <c r="T488" s="125"/>
      <c r="U488" s="125"/>
      <c r="V488" s="125"/>
      <c r="W488" s="123" t="s">
        <v>31</v>
      </c>
      <c r="X488" s="124">
        <f t="shared" si="145"/>
        <v>6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44"/>
        <v>35</v>
      </c>
      <c r="R489" s="125"/>
      <c r="S489" s="125"/>
      <c r="T489" s="125"/>
      <c r="U489" s="125"/>
      <c r="V489" s="125"/>
      <c r="W489" s="123" t="s">
        <v>32</v>
      </c>
      <c r="X489" s="124">
        <f t="shared" si="145"/>
        <v>35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44"/>
        <v>22</v>
      </c>
      <c r="R490" s="125"/>
      <c r="S490" s="125"/>
      <c r="T490" s="125"/>
      <c r="U490" s="125"/>
      <c r="V490" s="125"/>
      <c r="W490" s="123" t="s">
        <v>33</v>
      </c>
      <c r="X490" s="124">
        <f t="shared" si="145"/>
        <v>22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44"/>
        <v>27</v>
      </c>
      <c r="R491" s="125"/>
      <c r="S491" s="125"/>
      <c r="T491" s="125"/>
      <c r="U491" s="125"/>
      <c r="V491" s="125"/>
      <c r="W491" s="123" t="s">
        <v>34</v>
      </c>
      <c r="X491" s="124">
        <f t="shared" si="145"/>
        <v>27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44"/>
        <v>62</v>
      </c>
      <c r="R492" s="125"/>
      <c r="S492" s="125"/>
      <c r="T492" s="125"/>
      <c r="U492" s="125"/>
      <c r="V492" s="125"/>
      <c r="W492" s="123" t="s">
        <v>35</v>
      </c>
      <c r="X492" s="124">
        <f t="shared" si="145"/>
        <v>62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/>
      <c r="Q493" s="124"/>
      <c r="R493" s="125"/>
      <c r="S493" s="125"/>
      <c r="T493" s="125"/>
      <c r="U493" s="125"/>
      <c r="V493" s="125"/>
      <c r="W493" s="123"/>
      <c r="X493" s="124"/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/>
      <c r="Q494" s="124"/>
      <c r="R494" s="125"/>
      <c r="S494" s="125"/>
      <c r="T494" s="125"/>
      <c r="U494" s="125"/>
      <c r="V494" s="125"/>
      <c r="W494" s="123"/>
      <c r="X494" s="124"/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/>
      <c r="Q495" s="124"/>
      <c r="R495" s="125"/>
      <c r="S495" s="125"/>
      <c r="T495" s="125"/>
      <c r="U495" s="125"/>
      <c r="V495" s="125"/>
      <c r="W495" s="123"/>
      <c r="X495" s="124"/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/>
      <c r="Q496" s="124"/>
      <c r="R496" s="125"/>
      <c r="S496" s="125"/>
      <c r="T496" s="125"/>
      <c r="U496" s="125"/>
      <c r="V496" s="125"/>
      <c r="W496" s="123"/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200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200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48</v>
      </c>
      <c r="K504" s="142">
        <f>Q488</f>
        <v>6</v>
      </c>
      <c r="L504" s="140">
        <f>J504+K504</f>
        <v>54</v>
      </c>
      <c r="M504" s="143">
        <f>Q489</f>
        <v>35</v>
      </c>
      <c r="N504" s="141">
        <f>Q490</f>
        <v>22</v>
      </c>
      <c r="O504" s="141">
        <f>M504+N504</f>
        <v>57</v>
      </c>
      <c r="P504" s="141">
        <f>Q491</f>
        <v>27</v>
      </c>
      <c r="Q504" s="141">
        <f>Q492</f>
        <v>62</v>
      </c>
      <c r="R504" s="141">
        <f>P504+Q504</f>
        <v>89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200</v>
      </c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Q48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04"/>
  <sheetViews>
    <sheetView workbookViewId="0">
      <pane ySplit="5" topLeftCell="A478" activePane="bottomLeft" state="frozen"/>
      <selection pane="bottomLeft" activeCell="Y496" sqref="Y496"/>
    </sheetView>
  </sheetViews>
  <sheetFormatPr defaultRowHeight="15" x14ac:dyDescent="0.25"/>
  <cols>
    <col min="2" max="2" width="9.85546875" bestFit="1" customWidth="1"/>
  </cols>
  <sheetData>
    <row r="1" spans="1:25" ht="18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5" ht="20.25" x14ac:dyDescent="0.3">
      <c r="A3" s="5"/>
      <c r="B3" s="6"/>
      <c r="C3" s="2"/>
      <c r="D3" s="4"/>
      <c r="E3" s="2"/>
      <c r="F3" s="2"/>
      <c r="G3" s="2"/>
      <c r="H3" s="2"/>
      <c r="I3" s="2"/>
      <c r="J3" s="2"/>
      <c r="K3" s="7" t="s">
        <v>1</v>
      </c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1"/>
      <c r="Y3" s="2"/>
    </row>
    <row r="4" spans="1:25" x14ac:dyDescent="0.25">
      <c r="C4" s="12"/>
      <c r="D4" s="12"/>
      <c r="E4" s="13"/>
      <c r="F4" s="14"/>
      <c r="G4" s="2"/>
      <c r="H4" s="14"/>
      <c r="I4" s="2"/>
      <c r="J4" s="2"/>
      <c r="K4" s="15" t="s">
        <v>2</v>
      </c>
      <c r="L4" s="16"/>
      <c r="M4" s="15" t="s">
        <v>3</v>
      </c>
      <c r="N4" s="16"/>
      <c r="O4" s="15" t="s">
        <v>4</v>
      </c>
      <c r="P4" s="16"/>
      <c r="Q4" s="17" t="s">
        <v>5</v>
      </c>
      <c r="R4" s="18" t="s">
        <v>6</v>
      </c>
      <c r="S4" s="19"/>
      <c r="T4" s="19"/>
      <c r="U4" s="19"/>
      <c r="V4" s="19"/>
      <c r="W4" s="20"/>
      <c r="X4" s="21" t="s">
        <v>7</v>
      </c>
      <c r="Y4" s="14"/>
    </row>
    <row r="5" spans="1:25" ht="24" x14ac:dyDescent="0.25">
      <c r="A5" s="22"/>
      <c r="B5" s="23" t="s">
        <v>8</v>
      </c>
      <c r="C5" s="24" t="s">
        <v>9</v>
      </c>
      <c r="D5" s="24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18</v>
      </c>
      <c r="O5" s="26" t="s">
        <v>20</v>
      </c>
      <c r="P5" s="27" t="s">
        <v>21</v>
      </c>
      <c r="Q5" s="25" t="s">
        <v>5</v>
      </c>
      <c r="R5" s="25" t="s">
        <v>22</v>
      </c>
      <c r="S5" s="25" t="s">
        <v>23</v>
      </c>
      <c r="T5" s="25" t="s">
        <v>24</v>
      </c>
      <c r="U5" s="25" t="s">
        <v>25</v>
      </c>
      <c r="V5" s="25" t="s">
        <v>26</v>
      </c>
      <c r="W5" s="25" t="s">
        <v>27</v>
      </c>
      <c r="X5" s="28" t="s">
        <v>7</v>
      </c>
      <c r="Y5" s="29" t="s">
        <v>28</v>
      </c>
    </row>
    <row r="6" spans="1:25" x14ac:dyDescent="0.25">
      <c r="A6" s="30" t="s">
        <v>29</v>
      </c>
      <c r="B6" s="31">
        <v>43800</v>
      </c>
      <c r="C6" s="32" t="s">
        <v>30</v>
      </c>
      <c r="D6" s="33"/>
      <c r="E6" s="34"/>
      <c r="F6" s="35"/>
      <c r="G6" s="36"/>
      <c r="H6" s="35"/>
      <c r="I6" s="37">
        <f t="shared" ref="I6:J13" si="0">SUM(G6-E6)</f>
        <v>0</v>
      </c>
      <c r="J6" s="38">
        <f t="shared" si="0"/>
        <v>0</v>
      </c>
      <c r="K6" s="35"/>
      <c r="L6" s="35"/>
      <c r="M6" s="35"/>
      <c r="N6" s="35"/>
      <c r="O6" s="35"/>
      <c r="P6" s="35"/>
      <c r="Q6" s="39">
        <f>SUM(K6:P6)</f>
        <v>0</v>
      </c>
      <c r="R6" s="35"/>
      <c r="S6" s="35"/>
      <c r="T6" s="35"/>
      <c r="U6" s="35"/>
      <c r="V6" s="35"/>
      <c r="W6" s="35"/>
      <c r="X6" s="39">
        <f>SUM(R6:W6)</f>
        <v>0</v>
      </c>
      <c r="Y6" s="40">
        <f t="shared" ref="Y6:Y12" si="1">SUM(Q6-X6)</f>
        <v>0</v>
      </c>
    </row>
    <row r="7" spans="1:25" x14ac:dyDescent="0.25">
      <c r="A7" s="30"/>
      <c r="B7" s="41"/>
      <c r="C7" s="42" t="s">
        <v>31</v>
      </c>
      <c r="D7" s="33"/>
      <c r="E7" s="34"/>
      <c r="F7" s="35"/>
      <c r="G7" s="34"/>
      <c r="H7" s="35"/>
      <c r="I7" s="37">
        <f t="shared" si="0"/>
        <v>0</v>
      </c>
      <c r="J7" s="38">
        <f t="shared" si="0"/>
        <v>0</v>
      </c>
      <c r="K7" s="35"/>
      <c r="L7" s="35"/>
      <c r="M7" s="35"/>
      <c r="N7" s="35"/>
      <c r="O7" s="35"/>
      <c r="P7" s="35"/>
      <c r="Q7" s="39">
        <f t="shared" ref="Q7:Q13" si="2">SUM(K7:P7)</f>
        <v>0</v>
      </c>
      <c r="R7" s="35"/>
      <c r="S7" s="35"/>
      <c r="T7" s="35"/>
      <c r="U7" s="35"/>
      <c r="V7" s="35"/>
      <c r="W7" s="35"/>
      <c r="X7" s="39">
        <f t="shared" ref="X7:X13" si="3">SUM(R7:W7)</f>
        <v>0</v>
      </c>
      <c r="Y7" s="40">
        <f t="shared" si="1"/>
        <v>0</v>
      </c>
    </row>
    <row r="8" spans="1:25" x14ac:dyDescent="0.25">
      <c r="A8" s="30"/>
      <c r="B8" s="41"/>
      <c r="C8" s="42" t="s">
        <v>32</v>
      </c>
      <c r="D8" s="33"/>
      <c r="E8" s="34"/>
      <c r="F8" s="35"/>
      <c r="G8" s="34"/>
      <c r="H8" s="35"/>
      <c r="I8" s="37">
        <f t="shared" si="0"/>
        <v>0</v>
      </c>
      <c r="J8" s="38">
        <f t="shared" si="0"/>
        <v>0</v>
      </c>
      <c r="K8" s="35"/>
      <c r="L8" s="35"/>
      <c r="M8" s="35"/>
      <c r="N8" s="35"/>
      <c r="O8" s="35"/>
      <c r="P8" s="35"/>
      <c r="Q8" s="39">
        <f t="shared" si="2"/>
        <v>0</v>
      </c>
      <c r="R8" s="35"/>
      <c r="S8" s="35"/>
      <c r="T8" s="35"/>
      <c r="U8" s="35"/>
      <c r="V8" s="35"/>
      <c r="W8" s="35"/>
      <c r="X8" s="39">
        <f t="shared" si="3"/>
        <v>0</v>
      </c>
      <c r="Y8" s="40">
        <f t="shared" si="1"/>
        <v>0</v>
      </c>
    </row>
    <row r="9" spans="1:25" x14ac:dyDescent="0.25">
      <c r="A9" s="30"/>
      <c r="B9" s="41"/>
      <c r="C9" s="42" t="s">
        <v>33</v>
      </c>
      <c r="D9" s="33"/>
      <c r="E9" s="34"/>
      <c r="F9" s="35"/>
      <c r="G9" s="34"/>
      <c r="H9" s="35"/>
      <c r="I9" s="37">
        <f t="shared" si="0"/>
        <v>0</v>
      </c>
      <c r="J9" s="38">
        <f t="shared" si="0"/>
        <v>0</v>
      </c>
      <c r="K9" s="35"/>
      <c r="L9" s="35"/>
      <c r="M9" s="35"/>
      <c r="N9" s="35"/>
      <c r="O9" s="35"/>
      <c r="P9" s="35"/>
      <c r="Q9" s="39">
        <f t="shared" si="2"/>
        <v>0</v>
      </c>
      <c r="R9" s="35"/>
      <c r="S9" s="35"/>
      <c r="T9" s="35"/>
      <c r="U9" s="35"/>
      <c r="V9" s="35"/>
      <c r="W9" s="35"/>
      <c r="X9" s="39">
        <f t="shared" si="3"/>
        <v>0</v>
      </c>
      <c r="Y9" s="40">
        <f t="shared" si="1"/>
        <v>0</v>
      </c>
    </row>
    <row r="10" spans="1:25" x14ac:dyDescent="0.25">
      <c r="A10" s="30"/>
      <c r="B10" s="41"/>
      <c r="C10" s="42" t="s">
        <v>34</v>
      </c>
      <c r="D10" s="33"/>
      <c r="E10" s="34"/>
      <c r="F10" s="35"/>
      <c r="G10" s="34"/>
      <c r="H10" s="35"/>
      <c r="I10" s="37">
        <f t="shared" si="0"/>
        <v>0</v>
      </c>
      <c r="J10" s="38">
        <f t="shared" si="0"/>
        <v>0</v>
      </c>
      <c r="K10" s="35"/>
      <c r="L10" s="35"/>
      <c r="M10" s="35"/>
      <c r="N10" s="35"/>
      <c r="O10" s="35"/>
      <c r="P10" s="35"/>
      <c r="Q10" s="39">
        <f t="shared" si="2"/>
        <v>0</v>
      </c>
      <c r="R10" s="35"/>
      <c r="S10" s="35"/>
      <c r="T10" s="35"/>
      <c r="U10" s="35"/>
      <c r="V10" s="35"/>
      <c r="W10" s="35"/>
      <c r="X10" s="39">
        <f t="shared" si="3"/>
        <v>0</v>
      </c>
      <c r="Y10" s="40">
        <f t="shared" si="1"/>
        <v>0</v>
      </c>
    </row>
    <row r="11" spans="1:25" x14ac:dyDescent="0.25">
      <c r="A11" s="30"/>
      <c r="B11" s="41"/>
      <c r="C11" s="42" t="s">
        <v>35</v>
      </c>
      <c r="D11" s="33"/>
      <c r="E11" s="34"/>
      <c r="F11" s="35"/>
      <c r="G11" s="34"/>
      <c r="H11" s="35"/>
      <c r="I11" s="37">
        <f t="shared" si="0"/>
        <v>0</v>
      </c>
      <c r="J11" s="38">
        <f t="shared" si="0"/>
        <v>0</v>
      </c>
      <c r="K11" s="35"/>
      <c r="L11" s="35"/>
      <c r="M11" s="35"/>
      <c r="N11" s="35"/>
      <c r="O11" s="35"/>
      <c r="P11" s="35"/>
      <c r="Q11" s="39">
        <f t="shared" si="2"/>
        <v>0</v>
      </c>
      <c r="R11" s="35"/>
      <c r="S11" s="35"/>
      <c r="T11" s="35"/>
      <c r="U11" s="35"/>
      <c r="V11" s="35"/>
      <c r="W11" s="35"/>
      <c r="X11" s="39">
        <f t="shared" si="3"/>
        <v>0</v>
      </c>
      <c r="Y11" s="40">
        <f t="shared" si="1"/>
        <v>0</v>
      </c>
    </row>
    <row r="12" spans="1:25" x14ac:dyDescent="0.25">
      <c r="A12" s="30"/>
      <c r="B12" s="41"/>
      <c r="C12" s="42" t="s">
        <v>36</v>
      </c>
      <c r="D12" s="33"/>
      <c r="E12" s="34"/>
      <c r="F12" s="35"/>
      <c r="G12" s="34"/>
      <c r="H12" s="35"/>
      <c r="I12" s="37">
        <f t="shared" si="0"/>
        <v>0</v>
      </c>
      <c r="J12" s="38">
        <f t="shared" si="0"/>
        <v>0</v>
      </c>
      <c r="K12" s="35"/>
      <c r="L12" s="35"/>
      <c r="M12" s="35"/>
      <c r="N12" s="35"/>
      <c r="O12" s="35"/>
      <c r="P12" s="35"/>
      <c r="Q12" s="39">
        <f t="shared" si="2"/>
        <v>0</v>
      </c>
      <c r="R12" s="35"/>
      <c r="S12" s="35"/>
      <c r="T12" s="35"/>
      <c r="U12" s="35"/>
      <c r="V12" s="35"/>
      <c r="W12" s="35"/>
      <c r="X12" s="39">
        <f t="shared" si="3"/>
        <v>0</v>
      </c>
      <c r="Y12" s="40">
        <f t="shared" si="1"/>
        <v>0</v>
      </c>
    </row>
    <row r="13" spans="1:25" x14ac:dyDescent="0.25">
      <c r="A13" s="30"/>
      <c r="B13" s="41"/>
      <c r="C13" s="42" t="s">
        <v>37</v>
      </c>
      <c r="D13" s="33"/>
      <c r="E13" s="34"/>
      <c r="F13" s="35"/>
      <c r="G13" s="34"/>
      <c r="H13" s="35"/>
      <c r="I13" s="37">
        <f t="shared" si="0"/>
        <v>0</v>
      </c>
      <c r="J13" s="38">
        <f t="shared" si="0"/>
        <v>0</v>
      </c>
      <c r="K13" s="35"/>
      <c r="L13" s="35"/>
      <c r="M13" s="35"/>
      <c r="N13" s="35"/>
      <c r="O13" s="35"/>
      <c r="P13" s="35"/>
      <c r="Q13" s="39">
        <f t="shared" si="2"/>
        <v>0</v>
      </c>
      <c r="R13" s="35"/>
      <c r="S13" s="35"/>
      <c r="T13" s="35"/>
      <c r="U13" s="35"/>
      <c r="V13" s="35"/>
      <c r="W13" s="35"/>
      <c r="X13" s="39">
        <f t="shared" si="3"/>
        <v>0</v>
      </c>
      <c r="Y13" s="40">
        <f>SUM(Q13-X13)</f>
        <v>0</v>
      </c>
    </row>
    <row r="14" spans="1:25" x14ac:dyDescent="0.25">
      <c r="A14" s="30"/>
      <c r="B14" s="41"/>
      <c r="C14" s="42"/>
      <c r="D14" s="43"/>
      <c r="E14" s="44"/>
      <c r="F14" s="45"/>
      <c r="G14" s="46"/>
      <c r="H14" s="47"/>
      <c r="I14" s="3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0"/>
    </row>
    <row r="15" spans="1:25" ht="15.75" thickBot="1" x14ac:dyDescent="0.3">
      <c r="A15" s="49"/>
      <c r="B15" s="50"/>
      <c r="C15" s="51" t="s">
        <v>38</v>
      </c>
      <c r="D15" s="52"/>
      <c r="E15" s="53"/>
      <c r="F15" s="54"/>
      <c r="G15" s="55"/>
      <c r="H15" s="56" t="s">
        <v>39</v>
      </c>
      <c r="I15" s="37">
        <f t="shared" ref="I15:P15" si="4">SUM(I6:I14)</f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>SUM(K15:P15)</f>
        <v>0</v>
      </c>
      <c r="R15" s="57">
        <f t="shared" ref="R15:W15" si="5">SUM(R6:R14)</f>
        <v>0</v>
      </c>
      <c r="S15" s="57">
        <f t="shared" si="5"/>
        <v>0</v>
      </c>
      <c r="T15" s="57">
        <f t="shared" si="5"/>
        <v>0</v>
      </c>
      <c r="U15" s="57">
        <f t="shared" si="5"/>
        <v>0</v>
      </c>
      <c r="V15" s="57">
        <f t="shared" si="5"/>
        <v>0</v>
      </c>
      <c r="W15" s="57">
        <f t="shared" si="5"/>
        <v>0</v>
      </c>
      <c r="X15" s="57">
        <f>SUM(R15:W15)</f>
        <v>0</v>
      </c>
      <c r="Y15" s="40">
        <f t="shared" ref="Y15:Y28" si="6">SUM(Q15-X15)</f>
        <v>0</v>
      </c>
    </row>
    <row r="16" spans="1:25" ht="16.5" thickTop="1" thickBot="1" x14ac:dyDescent="0.3">
      <c r="A16" s="214" t="s">
        <v>40</v>
      </c>
      <c r="B16" s="221">
        <v>43801</v>
      </c>
      <c r="C16" s="215" t="s">
        <v>30</v>
      </c>
      <c r="D16" s="216">
        <v>16</v>
      </c>
      <c r="E16" s="209">
        <v>0.27083333333333331</v>
      </c>
      <c r="F16" s="210">
        <v>152562</v>
      </c>
      <c r="G16" s="209">
        <v>0.31805555555555554</v>
      </c>
      <c r="H16" s="210">
        <v>152595</v>
      </c>
      <c r="I16" s="37">
        <f t="shared" ref="I16:I28" si="7">SUM(G16-E16)</f>
        <v>4.7222222222222221E-2</v>
      </c>
      <c r="J16" s="38">
        <f t="shared" ref="J16:J28" si="8">SUM(H16-F16)</f>
        <v>33</v>
      </c>
      <c r="K16" s="203"/>
      <c r="L16" s="213">
        <v>1</v>
      </c>
      <c r="M16" s="204"/>
      <c r="N16" s="204"/>
      <c r="O16" s="204"/>
      <c r="P16" s="204"/>
      <c r="Q16" s="39">
        <f>SUM(K16:P16)</f>
        <v>1</v>
      </c>
      <c r="R16" s="203"/>
      <c r="S16" s="213">
        <v>1</v>
      </c>
      <c r="T16" s="204"/>
      <c r="U16" s="204"/>
      <c r="V16" s="204"/>
      <c r="W16" s="204"/>
      <c r="X16" s="39">
        <f>SUM(R16:W16)</f>
        <v>1</v>
      </c>
      <c r="Y16" s="40">
        <f t="shared" si="6"/>
        <v>0</v>
      </c>
    </row>
    <row r="17" spans="1:25" ht="15.75" thickBot="1" x14ac:dyDescent="0.3">
      <c r="A17" s="217" t="s">
        <v>120</v>
      </c>
      <c r="B17" s="218"/>
      <c r="C17" s="219" t="s">
        <v>31</v>
      </c>
      <c r="D17" s="220"/>
      <c r="E17" s="212">
        <v>0.32291666666666669</v>
      </c>
      <c r="F17" s="207">
        <v>152595</v>
      </c>
      <c r="G17" s="212">
        <v>0.36180555555555555</v>
      </c>
      <c r="H17" s="207">
        <v>152618</v>
      </c>
      <c r="I17" s="37">
        <f t="shared" si="7"/>
        <v>3.8888888888888862E-2</v>
      </c>
      <c r="J17" s="38">
        <f t="shared" si="8"/>
        <v>23</v>
      </c>
      <c r="K17" s="208"/>
      <c r="L17" s="207">
        <v>1</v>
      </c>
      <c r="M17" s="206"/>
      <c r="N17" s="206"/>
      <c r="O17" s="206"/>
      <c r="P17" s="206"/>
      <c r="Q17" s="39">
        <f t="shared" ref="Q17:Q28" si="9">SUM(K17:P17)</f>
        <v>1</v>
      </c>
      <c r="R17" s="208"/>
      <c r="S17" s="207">
        <v>1</v>
      </c>
      <c r="T17" s="206"/>
      <c r="U17" s="206"/>
      <c r="V17" s="206"/>
      <c r="W17" s="206"/>
      <c r="X17" s="39">
        <f t="shared" ref="X17:X28" si="10">SUM(R17:W17)</f>
        <v>1</v>
      </c>
      <c r="Y17" s="40">
        <f t="shared" si="6"/>
        <v>0</v>
      </c>
    </row>
    <row r="18" spans="1:25" ht="15.75" thickBot="1" x14ac:dyDescent="0.3">
      <c r="A18" s="217" t="s">
        <v>120</v>
      </c>
      <c r="B18" s="218"/>
      <c r="C18" s="219" t="s">
        <v>32</v>
      </c>
      <c r="D18" s="220">
        <v>16</v>
      </c>
      <c r="E18" s="212">
        <v>0.36944444444444446</v>
      </c>
      <c r="F18" s="207">
        <v>152618</v>
      </c>
      <c r="G18" s="212">
        <v>0.40486111111111112</v>
      </c>
      <c r="H18" s="207">
        <v>152642</v>
      </c>
      <c r="I18" s="37">
        <f t="shared" si="7"/>
        <v>3.5416666666666652E-2</v>
      </c>
      <c r="J18" s="38">
        <f t="shared" si="8"/>
        <v>24</v>
      </c>
      <c r="K18" s="208"/>
      <c r="L18" s="207">
        <v>3</v>
      </c>
      <c r="M18" s="206"/>
      <c r="N18" s="206"/>
      <c r="O18" s="206"/>
      <c r="P18" s="206"/>
      <c r="Q18" s="39">
        <f t="shared" si="9"/>
        <v>3</v>
      </c>
      <c r="R18" s="208"/>
      <c r="S18" s="207">
        <v>2</v>
      </c>
      <c r="T18" s="207">
        <v>1</v>
      </c>
      <c r="U18" s="206"/>
      <c r="V18" s="206"/>
      <c r="W18" s="206"/>
      <c r="X18" s="39">
        <f t="shared" si="10"/>
        <v>3</v>
      </c>
      <c r="Y18" s="40">
        <f t="shared" si="6"/>
        <v>0</v>
      </c>
    </row>
    <row r="19" spans="1:25" ht="15.75" thickBot="1" x14ac:dyDescent="0.3">
      <c r="A19" s="217"/>
      <c r="B19" s="218"/>
      <c r="C19" s="219" t="s">
        <v>33</v>
      </c>
      <c r="D19" s="220"/>
      <c r="E19" s="212">
        <v>0.41319444444444442</v>
      </c>
      <c r="F19" s="207">
        <v>152642</v>
      </c>
      <c r="G19" s="212">
        <v>0.45624999999999999</v>
      </c>
      <c r="H19" s="207">
        <v>152674</v>
      </c>
      <c r="I19" s="37">
        <f t="shared" si="7"/>
        <v>4.3055555555555569E-2</v>
      </c>
      <c r="J19" s="38">
        <f t="shared" si="8"/>
        <v>32</v>
      </c>
      <c r="K19" s="208"/>
      <c r="L19" s="206"/>
      <c r="M19" s="206"/>
      <c r="N19" s="206"/>
      <c r="O19" s="206"/>
      <c r="P19" s="206"/>
      <c r="Q19" s="39">
        <f t="shared" si="9"/>
        <v>0</v>
      </c>
      <c r="R19" s="208"/>
      <c r="S19" s="206"/>
      <c r="T19" s="206"/>
      <c r="U19" s="206"/>
      <c r="V19" s="206"/>
      <c r="W19" s="206"/>
      <c r="X19" s="39">
        <f t="shared" si="10"/>
        <v>0</v>
      </c>
      <c r="Y19" s="40">
        <f t="shared" si="6"/>
        <v>0</v>
      </c>
    </row>
    <row r="20" spans="1:25" ht="15.75" thickBot="1" x14ac:dyDescent="0.3">
      <c r="A20" s="217" t="s">
        <v>132</v>
      </c>
      <c r="B20" s="218"/>
      <c r="C20" s="219" t="s">
        <v>34</v>
      </c>
      <c r="D20" s="220">
        <v>16</v>
      </c>
      <c r="E20" s="212">
        <v>0.64583333333333337</v>
      </c>
      <c r="F20" s="207">
        <v>152674</v>
      </c>
      <c r="G20" s="212">
        <v>0.71180555555555547</v>
      </c>
      <c r="H20" s="207">
        <v>152710</v>
      </c>
      <c r="I20" s="37">
        <f t="shared" si="7"/>
        <v>6.5972222222222099E-2</v>
      </c>
      <c r="J20" s="38">
        <f t="shared" si="8"/>
        <v>36</v>
      </c>
      <c r="K20" s="205">
        <v>2</v>
      </c>
      <c r="L20" s="206"/>
      <c r="M20" s="206"/>
      <c r="N20" s="206"/>
      <c r="O20" s="206"/>
      <c r="P20" s="206"/>
      <c r="Q20" s="39">
        <f t="shared" si="9"/>
        <v>2</v>
      </c>
      <c r="R20" s="208"/>
      <c r="S20" s="207">
        <v>1</v>
      </c>
      <c r="T20" s="206"/>
      <c r="U20" s="206"/>
      <c r="V20" s="207">
        <v>1</v>
      </c>
      <c r="W20" s="206"/>
      <c r="X20" s="39">
        <f t="shared" si="10"/>
        <v>2</v>
      </c>
      <c r="Y20" s="40">
        <f t="shared" si="6"/>
        <v>0</v>
      </c>
    </row>
    <row r="21" spans="1:25" ht="15.75" thickBot="1" x14ac:dyDescent="0.3">
      <c r="A21" s="217"/>
      <c r="B21" s="218"/>
      <c r="C21" s="219" t="s">
        <v>35</v>
      </c>
      <c r="D21" s="220"/>
      <c r="E21" s="212">
        <v>0.72777777777777775</v>
      </c>
      <c r="F21" s="207">
        <v>152710</v>
      </c>
      <c r="G21" s="212">
        <v>0.77777777777777779</v>
      </c>
      <c r="H21" s="207">
        <v>152743</v>
      </c>
      <c r="I21" s="37">
        <f t="shared" si="7"/>
        <v>5.0000000000000044E-2</v>
      </c>
      <c r="J21" s="38">
        <f t="shared" si="8"/>
        <v>33</v>
      </c>
      <c r="K21" s="205">
        <v>4</v>
      </c>
      <c r="L21" s="207">
        <v>1</v>
      </c>
      <c r="M21" s="206"/>
      <c r="N21" s="206"/>
      <c r="O21" s="206"/>
      <c r="P21" s="206"/>
      <c r="Q21" s="39">
        <f t="shared" si="9"/>
        <v>5</v>
      </c>
      <c r="R21" s="208"/>
      <c r="S21" s="207">
        <v>2</v>
      </c>
      <c r="T21" s="207">
        <v>3</v>
      </c>
      <c r="U21" s="206"/>
      <c r="V21" s="206"/>
      <c r="W21" s="206"/>
      <c r="X21" s="39">
        <f t="shared" si="10"/>
        <v>5</v>
      </c>
      <c r="Y21" s="40">
        <f t="shared" si="6"/>
        <v>0</v>
      </c>
    </row>
    <row r="22" spans="1:25" x14ac:dyDescent="0.25">
      <c r="A22" s="30"/>
      <c r="B22" s="41"/>
      <c r="C22" s="42" t="s">
        <v>36</v>
      </c>
      <c r="D22" s="33"/>
      <c r="E22" s="34"/>
      <c r="F22" s="35"/>
      <c r="G22" s="34"/>
      <c r="H22" s="35"/>
      <c r="I22" s="37">
        <f t="shared" si="7"/>
        <v>0</v>
      </c>
      <c r="J22" s="38">
        <f t="shared" si="8"/>
        <v>0</v>
      </c>
      <c r="K22" s="35"/>
      <c r="L22" s="35"/>
      <c r="M22" s="35"/>
      <c r="N22" s="35"/>
      <c r="O22" s="35"/>
      <c r="P22" s="35"/>
      <c r="Q22" s="39">
        <f t="shared" si="9"/>
        <v>0</v>
      </c>
      <c r="R22" s="35"/>
      <c r="S22" s="35"/>
      <c r="T22" s="35"/>
      <c r="U22" s="35"/>
      <c r="V22" s="35"/>
      <c r="W22" s="35"/>
      <c r="X22" s="39">
        <f t="shared" si="10"/>
        <v>0</v>
      </c>
      <c r="Y22" s="40">
        <f t="shared" si="6"/>
        <v>0</v>
      </c>
    </row>
    <row r="23" spans="1:25" x14ac:dyDescent="0.25">
      <c r="A23" s="30"/>
      <c r="B23" s="41"/>
      <c r="C23" s="42" t="s">
        <v>37</v>
      </c>
      <c r="D23" s="33"/>
      <c r="E23" s="34"/>
      <c r="F23" s="35"/>
      <c r="G23" s="34"/>
      <c r="H23" s="35"/>
      <c r="I23" s="37">
        <f t="shared" si="7"/>
        <v>0</v>
      </c>
      <c r="J23" s="38">
        <f t="shared" si="8"/>
        <v>0</v>
      </c>
      <c r="K23" s="35"/>
      <c r="L23" s="35"/>
      <c r="M23" s="35"/>
      <c r="N23" s="35"/>
      <c r="O23" s="35"/>
      <c r="P23" s="35"/>
      <c r="Q23" s="39">
        <f t="shared" si="9"/>
        <v>0</v>
      </c>
      <c r="R23" s="35"/>
      <c r="S23" s="35"/>
      <c r="T23" s="35"/>
      <c r="U23" s="35"/>
      <c r="V23" s="35"/>
      <c r="W23" s="35"/>
      <c r="X23" s="39">
        <f t="shared" si="10"/>
        <v>0</v>
      </c>
      <c r="Y23" s="40">
        <f t="shared" si="6"/>
        <v>0</v>
      </c>
    </row>
    <row r="24" spans="1:25" x14ac:dyDescent="0.25">
      <c r="A24" s="30"/>
      <c r="B24" s="41"/>
      <c r="C24" s="42" t="s">
        <v>41</v>
      </c>
      <c r="D24" s="33"/>
      <c r="E24" s="34"/>
      <c r="F24" s="35"/>
      <c r="G24" s="34"/>
      <c r="H24" s="35"/>
      <c r="I24" s="37">
        <f t="shared" si="7"/>
        <v>0</v>
      </c>
      <c r="J24" s="38">
        <f t="shared" si="8"/>
        <v>0</v>
      </c>
      <c r="K24" s="35"/>
      <c r="L24" s="35"/>
      <c r="M24" s="35"/>
      <c r="N24" s="35"/>
      <c r="O24" s="35"/>
      <c r="P24" s="35"/>
      <c r="Q24" s="39">
        <f t="shared" si="9"/>
        <v>0</v>
      </c>
      <c r="R24" s="35"/>
      <c r="S24" s="35"/>
      <c r="T24" s="35"/>
      <c r="U24" s="35"/>
      <c r="V24" s="35"/>
      <c r="W24" s="35"/>
      <c r="X24" s="39">
        <f t="shared" si="10"/>
        <v>0</v>
      </c>
      <c r="Y24" s="40">
        <f t="shared" si="6"/>
        <v>0</v>
      </c>
    </row>
    <row r="25" spans="1:25" x14ac:dyDescent="0.25">
      <c r="A25" s="30"/>
      <c r="B25" s="41"/>
      <c r="C25" s="42" t="s">
        <v>42</v>
      </c>
      <c r="D25" s="33"/>
      <c r="E25" s="34"/>
      <c r="F25" s="35"/>
      <c r="G25" s="34"/>
      <c r="H25" s="35"/>
      <c r="I25" s="37">
        <f t="shared" si="7"/>
        <v>0</v>
      </c>
      <c r="J25" s="38">
        <f t="shared" si="8"/>
        <v>0</v>
      </c>
      <c r="K25" s="35"/>
      <c r="L25" s="35"/>
      <c r="M25" s="35"/>
      <c r="N25" s="35"/>
      <c r="O25" s="35"/>
      <c r="P25" s="35"/>
      <c r="Q25" s="39">
        <f t="shared" si="9"/>
        <v>0</v>
      </c>
      <c r="R25" s="35"/>
      <c r="S25" s="35"/>
      <c r="T25" s="35"/>
      <c r="U25" s="35"/>
      <c r="V25" s="35"/>
      <c r="W25" s="35"/>
      <c r="X25" s="39">
        <f t="shared" si="10"/>
        <v>0</v>
      </c>
      <c r="Y25" s="40">
        <f t="shared" si="6"/>
        <v>0</v>
      </c>
    </row>
    <row r="26" spans="1:25" x14ac:dyDescent="0.25">
      <c r="A26" s="30"/>
      <c r="B26" s="41"/>
      <c r="C26" s="58"/>
      <c r="D26" s="59"/>
      <c r="E26" s="60"/>
      <c r="F26" s="61"/>
      <c r="G26" s="60"/>
      <c r="H26" s="61"/>
      <c r="I26" s="37">
        <f t="shared" si="7"/>
        <v>0</v>
      </c>
      <c r="J26" s="38">
        <f t="shared" si="8"/>
        <v>0</v>
      </c>
      <c r="K26" s="35"/>
      <c r="L26" s="35"/>
      <c r="M26" s="35"/>
      <c r="N26" s="35"/>
      <c r="O26" s="35"/>
      <c r="P26" s="35"/>
      <c r="Q26" s="39">
        <f t="shared" si="9"/>
        <v>0</v>
      </c>
      <c r="R26" s="35"/>
      <c r="S26" s="35"/>
      <c r="T26" s="35"/>
      <c r="U26" s="35"/>
      <c r="V26" s="35"/>
      <c r="W26" s="35"/>
      <c r="X26" s="39">
        <f t="shared" si="10"/>
        <v>0</v>
      </c>
      <c r="Y26" s="40">
        <f t="shared" si="6"/>
        <v>0</v>
      </c>
    </row>
    <row r="27" spans="1:25" x14ac:dyDescent="0.25">
      <c r="A27" s="30"/>
      <c r="B27" s="41"/>
      <c r="C27" s="58"/>
      <c r="D27" s="59"/>
      <c r="E27" s="60"/>
      <c r="F27" s="61"/>
      <c r="G27" s="60"/>
      <c r="H27" s="61"/>
      <c r="I27" s="37">
        <f t="shared" si="7"/>
        <v>0</v>
      </c>
      <c r="J27" s="38">
        <f t="shared" si="8"/>
        <v>0</v>
      </c>
      <c r="K27" s="35"/>
      <c r="L27" s="35"/>
      <c r="M27" s="35"/>
      <c r="N27" s="35"/>
      <c r="O27" s="35"/>
      <c r="P27" s="35"/>
      <c r="Q27" s="39">
        <f t="shared" si="9"/>
        <v>0</v>
      </c>
      <c r="R27" s="35"/>
      <c r="S27" s="35"/>
      <c r="T27" s="35"/>
      <c r="U27" s="35"/>
      <c r="V27" s="35"/>
      <c r="W27" s="35"/>
      <c r="X27" s="39">
        <f t="shared" si="10"/>
        <v>0</v>
      </c>
      <c r="Y27" s="40">
        <f t="shared" si="6"/>
        <v>0</v>
      </c>
    </row>
    <row r="28" spans="1:25" x14ac:dyDescent="0.25">
      <c r="A28" s="30"/>
      <c r="B28" s="41"/>
      <c r="C28" s="58"/>
      <c r="D28" s="59"/>
      <c r="E28" s="60"/>
      <c r="F28" s="61"/>
      <c r="G28" s="60"/>
      <c r="H28" s="61"/>
      <c r="I28" s="37">
        <f t="shared" si="7"/>
        <v>0</v>
      </c>
      <c r="J28" s="38">
        <f t="shared" si="8"/>
        <v>0</v>
      </c>
      <c r="K28" s="35"/>
      <c r="L28" s="35"/>
      <c r="M28" s="35"/>
      <c r="N28" s="35"/>
      <c r="O28" s="35"/>
      <c r="P28" s="35"/>
      <c r="Q28" s="39">
        <f t="shared" si="9"/>
        <v>0</v>
      </c>
      <c r="R28" s="35"/>
      <c r="S28" s="35"/>
      <c r="T28" s="35"/>
      <c r="U28" s="35"/>
      <c r="V28" s="35"/>
      <c r="W28" s="35"/>
      <c r="X28" s="39">
        <f t="shared" si="10"/>
        <v>0</v>
      </c>
      <c r="Y28" s="40">
        <f t="shared" si="6"/>
        <v>0</v>
      </c>
    </row>
    <row r="29" spans="1:25" x14ac:dyDescent="0.25">
      <c r="A29" s="30"/>
      <c r="B29" s="41"/>
      <c r="C29" s="42"/>
      <c r="D29" s="43"/>
      <c r="E29" s="44"/>
      <c r="F29" s="45"/>
      <c r="G29" s="46"/>
      <c r="H29" s="47"/>
      <c r="I29" s="3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0"/>
    </row>
    <row r="30" spans="1:25" ht="15.75" thickBot="1" x14ac:dyDescent="0.3">
      <c r="A30" s="49"/>
      <c r="B30" s="50"/>
      <c r="C30" s="51" t="s">
        <v>38</v>
      </c>
      <c r="D30" s="52"/>
      <c r="E30" s="53"/>
      <c r="F30" s="54"/>
      <c r="G30" s="55"/>
      <c r="H30" s="56" t="s">
        <v>39</v>
      </c>
      <c r="I30" s="37">
        <f t="shared" ref="I30:W30" si="11">SUM(I16:I29)</f>
        <v>0.28055555555555545</v>
      </c>
      <c r="J30" s="57">
        <f t="shared" si="11"/>
        <v>181</v>
      </c>
      <c r="K30" s="57">
        <f t="shared" si="11"/>
        <v>6</v>
      </c>
      <c r="L30" s="57">
        <f t="shared" si="11"/>
        <v>6</v>
      </c>
      <c r="M30" s="57">
        <f t="shared" si="11"/>
        <v>0</v>
      </c>
      <c r="N30" s="57">
        <f t="shared" si="11"/>
        <v>0</v>
      </c>
      <c r="O30" s="57">
        <f t="shared" si="11"/>
        <v>0</v>
      </c>
      <c r="P30" s="57">
        <f t="shared" si="11"/>
        <v>0</v>
      </c>
      <c r="Q30" s="57">
        <f t="shared" si="11"/>
        <v>12</v>
      </c>
      <c r="R30" s="57">
        <f t="shared" si="11"/>
        <v>0</v>
      </c>
      <c r="S30" s="57">
        <f t="shared" si="11"/>
        <v>7</v>
      </c>
      <c r="T30" s="57">
        <f t="shared" si="11"/>
        <v>4</v>
      </c>
      <c r="U30" s="57">
        <f t="shared" si="11"/>
        <v>0</v>
      </c>
      <c r="V30" s="57">
        <f t="shared" si="11"/>
        <v>1</v>
      </c>
      <c r="W30" s="57">
        <f t="shared" si="11"/>
        <v>0</v>
      </c>
      <c r="X30" s="57">
        <f>SUM(R30:W30)</f>
        <v>12</v>
      </c>
      <c r="Y30" s="40">
        <f t="shared" ref="Y30:Y110" si="12">SUM(Q30-X30)</f>
        <v>0</v>
      </c>
    </row>
    <row r="31" spans="1:25" ht="16.5" thickTop="1" thickBot="1" x14ac:dyDescent="0.3">
      <c r="A31" s="214" t="s">
        <v>43</v>
      </c>
      <c r="B31" s="221">
        <v>43802</v>
      </c>
      <c r="C31" s="215" t="s">
        <v>30</v>
      </c>
      <c r="D31" s="216">
        <v>16</v>
      </c>
      <c r="E31" s="209">
        <v>0.27083333333333331</v>
      </c>
      <c r="F31" s="210">
        <v>152751</v>
      </c>
      <c r="G31" s="209">
        <v>0.31875000000000003</v>
      </c>
      <c r="H31" s="210">
        <v>152776</v>
      </c>
      <c r="I31" s="37">
        <f t="shared" ref="I31:I43" si="13">SUM(G31-E31)</f>
        <v>4.7916666666666718E-2</v>
      </c>
      <c r="J31" s="38">
        <f t="shared" ref="J31:J43" si="14">SUM(H31-F31)</f>
        <v>25</v>
      </c>
      <c r="K31" s="234">
        <v>1</v>
      </c>
      <c r="L31" s="213">
        <v>2</v>
      </c>
      <c r="M31" s="204"/>
      <c r="N31" s="204"/>
      <c r="O31" s="204"/>
      <c r="P31" s="204"/>
      <c r="Q31" s="39">
        <f>SUM(K31:P31)</f>
        <v>3</v>
      </c>
      <c r="R31" s="203"/>
      <c r="S31" s="213">
        <v>3</v>
      </c>
      <c r="T31" s="204"/>
      <c r="U31" s="204"/>
      <c r="V31" s="204"/>
      <c r="W31" s="204"/>
      <c r="X31" s="39">
        <f>SUM(R31:W31)</f>
        <v>3</v>
      </c>
      <c r="Y31" s="40">
        <f t="shared" si="12"/>
        <v>0</v>
      </c>
    </row>
    <row r="32" spans="1:25" ht="15.75" thickBot="1" x14ac:dyDescent="0.3">
      <c r="A32" s="217" t="s">
        <v>120</v>
      </c>
      <c r="B32" s="218"/>
      <c r="C32" s="219" t="s">
        <v>31</v>
      </c>
      <c r="D32" s="220"/>
      <c r="E32" s="212">
        <v>0.32291666666666669</v>
      </c>
      <c r="F32" s="207">
        <v>152776</v>
      </c>
      <c r="G32" s="212">
        <v>0.35972222222222222</v>
      </c>
      <c r="H32" s="207">
        <v>152798</v>
      </c>
      <c r="I32" s="37">
        <f t="shared" si="13"/>
        <v>3.6805555555555536E-2</v>
      </c>
      <c r="J32" s="38">
        <f t="shared" si="14"/>
        <v>22</v>
      </c>
      <c r="K32" s="208"/>
      <c r="L32" s="206"/>
      <c r="M32" s="206"/>
      <c r="N32" s="206"/>
      <c r="O32" s="206"/>
      <c r="P32" s="206"/>
      <c r="Q32" s="39">
        <f t="shared" ref="Q32:Q43" si="15">SUM(K32:P32)</f>
        <v>0</v>
      </c>
      <c r="R32" s="208"/>
      <c r="S32" s="206"/>
      <c r="T32" s="206"/>
      <c r="U32" s="206"/>
      <c r="V32" s="206"/>
      <c r="W32" s="206"/>
      <c r="X32" s="39">
        <f t="shared" ref="X32:X43" si="16">SUM(R32:W32)</f>
        <v>0</v>
      </c>
      <c r="Y32" s="40">
        <f t="shared" si="12"/>
        <v>0</v>
      </c>
    </row>
    <row r="33" spans="1:25" ht="15.75" thickBot="1" x14ac:dyDescent="0.3">
      <c r="A33" s="217" t="s">
        <v>120</v>
      </c>
      <c r="B33" s="218"/>
      <c r="C33" s="219" t="s">
        <v>32</v>
      </c>
      <c r="D33" s="220">
        <v>16</v>
      </c>
      <c r="E33" s="212">
        <v>0.36944444444444446</v>
      </c>
      <c r="F33" s="207">
        <v>152798</v>
      </c>
      <c r="G33" s="212">
        <v>0.40277777777777773</v>
      </c>
      <c r="H33" s="207">
        <v>152822</v>
      </c>
      <c r="I33" s="37">
        <f t="shared" si="13"/>
        <v>3.333333333333327E-2</v>
      </c>
      <c r="J33" s="38">
        <f t="shared" si="14"/>
        <v>24</v>
      </c>
      <c r="K33" s="208"/>
      <c r="L33" s="207">
        <v>1</v>
      </c>
      <c r="M33" s="207">
        <v>1</v>
      </c>
      <c r="N33" s="206"/>
      <c r="O33" s="206"/>
      <c r="P33" s="206"/>
      <c r="Q33" s="39">
        <f t="shared" si="15"/>
        <v>2</v>
      </c>
      <c r="R33" s="208"/>
      <c r="S33" s="207">
        <v>1</v>
      </c>
      <c r="T33" s="207">
        <v>1</v>
      </c>
      <c r="U33" s="206"/>
      <c r="V33" s="206"/>
      <c r="W33" s="206"/>
      <c r="X33" s="39">
        <f t="shared" si="16"/>
        <v>2</v>
      </c>
      <c r="Y33" s="40">
        <f t="shared" si="12"/>
        <v>0</v>
      </c>
    </row>
    <row r="34" spans="1:25" ht="15.75" thickBot="1" x14ac:dyDescent="0.3">
      <c r="A34" s="217"/>
      <c r="B34" s="218"/>
      <c r="C34" s="219" t="s">
        <v>33</v>
      </c>
      <c r="D34" s="220"/>
      <c r="E34" s="212">
        <v>0.41319444444444442</v>
      </c>
      <c r="F34" s="207">
        <v>152822</v>
      </c>
      <c r="G34" s="212">
        <v>0.4604166666666667</v>
      </c>
      <c r="H34" s="207">
        <v>152855</v>
      </c>
      <c r="I34" s="37">
        <f t="shared" si="13"/>
        <v>4.7222222222222276E-2</v>
      </c>
      <c r="J34" s="38">
        <f t="shared" si="14"/>
        <v>33</v>
      </c>
      <c r="K34" s="205">
        <v>1</v>
      </c>
      <c r="L34" s="207">
        <v>1</v>
      </c>
      <c r="M34" s="206"/>
      <c r="N34" s="206"/>
      <c r="O34" s="206"/>
      <c r="P34" s="206"/>
      <c r="Q34" s="39">
        <f t="shared" si="15"/>
        <v>2</v>
      </c>
      <c r="R34" s="208"/>
      <c r="S34" s="207">
        <v>1</v>
      </c>
      <c r="T34" s="207">
        <v>1</v>
      </c>
      <c r="U34" s="206"/>
      <c r="V34" s="206"/>
      <c r="W34" s="206"/>
      <c r="X34" s="39">
        <f t="shared" si="16"/>
        <v>2</v>
      </c>
      <c r="Y34" s="40">
        <f t="shared" si="12"/>
        <v>0</v>
      </c>
    </row>
    <row r="35" spans="1:25" ht="15.75" thickBot="1" x14ac:dyDescent="0.3">
      <c r="A35" s="217" t="s">
        <v>132</v>
      </c>
      <c r="B35" s="218"/>
      <c r="C35" s="219" t="s">
        <v>34</v>
      </c>
      <c r="D35" s="220">
        <v>16</v>
      </c>
      <c r="E35" s="212">
        <v>0.64583333333333337</v>
      </c>
      <c r="F35" s="207">
        <v>152855</v>
      </c>
      <c r="G35" s="212">
        <v>0.71180555555555547</v>
      </c>
      <c r="H35" s="207">
        <v>152895</v>
      </c>
      <c r="I35" s="37">
        <f t="shared" si="13"/>
        <v>6.5972222222222099E-2</v>
      </c>
      <c r="J35" s="38">
        <f t="shared" si="14"/>
        <v>40</v>
      </c>
      <c r="K35" s="205">
        <v>1</v>
      </c>
      <c r="L35" s="207">
        <v>1</v>
      </c>
      <c r="M35" s="206"/>
      <c r="N35" s="206"/>
      <c r="O35" s="206"/>
      <c r="P35" s="206"/>
      <c r="Q35" s="39">
        <f t="shared" si="15"/>
        <v>2</v>
      </c>
      <c r="R35" s="208"/>
      <c r="S35" s="206"/>
      <c r="T35" s="207">
        <v>2</v>
      </c>
      <c r="U35" s="206"/>
      <c r="V35" s="206"/>
      <c r="W35" s="206"/>
      <c r="X35" s="39">
        <f t="shared" si="16"/>
        <v>2</v>
      </c>
      <c r="Y35" s="40">
        <f t="shared" si="12"/>
        <v>0</v>
      </c>
    </row>
    <row r="36" spans="1:25" ht="15.75" thickBot="1" x14ac:dyDescent="0.3">
      <c r="A36" s="217"/>
      <c r="B36" s="218"/>
      <c r="C36" s="219" t="s">
        <v>35</v>
      </c>
      <c r="D36" s="220"/>
      <c r="E36" s="212">
        <v>0.72777777777777775</v>
      </c>
      <c r="F36" s="207">
        <v>152895</v>
      </c>
      <c r="G36" s="212">
        <v>0.77777777777777779</v>
      </c>
      <c r="H36" s="207">
        <v>152929</v>
      </c>
      <c r="I36" s="37">
        <f t="shared" si="13"/>
        <v>5.0000000000000044E-2</v>
      </c>
      <c r="J36" s="38">
        <f t="shared" si="14"/>
        <v>34</v>
      </c>
      <c r="K36" s="205">
        <v>1</v>
      </c>
      <c r="L36" s="207">
        <v>4</v>
      </c>
      <c r="M36" s="206"/>
      <c r="N36" s="206"/>
      <c r="O36" s="206"/>
      <c r="P36" s="206"/>
      <c r="Q36" s="39">
        <f t="shared" si="15"/>
        <v>5</v>
      </c>
      <c r="R36" s="208"/>
      <c r="S36" s="207">
        <v>2</v>
      </c>
      <c r="T36" s="207">
        <v>3</v>
      </c>
      <c r="U36" s="206"/>
      <c r="V36" s="206"/>
      <c r="W36" s="206"/>
      <c r="X36" s="39">
        <f t="shared" si="16"/>
        <v>5</v>
      </c>
      <c r="Y36" s="40">
        <f t="shared" si="12"/>
        <v>0</v>
      </c>
    </row>
    <row r="37" spans="1:25" x14ac:dyDescent="0.25">
      <c r="A37" s="30"/>
      <c r="B37" s="41"/>
      <c r="C37" s="42" t="s">
        <v>36</v>
      </c>
      <c r="D37" s="33"/>
      <c r="E37" s="34"/>
      <c r="F37" s="35"/>
      <c r="G37" s="34"/>
      <c r="H37" s="35"/>
      <c r="I37" s="37">
        <f t="shared" si="13"/>
        <v>0</v>
      </c>
      <c r="J37" s="38">
        <f t="shared" si="14"/>
        <v>0</v>
      </c>
      <c r="K37" s="35"/>
      <c r="L37" s="35"/>
      <c r="M37" s="35"/>
      <c r="N37" s="35"/>
      <c r="O37" s="35"/>
      <c r="P37" s="35"/>
      <c r="Q37" s="39">
        <f t="shared" si="15"/>
        <v>0</v>
      </c>
      <c r="R37" s="35"/>
      <c r="S37" s="35"/>
      <c r="T37" s="35"/>
      <c r="U37" s="35"/>
      <c r="V37" s="35"/>
      <c r="W37" s="35"/>
      <c r="X37" s="39">
        <f>SUM(R37:W37)</f>
        <v>0</v>
      </c>
      <c r="Y37" s="40">
        <f t="shared" si="12"/>
        <v>0</v>
      </c>
    </row>
    <row r="38" spans="1:25" x14ac:dyDescent="0.25">
      <c r="A38" s="30"/>
      <c r="B38" s="41"/>
      <c r="C38" s="42" t="s">
        <v>37</v>
      </c>
      <c r="D38" s="33"/>
      <c r="E38" s="34"/>
      <c r="F38" s="35"/>
      <c r="G38" s="34"/>
      <c r="H38" s="35"/>
      <c r="I38" s="37">
        <f t="shared" si="13"/>
        <v>0</v>
      </c>
      <c r="J38" s="38">
        <f t="shared" si="14"/>
        <v>0</v>
      </c>
      <c r="K38" s="35"/>
      <c r="L38" s="35"/>
      <c r="M38" s="35"/>
      <c r="N38" s="35"/>
      <c r="O38" s="35"/>
      <c r="P38" s="35"/>
      <c r="Q38" s="39">
        <f t="shared" si="15"/>
        <v>0</v>
      </c>
      <c r="R38" s="35"/>
      <c r="S38" s="35"/>
      <c r="T38" s="35"/>
      <c r="U38" s="35"/>
      <c r="V38" s="35"/>
      <c r="W38" s="35"/>
      <c r="X38" s="39">
        <f t="shared" ref="X38:X42" si="17">SUM(R38:W38)</f>
        <v>0</v>
      </c>
      <c r="Y38" s="40">
        <f t="shared" si="12"/>
        <v>0</v>
      </c>
    </row>
    <row r="39" spans="1:25" x14ac:dyDescent="0.25">
      <c r="A39" s="30"/>
      <c r="B39" s="41"/>
      <c r="C39" s="42" t="s">
        <v>41</v>
      </c>
      <c r="D39" s="33"/>
      <c r="E39" s="34"/>
      <c r="F39" s="35"/>
      <c r="G39" s="34"/>
      <c r="H39" s="35"/>
      <c r="I39" s="37">
        <f t="shared" si="13"/>
        <v>0</v>
      </c>
      <c r="J39" s="38">
        <f t="shared" si="14"/>
        <v>0</v>
      </c>
      <c r="K39" s="35"/>
      <c r="L39" s="35"/>
      <c r="M39" s="35"/>
      <c r="N39" s="35"/>
      <c r="O39" s="35"/>
      <c r="P39" s="35"/>
      <c r="Q39" s="39">
        <f t="shared" si="15"/>
        <v>0</v>
      </c>
      <c r="R39" s="35"/>
      <c r="S39" s="35"/>
      <c r="T39" s="35"/>
      <c r="U39" s="35"/>
      <c r="V39" s="35"/>
      <c r="W39" s="35"/>
      <c r="X39" s="39">
        <f t="shared" si="17"/>
        <v>0</v>
      </c>
      <c r="Y39" s="40">
        <f t="shared" si="12"/>
        <v>0</v>
      </c>
    </row>
    <row r="40" spans="1:25" x14ac:dyDescent="0.25">
      <c r="A40" s="30"/>
      <c r="B40" s="41"/>
      <c r="C40" s="42" t="s">
        <v>42</v>
      </c>
      <c r="D40" s="33"/>
      <c r="E40" s="34"/>
      <c r="F40" s="35"/>
      <c r="G40" s="34"/>
      <c r="H40" s="35"/>
      <c r="I40" s="37">
        <f t="shared" si="13"/>
        <v>0</v>
      </c>
      <c r="J40" s="38">
        <f t="shared" si="14"/>
        <v>0</v>
      </c>
      <c r="K40" s="35"/>
      <c r="L40" s="35"/>
      <c r="M40" s="35"/>
      <c r="N40" s="35"/>
      <c r="O40" s="35"/>
      <c r="P40" s="35"/>
      <c r="Q40" s="39">
        <f t="shared" si="15"/>
        <v>0</v>
      </c>
      <c r="R40" s="35"/>
      <c r="S40" s="35"/>
      <c r="T40" s="35"/>
      <c r="U40" s="35"/>
      <c r="V40" s="35"/>
      <c r="W40" s="35"/>
      <c r="X40" s="39">
        <f t="shared" si="17"/>
        <v>0</v>
      </c>
      <c r="Y40" s="40">
        <f t="shared" si="12"/>
        <v>0</v>
      </c>
    </row>
    <row r="41" spans="1:25" x14ac:dyDescent="0.25">
      <c r="A41" s="30"/>
      <c r="B41" s="41"/>
      <c r="C41" s="58"/>
      <c r="D41" s="59"/>
      <c r="E41" s="60"/>
      <c r="F41" s="61"/>
      <c r="G41" s="60"/>
      <c r="H41" s="61"/>
      <c r="I41" s="37">
        <f t="shared" si="13"/>
        <v>0</v>
      </c>
      <c r="J41" s="38">
        <f t="shared" si="14"/>
        <v>0</v>
      </c>
      <c r="K41" s="35"/>
      <c r="L41" s="35"/>
      <c r="M41" s="35"/>
      <c r="N41" s="35"/>
      <c r="O41" s="35"/>
      <c r="P41" s="35"/>
      <c r="Q41" s="39">
        <f t="shared" si="15"/>
        <v>0</v>
      </c>
      <c r="R41" s="35"/>
      <c r="S41" s="35"/>
      <c r="T41" s="35"/>
      <c r="U41" s="35"/>
      <c r="V41" s="35"/>
      <c r="W41" s="35"/>
      <c r="X41" s="39">
        <f t="shared" si="17"/>
        <v>0</v>
      </c>
      <c r="Y41" s="40">
        <f t="shared" si="12"/>
        <v>0</v>
      </c>
    </row>
    <row r="42" spans="1:25" x14ac:dyDescent="0.25">
      <c r="A42" s="30"/>
      <c r="B42" s="41"/>
      <c r="C42" s="58"/>
      <c r="D42" s="59"/>
      <c r="E42" s="60"/>
      <c r="F42" s="61"/>
      <c r="G42" s="60"/>
      <c r="H42" s="61"/>
      <c r="I42" s="37">
        <f t="shared" si="13"/>
        <v>0</v>
      </c>
      <c r="J42" s="38">
        <f t="shared" si="14"/>
        <v>0</v>
      </c>
      <c r="K42" s="35"/>
      <c r="L42" s="35"/>
      <c r="M42" s="35"/>
      <c r="N42" s="35"/>
      <c r="O42" s="35"/>
      <c r="P42" s="35"/>
      <c r="Q42" s="39">
        <f t="shared" si="15"/>
        <v>0</v>
      </c>
      <c r="R42" s="35"/>
      <c r="S42" s="35"/>
      <c r="T42" s="35"/>
      <c r="U42" s="35"/>
      <c r="V42" s="35"/>
      <c r="W42" s="35"/>
      <c r="X42" s="39">
        <f t="shared" si="17"/>
        <v>0</v>
      </c>
      <c r="Y42" s="40">
        <f t="shared" si="12"/>
        <v>0</v>
      </c>
    </row>
    <row r="43" spans="1:25" x14ac:dyDescent="0.25">
      <c r="A43" s="30"/>
      <c r="B43" s="41"/>
      <c r="C43" s="58"/>
      <c r="D43" s="59"/>
      <c r="E43" s="60"/>
      <c r="F43" s="61"/>
      <c r="G43" s="60"/>
      <c r="H43" s="61"/>
      <c r="I43" s="37">
        <f t="shared" si="13"/>
        <v>0</v>
      </c>
      <c r="J43" s="38">
        <f t="shared" si="14"/>
        <v>0</v>
      </c>
      <c r="K43" s="35"/>
      <c r="L43" s="35"/>
      <c r="M43" s="35"/>
      <c r="N43" s="35"/>
      <c r="O43" s="35"/>
      <c r="P43" s="35"/>
      <c r="Q43" s="39">
        <f t="shared" si="15"/>
        <v>0</v>
      </c>
      <c r="R43" s="35"/>
      <c r="S43" s="35"/>
      <c r="T43" s="35"/>
      <c r="U43" s="35"/>
      <c r="V43" s="35"/>
      <c r="W43" s="35"/>
      <c r="X43" s="39">
        <f t="shared" si="16"/>
        <v>0</v>
      </c>
      <c r="Y43" s="40">
        <f t="shared" si="12"/>
        <v>0</v>
      </c>
    </row>
    <row r="44" spans="1:25" x14ac:dyDescent="0.25">
      <c r="A44" s="30"/>
      <c r="B44" s="41"/>
      <c r="C44" s="42"/>
      <c r="D44" s="43"/>
      <c r="E44" s="44"/>
      <c r="F44" s="45"/>
      <c r="G44" s="46"/>
      <c r="H44" s="47"/>
      <c r="I44" s="3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0"/>
    </row>
    <row r="45" spans="1:25" ht="15.75" thickBot="1" x14ac:dyDescent="0.3">
      <c r="A45" s="49"/>
      <c r="B45" s="50"/>
      <c r="C45" s="51" t="s">
        <v>38</v>
      </c>
      <c r="D45" s="52"/>
      <c r="E45" s="53"/>
      <c r="F45" s="54"/>
      <c r="G45" s="55"/>
      <c r="H45" s="56" t="s">
        <v>39</v>
      </c>
      <c r="I45" s="37">
        <f t="shared" ref="I45:W45" si="18">SUM(I31:I44)</f>
        <v>0.28124999999999994</v>
      </c>
      <c r="J45" s="57">
        <f t="shared" si="18"/>
        <v>178</v>
      </c>
      <c r="K45" s="57">
        <f t="shared" si="18"/>
        <v>4</v>
      </c>
      <c r="L45" s="57">
        <f t="shared" si="18"/>
        <v>9</v>
      </c>
      <c r="M45" s="57">
        <f t="shared" si="18"/>
        <v>1</v>
      </c>
      <c r="N45" s="57">
        <f t="shared" si="18"/>
        <v>0</v>
      </c>
      <c r="O45" s="57">
        <f t="shared" si="18"/>
        <v>0</v>
      </c>
      <c r="P45" s="57">
        <f t="shared" si="18"/>
        <v>0</v>
      </c>
      <c r="Q45" s="57">
        <f t="shared" si="18"/>
        <v>14</v>
      </c>
      <c r="R45" s="57">
        <f t="shared" si="18"/>
        <v>0</v>
      </c>
      <c r="S45" s="57">
        <f t="shared" si="18"/>
        <v>7</v>
      </c>
      <c r="T45" s="57">
        <f t="shared" si="18"/>
        <v>7</v>
      </c>
      <c r="U45" s="57">
        <f t="shared" si="18"/>
        <v>0</v>
      </c>
      <c r="V45" s="57">
        <f t="shared" si="18"/>
        <v>0</v>
      </c>
      <c r="W45" s="57">
        <f t="shared" si="18"/>
        <v>0</v>
      </c>
      <c r="X45" s="57">
        <f>SUM(R45:W45)</f>
        <v>14</v>
      </c>
      <c r="Y45" s="40">
        <f t="shared" si="12"/>
        <v>0</v>
      </c>
    </row>
    <row r="46" spans="1:25" ht="16.5" thickTop="1" thickBot="1" x14ac:dyDescent="0.3">
      <c r="A46" s="214" t="s">
        <v>44</v>
      </c>
      <c r="B46" s="221">
        <v>43803</v>
      </c>
      <c r="C46" s="215" t="s">
        <v>30</v>
      </c>
      <c r="D46" s="216">
        <v>16</v>
      </c>
      <c r="E46" s="209">
        <v>0.27083333333333331</v>
      </c>
      <c r="F46" s="210">
        <v>152929</v>
      </c>
      <c r="G46" s="209">
        <v>0.32083333333333336</v>
      </c>
      <c r="H46" s="210">
        <v>152962</v>
      </c>
      <c r="I46" s="37">
        <f t="shared" ref="I46:I58" si="19">SUM(G46-E46)</f>
        <v>5.0000000000000044E-2</v>
      </c>
      <c r="J46" s="38">
        <f t="shared" ref="J46:J58" si="20">SUM(H46-F46)</f>
        <v>33</v>
      </c>
      <c r="K46" s="203"/>
      <c r="L46" s="213">
        <v>2</v>
      </c>
      <c r="M46" s="204"/>
      <c r="N46" s="204"/>
      <c r="O46" s="204"/>
      <c r="P46" s="204"/>
      <c r="Q46" s="39">
        <f>SUM(K46:P46)</f>
        <v>2</v>
      </c>
      <c r="R46" s="203"/>
      <c r="S46" s="213">
        <v>1</v>
      </c>
      <c r="T46" s="213">
        <v>1</v>
      </c>
      <c r="U46" s="204"/>
      <c r="V46" s="204"/>
      <c r="W46" s="204"/>
      <c r="X46" s="39">
        <f>SUM(R46:W46)</f>
        <v>2</v>
      </c>
      <c r="Y46" s="40">
        <f t="shared" si="12"/>
        <v>0</v>
      </c>
    </row>
    <row r="47" spans="1:25" ht="15.75" thickBot="1" x14ac:dyDescent="0.3">
      <c r="A47" s="217" t="s">
        <v>120</v>
      </c>
      <c r="B47" s="218"/>
      <c r="C47" s="219" t="s">
        <v>31</v>
      </c>
      <c r="D47" s="220"/>
      <c r="E47" s="212">
        <v>0.32291666666666669</v>
      </c>
      <c r="F47" s="207">
        <v>152962</v>
      </c>
      <c r="G47" s="212">
        <v>0.36041666666666666</v>
      </c>
      <c r="H47" s="207">
        <v>152985</v>
      </c>
      <c r="I47" s="37">
        <f t="shared" si="19"/>
        <v>3.7499999999999978E-2</v>
      </c>
      <c r="J47" s="38">
        <f t="shared" si="20"/>
        <v>23</v>
      </c>
      <c r="K47" s="208"/>
      <c r="L47" s="207">
        <v>1</v>
      </c>
      <c r="M47" s="206"/>
      <c r="N47" s="206"/>
      <c r="O47" s="206"/>
      <c r="P47" s="206"/>
      <c r="Q47" s="39">
        <f t="shared" ref="Q47:Q58" si="21">SUM(K47:P47)</f>
        <v>1</v>
      </c>
      <c r="R47" s="208"/>
      <c r="S47" s="207">
        <v>1</v>
      </c>
      <c r="T47" s="206"/>
      <c r="U47" s="206"/>
      <c r="V47" s="206"/>
      <c r="W47" s="206"/>
      <c r="X47" s="39">
        <f t="shared" ref="X47:X58" si="22">SUM(R47:W47)</f>
        <v>1</v>
      </c>
      <c r="Y47" s="40">
        <f t="shared" si="12"/>
        <v>0</v>
      </c>
    </row>
    <row r="48" spans="1:25" ht="15.75" thickBot="1" x14ac:dyDescent="0.3">
      <c r="A48" s="217" t="s">
        <v>120</v>
      </c>
      <c r="B48" s="218"/>
      <c r="C48" s="219" t="s">
        <v>32</v>
      </c>
      <c r="D48" s="220">
        <v>16</v>
      </c>
      <c r="E48" s="212">
        <v>0.36944444444444446</v>
      </c>
      <c r="F48" s="207">
        <v>152985</v>
      </c>
      <c r="G48" s="212">
        <v>0.40277777777777773</v>
      </c>
      <c r="H48" s="207">
        <v>153009</v>
      </c>
      <c r="I48" s="37">
        <f t="shared" si="19"/>
        <v>3.333333333333327E-2</v>
      </c>
      <c r="J48" s="38">
        <f t="shared" si="20"/>
        <v>24</v>
      </c>
      <c r="K48" s="205">
        <v>3</v>
      </c>
      <c r="L48" s="207">
        <v>1</v>
      </c>
      <c r="M48" s="206"/>
      <c r="N48" s="206"/>
      <c r="O48" s="206"/>
      <c r="P48" s="206"/>
      <c r="Q48" s="39">
        <f t="shared" si="21"/>
        <v>4</v>
      </c>
      <c r="R48" s="208"/>
      <c r="S48" s="207">
        <v>4</v>
      </c>
      <c r="T48" s="206"/>
      <c r="U48" s="206"/>
      <c r="V48" s="206"/>
      <c r="W48" s="206"/>
      <c r="X48" s="39">
        <f t="shared" si="22"/>
        <v>4</v>
      </c>
      <c r="Y48" s="40">
        <f t="shared" si="12"/>
        <v>0</v>
      </c>
    </row>
    <row r="49" spans="1:25" ht="15.75" thickBot="1" x14ac:dyDescent="0.3">
      <c r="A49" s="217"/>
      <c r="B49" s="218"/>
      <c r="C49" s="219" t="s">
        <v>33</v>
      </c>
      <c r="D49" s="220"/>
      <c r="E49" s="212">
        <v>0.41319444444444442</v>
      </c>
      <c r="F49" s="207">
        <v>153009</v>
      </c>
      <c r="G49" s="212">
        <v>0.46388888888888885</v>
      </c>
      <c r="H49" s="207">
        <v>153041</v>
      </c>
      <c r="I49" s="37">
        <f t="shared" si="19"/>
        <v>5.0694444444444431E-2</v>
      </c>
      <c r="J49" s="38">
        <f t="shared" si="20"/>
        <v>32</v>
      </c>
      <c r="K49" s="208"/>
      <c r="L49" s="207">
        <v>1</v>
      </c>
      <c r="M49" s="206"/>
      <c r="N49" s="206"/>
      <c r="O49" s="206"/>
      <c r="P49" s="206"/>
      <c r="Q49" s="39">
        <f t="shared" si="21"/>
        <v>1</v>
      </c>
      <c r="R49" s="208"/>
      <c r="S49" s="206"/>
      <c r="T49" s="207">
        <v>1</v>
      </c>
      <c r="U49" s="206"/>
      <c r="V49" s="206"/>
      <c r="W49" s="206"/>
      <c r="X49" s="39">
        <f t="shared" si="22"/>
        <v>1</v>
      </c>
      <c r="Y49" s="40">
        <f t="shared" si="12"/>
        <v>0</v>
      </c>
    </row>
    <row r="50" spans="1:25" ht="15.75" thickBot="1" x14ac:dyDescent="0.3">
      <c r="A50" s="217" t="s">
        <v>136</v>
      </c>
      <c r="B50" s="218"/>
      <c r="C50" s="219" t="s">
        <v>34</v>
      </c>
      <c r="D50" s="220">
        <v>16</v>
      </c>
      <c r="E50" s="212">
        <v>0.64583333333333337</v>
      </c>
      <c r="F50" s="207">
        <v>153041</v>
      </c>
      <c r="G50" s="212">
        <v>0.69513888888888886</v>
      </c>
      <c r="H50" s="207">
        <v>153074</v>
      </c>
      <c r="I50" s="37">
        <f t="shared" si="19"/>
        <v>4.9305555555555491E-2</v>
      </c>
      <c r="J50" s="38">
        <f t="shared" si="20"/>
        <v>33</v>
      </c>
      <c r="K50" s="205">
        <v>2</v>
      </c>
      <c r="L50" s="207">
        <v>1</v>
      </c>
      <c r="M50" s="206"/>
      <c r="N50" s="206"/>
      <c r="O50" s="206"/>
      <c r="P50" s="206"/>
      <c r="Q50" s="39">
        <f t="shared" si="21"/>
        <v>3</v>
      </c>
      <c r="R50" s="205">
        <v>2</v>
      </c>
      <c r="S50" s="207">
        <v>1</v>
      </c>
      <c r="T50" s="206"/>
      <c r="U50" s="206"/>
      <c r="V50" s="206"/>
      <c r="W50" s="206"/>
      <c r="X50" s="39">
        <f t="shared" si="22"/>
        <v>3</v>
      </c>
      <c r="Y50" s="40">
        <f t="shared" si="12"/>
        <v>0</v>
      </c>
    </row>
    <row r="51" spans="1:25" ht="15.75" thickBot="1" x14ac:dyDescent="0.3">
      <c r="A51" s="217"/>
      <c r="B51" s="218"/>
      <c r="C51" s="219" t="s">
        <v>35</v>
      </c>
      <c r="D51" s="220"/>
      <c r="E51" s="212">
        <v>0.72777777777777775</v>
      </c>
      <c r="F51" s="207">
        <v>153074</v>
      </c>
      <c r="G51" s="212">
        <v>0.78125</v>
      </c>
      <c r="H51" s="207">
        <v>153112</v>
      </c>
      <c r="I51" s="37">
        <f t="shared" si="19"/>
        <v>5.3472222222222254E-2</v>
      </c>
      <c r="J51" s="38">
        <f t="shared" si="20"/>
        <v>38</v>
      </c>
      <c r="K51" s="205">
        <v>1</v>
      </c>
      <c r="L51" s="207">
        <v>5</v>
      </c>
      <c r="M51" s="207">
        <v>1</v>
      </c>
      <c r="N51" s="206"/>
      <c r="O51" s="206"/>
      <c r="P51" s="206"/>
      <c r="Q51" s="39">
        <f t="shared" si="21"/>
        <v>7</v>
      </c>
      <c r="R51" s="208"/>
      <c r="S51" s="207">
        <v>3</v>
      </c>
      <c r="T51" s="206"/>
      <c r="U51" s="206"/>
      <c r="V51" s="207">
        <v>4</v>
      </c>
      <c r="W51" s="206"/>
      <c r="X51" s="39">
        <f t="shared" si="22"/>
        <v>7</v>
      </c>
      <c r="Y51" s="40">
        <f t="shared" si="12"/>
        <v>0</v>
      </c>
    </row>
    <row r="52" spans="1:25" x14ac:dyDescent="0.25">
      <c r="A52" s="30"/>
      <c r="B52" s="41"/>
      <c r="C52" s="42" t="s">
        <v>36</v>
      </c>
      <c r="D52" s="33"/>
      <c r="E52" s="34"/>
      <c r="F52" s="35"/>
      <c r="G52" s="34"/>
      <c r="H52" s="35"/>
      <c r="I52" s="37">
        <f t="shared" si="19"/>
        <v>0</v>
      </c>
      <c r="J52" s="38">
        <f t="shared" si="20"/>
        <v>0</v>
      </c>
      <c r="K52" s="35"/>
      <c r="L52" s="35"/>
      <c r="M52" s="35"/>
      <c r="N52" s="35"/>
      <c r="O52" s="35"/>
      <c r="P52" s="35"/>
      <c r="Q52" s="39">
        <f t="shared" si="21"/>
        <v>0</v>
      </c>
      <c r="R52" s="35"/>
      <c r="S52" s="35"/>
      <c r="T52" s="35"/>
      <c r="U52" s="35"/>
      <c r="V52" s="35"/>
      <c r="W52" s="35"/>
      <c r="X52" s="39">
        <f t="shared" si="22"/>
        <v>0</v>
      </c>
      <c r="Y52" s="40">
        <f t="shared" si="12"/>
        <v>0</v>
      </c>
    </row>
    <row r="53" spans="1:25" x14ac:dyDescent="0.25">
      <c r="A53" s="30"/>
      <c r="B53" s="41"/>
      <c r="C53" s="42" t="s">
        <v>37</v>
      </c>
      <c r="D53" s="33"/>
      <c r="E53" s="34"/>
      <c r="F53" s="35"/>
      <c r="G53" s="34"/>
      <c r="H53" s="35"/>
      <c r="I53" s="37">
        <f t="shared" si="19"/>
        <v>0</v>
      </c>
      <c r="J53" s="38">
        <f t="shared" si="20"/>
        <v>0</v>
      </c>
      <c r="K53" s="35"/>
      <c r="L53" s="35"/>
      <c r="M53" s="35"/>
      <c r="N53" s="35"/>
      <c r="O53" s="35"/>
      <c r="P53" s="35"/>
      <c r="Q53" s="39">
        <f t="shared" si="21"/>
        <v>0</v>
      </c>
      <c r="R53" s="35"/>
      <c r="S53" s="35"/>
      <c r="T53" s="35"/>
      <c r="U53" s="35"/>
      <c r="V53" s="35"/>
      <c r="W53" s="35"/>
      <c r="X53" s="39">
        <f t="shared" si="22"/>
        <v>0</v>
      </c>
      <c r="Y53" s="40">
        <f t="shared" si="12"/>
        <v>0</v>
      </c>
    </row>
    <row r="54" spans="1:25" x14ac:dyDescent="0.25">
      <c r="A54" s="30"/>
      <c r="B54" s="41"/>
      <c r="C54" s="42" t="s">
        <v>41</v>
      </c>
      <c r="D54" s="33"/>
      <c r="E54" s="34"/>
      <c r="F54" s="35"/>
      <c r="G54" s="34"/>
      <c r="H54" s="35"/>
      <c r="I54" s="37">
        <f t="shared" si="19"/>
        <v>0</v>
      </c>
      <c r="J54" s="38">
        <f t="shared" si="20"/>
        <v>0</v>
      </c>
      <c r="K54" s="35"/>
      <c r="L54" s="35"/>
      <c r="M54" s="35"/>
      <c r="N54" s="35"/>
      <c r="O54" s="35"/>
      <c r="P54" s="35"/>
      <c r="Q54" s="39">
        <f t="shared" si="21"/>
        <v>0</v>
      </c>
      <c r="R54" s="35"/>
      <c r="S54" s="35"/>
      <c r="T54" s="35"/>
      <c r="U54" s="35"/>
      <c r="V54" s="35"/>
      <c r="W54" s="35"/>
      <c r="X54" s="39">
        <f t="shared" si="22"/>
        <v>0</v>
      </c>
      <c r="Y54" s="40">
        <f t="shared" si="12"/>
        <v>0</v>
      </c>
    </row>
    <row r="55" spans="1:25" x14ac:dyDescent="0.25">
      <c r="A55" s="30"/>
      <c r="B55" s="41"/>
      <c r="C55" s="42" t="s">
        <v>42</v>
      </c>
      <c r="D55" s="33"/>
      <c r="E55" s="34"/>
      <c r="F55" s="35"/>
      <c r="G55" s="34"/>
      <c r="H55" s="35"/>
      <c r="I55" s="37">
        <f t="shared" si="19"/>
        <v>0</v>
      </c>
      <c r="J55" s="38">
        <f t="shared" si="20"/>
        <v>0</v>
      </c>
      <c r="K55" s="35"/>
      <c r="L55" s="35"/>
      <c r="M55" s="35"/>
      <c r="N55" s="35"/>
      <c r="O55" s="35"/>
      <c r="P55" s="35"/>
      <c r="Q55" s="39">
        <f t="shared" si="21"/>
        <v>0</v>
      </c>
      <c r="R55" s="35"/>
      <c r="S55" s="35"/>
      <c r="T55" s="35"/>
      <c r="U55" s="35"/>
      <c r="V55" s="35"/>
      <c r="W55" s="35"/>
      <c r="X55" s="39">
        <f t="shared" si="22"/>
        <v>0</v>
      </c>
      <c r="Y55" s="40">
        <f t="shared" si="12"/>
        <v>0</v>
      </c>
    </row>
    <row r="56" spans="1:25" x14ac:dyDescent="0.25">
      <c r="A56" s="30"/>
      <c r="B56" s="41"/>
      <c r="C56" s="58"/>
      <c r="D56" s="59"/>
      <c r="E56" s="60"/>
      <c r="F56" s="61"/>
      <c r="G56" s="60"/>
      <c r="H56" s="61"/>
      <c r="I56" s="37">
        <f t="shared" si="19"/>
        <v>0</v>
      </c>
      <c r="J56" s="38">
        <f t="shared" si="20"/>
        <v>0</v>
      </c>
      <c r="K56" s="35"/>
      <c r="L56" s="35"/>
      <c r="M56" s="35"/>
      <c r="N56" s="35"/>
      <c r="O56" s="35"/>
      <c r="P56" s="35"/>
      <c r="Q56" s="39">
        <f t="shared" si="21"/>
        <v>0</v>
      </c>
      <c r="R56" s="35"/>
      <c r="S56" s="35"/>
      <c r="T56" s="35"/>
      <c r="U56" s="35"/>
      <c r="V56" s="35"/>
      <c r="W56" s="35"/>
      <c r="X56" s="39">
        <f t="shared" si="22"/>
        <v>0</v>
      </c>
      <c r="Y56" s="40">
        <f t="shared" si="12"/>
        <v>0</v>
      </c>
    </row>
    <row r="57" spans="1:25" x14ac:dyDescent="0.25">
      <c r="A57" s="30"/>
      <c r="B57" s="41"/>
      <c r="C57" s="58"/>
      <c r="D57" s="59"/>
      <c r="E57" s="60"/>
      <c r="F57" s="61"/>
      <c r="G57" s="60"/>
      <c r="H57" s="61"/>
      <c r="I57" s="37">
        <f t="shared" si="19"/>
        <v>0</v>
      </c>
      <c r="J57" s="38">
        <f t="shared" si="20"/>
        <v>0</v>
      </c>
      <c r="K57" s="35"/>
      <c r="L57" s="35"/>
      <c r="M57" s="35"/>
      <c r="N57" s="35"/>
      <c r="O57" s="35"/>
      <c r="P57" s="35"/>
      <c r="Q57" s="39">
        <f t="shared" si="21"/>
        <v>0</v>
      </c>
      <c r="R57" s="35"/>
      <c r="S57" s="35"/>
      <c r="T57" s="35"/>
      <c r="U57" s="35"/>
      <c r="V57" s="35"/>
      <c r="W57" s="35"/>
      <c r="X57" s="39">
        <f t="shared" si="22"/>
        <v>0</v>
      </c>
      <c r="Y57" s="40">
        <f t="shared" si="12"/>
        <v>0</v>
      </c>
    </row>
    <row r="58" spans="1:25" x14ac:dyDescent="0.25">
      <c r="A58" s="30"/>
      <c r="B58" s="41"/>
      <c r="C58" s="58"/>
      <c r="D58" s="59"/>
      <c r="E58" s="60"/>
      <c r="F58" s="61"/>
      <c r="G58" s="60"/>
      <c r="H58" s="61"/>
      <c r="I58" s="37">
        <f t="shared" si="19"/>
        <v>0</v>
      </c>
      <c r="J58" s="38">
        <f t="shared" si="20"/>
        <v>0</v>
      </c>
      <c r="K58" s="35"/>
      <c r="L58" s="35"/>
      <c r="M58" s="35"/>
      <c r="N58" s="35"/>
      <c r="O58" s="35"/>
      <c r="P58" s="35"/>
      <c r="Q58" s="39">
        <f t="shared" si="21"/>
        <v>0</v>
      </c>
      <c r="R58" s="35"/>
      <c r="S58" s="35"/>
      <c r="T58" s="35"/>
      <c r="U58" s="35"/>
      <c r="V58" s="35"/>
      <c r="W58" s="35"/>
      <c r="X58" s="39">
        <f t="shared" si="22"/>
        <v>0</v>
      </c>
      <c r="Y58" s="40">
        <f t="shared" si="12"/>
        <v>0</v>
      </c>
    </row>
    <row r="59" spans="1:25" x14ac:dyDescent="0.25">
      <c r="A59" s="30"/>
      <c r="B59" s="41"/>
      <c r="C59" s="42"/>
      <c r="D59" s="43"/>
      <c r="E59" s="44"/>
      <c r="F59" s="45"/>
      <c r="G59" s="46"/>
      <c r="H59" s="47"/>
      <c r="I59" s="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0"/>
    </row>
    <row r="60" spans="1:25" ht="15.75" thickBot="1" x14ac:dyDescent="0.3">
      <c r="A60" s="49"/>
      <c r="B60" s="50"/>
      <c r="C60" s="51" t="s">
        <v>38</v>
      </c>
      <c r="D60" s="52"/>
      <c r="E60" s="53"/>
      <c r="F60" s="54"/>
      <c r="G60" s="55"/>
      <c r="H60" s="56" t="s">
        <v>39</v>
      </c>
      <c r="I60" s="37">
        <f t="shared" ref="I60:W60" si="23">SUM(I46:I59)</f>
        <v>0.27430555555555547</v>
      </c>
      <c r="J60" s="57">
        <f t="shared" si="23"/>
        <v>183</v>
      </c>
      <c r="K60" s="57">
        <f t="shared" si="23"/>
        <v>6</v>
      </c>
      <c r="L60" s="57">
        <f t="shared" si="23"/>
        <v>11</v>
      </c>
      <c r="M60" s="57">
        <f t="shared" si="23"/>
        <v>1</v>
      </c>
      <c r="N60" s="57">
        <f t="shared" si="23"/>
        <v>0</v>
      </c>
      <c r="O60" s="57">
        <f t="shared" si="23"/>
        <v>0</v>
      </c>
      <c r="P60" s="57">
        <f t="shared" si="23"/>
        <v>0</v>
      </c>
      <c r="Q60" s="57">
        <f t="shared" si="23"/>
        <v>18</v>
      </c>
      <c r="R60" s="57">
        <f t="shared" si="23"/>
        <v>2</v>
      </c>
      <c r="S60" s="57">
        <f t="shared" si="23"/>
        <v>10</v>
      </c>
      <c r="T60" s="57">
        <f t="shared" si="23"/>
        <v>2</v>
      </c>
      <c r="U60" s="57">
        <f t="shared" si="23"/>
        <v>0</v>
      </c>
      <c r="V60" s="57">
        <f t="shared" si="23"/>
        <v>4</v>
      </c>
      <c r="W60" s="57">
        <f t="shared" si="23"/>
        <v>0</v>
      </c>
      <c r="X60" s="57">
        <f>SUM(R60:W60)</f>
        <v>18</v>
      </c>
      <c r="Y60" s="40">
        <f t="shared" si="12"/>
        <v>0</v>
      </c>
    </row>
    <row r="61" spans="1:25" ht="15.75" thickTop="1" x14ac:dyDescent="0.25">
      <c r="A61" s="30" t="s">
        <v>45</v>
      </c>
      <c r="B61" s="31">
        <v>43804</v>
      </c>
      <c r="C61" s="32" t="s">
        <v>30</v>
      </c>
      <c r="D61" s="33">
        <v>16</v>
      </c>
      <c r="E61" s="34">
        <v>0.27083333333333331</v>
      </c>
      <c r="F61" s="35">
        <v>153112</v>
      </c>
      <c r="G61" s="34">
        <v>0.31597222222222221</v>
      </c>
      <c r="H61" s="35">
        <v>153147</v>
      </c>
      <c r="I61" s="37">
        <f t="shared" ref="I61:I73" si="24">SUM(G61-E61)</f>
        <v>4.5138888888888895E-2</v>
      </c>
      <c r="J61" s="38">
        <f t="shared" ref="J61:J73" si="25">SUM(H61-F61)</f>
        <v>35</v>
      </c>
      <c r="K61" s="35">
        <v>1</v>
      </c>
      <c r="L61" s="35">
        <v>1</v>
      </c>
      <c r="M61" s="35"/>
      <c r="N61" s="35"/>
      <c r="O61" s="35"/>
      <c r="P61" s="35"/>
      <c r="Q61" s="39">
        <f>SUM(K61:P61)</f>
        <v>2</v>
      </c>
      <c r="R61" s="35"/>
      <c r="S61" s="35">
        <v>2</v>
      </c>
      <c r="T61" s="35"/>
      <c r="U61" s="35"/>
      <c r="V61" s="35"/>
      <c r="W61" s="35"/>
      <c r="X61" s="39">
        <f>SUM(R61:W61)</f>
        <v>2</v>
      </c>
      <c r="Y61" s="40">
        <f>SUM(Q61-X61)</f>
        <v>0</v>
      </c>
    </row>
    <row r="62" spans="1:25" x14ac:dyDescent="0.25">
      <c r="A62" s="30"/>
      <c r="B62" s="41"/>
      <c r="C62" s="42" t="s">
        <v>31</v>
      </c>
      <c r="D62" s="33"/>
      <c r="E62" s="34">
        <v>0.32013888888888892</v>
      </c>
      <c r="F62" s="35">
        <v>153147</v>
      </c>
      <c r="G62" s="34">
        <v>0.36458333333333331</v>
      </c>
      <c r="H62" s="35">
        <v>153181</v>
      </c>
      <c r="I62" s="37">
        <f t="shared" si="24"/>
        <v>4.4444444444444398E-2</v>
      </c>
      <c r="J62" s="38">
        <f t="shared" si="25"/>
        <v>34</v>
      </c>
      <c r="K62" s="35">
        <v>1</v>
      </c>
      <c r="L62" s="35"/>
      <c r="M62" s="35"/>
      <c r="N62" s="35"/>
      <c r="O62" s="35"/>
      <c r="P62" s="35"/>
      <c r="Q62" s="39">
        <f t="shared" ref="Q62:Q73" si="26">SUM(K62:P62)</f>
        <v>1</v>
      </c>
      <c r="R62" s="35"/>
      <c r="S62" s="35">
        <v>1</v>
      </c>
      <c r="T62" s="35"/>
      <c r="U62" s="35"/>
      <c r="V62" s="35"/>
      <c r="W62" s="35"/>
      <c r="X62" s="39">
        <f t="shared" ref="X62:X73" si="27">SUM(R62:W62)</f>
        <v>1</v>
      </c>
      <c r="Y62" s="40">
        <f t="shared" si="12"/>
        <v>0</v>
      </c>
    </row>
    <row r="63" spans="1:25" x14ac:dyDescent="0.25">
      <c r="A63" s="30"/>
      <c r="B63" s="41"/>
      <c r="C63" s="42" t="s">
        <v>32</v>
      </c>
      <c r="D63" s="33">
        <v>16</v>
      </c>
      <c r="E63" s="34">
        <v>0.36944444444444446</v>
      </c>
      <c r="F63" s="35">
        <v>153181</v>
      </c>
      <c r="G63" s="34">
        <v>0.39583333333333331</v>
      </c>
      <c r="H63" s="35">
        <v>153206</v>
      </c>
      <c r="I63" s="37">
        <f t="shared" si="24"/>
        <v>2.6388888888888851E-2</v>
      </c>
      <c r="J63" s="38">
        <f t="shared" si="25"/>
        <v>25</v>
      </c>
      <c r="K63" s="35"/>
      <c r="L63" s="35">
        <v>2</v>
      </c>
      <c r="M63" s="35">
        <v>1</v>
      </c>
      <c r="N63" s="35"/>
      <c r="O63" s="35"/>
      <c r="P63" s="35"/>
      <c r="Q63" s="39">
        <f t="shared" si="26"/>
        <v>3</v>
      </c>
      <c r="R63" s="35"/>
      <c r="S63" s="35">
        <v>2</v>
      </c>
      <c r="T63" s="35"/>
      <c r="U63" s="35"/>
      <c r="V63" s="35">
        <v>1</v>
      </c>
      <c r="W63" s="35"/>
      <c r="X63" s="39">
        <f t="shared" si="27"/>
        <v>3</v>
      </c>
      <c r="Y63" s="40">
        <f t="shared" si="12"/>
        <v>0</v>
      </c>
    </row>
    <row r="64" spans="1:25" x14ac:dyDescent="0.25">
      <c r="A64" s="30"/>
      <c r="B64" s="41"/>
      <c r="C64" s="42" t="s">
        <v>33</v>
      </c>
      <c r="D64" s="33"/>
      <c r="E64" s="34">
        <v>0.41319444444444442</v>
      </c>
      <c r="F64" s="35">
        <v>153206</v>
      </c>
      <c r="G64" s="34">
        <v>0.46736111111111112</v>
      </c>
      <c r="H64" s="35">
        <v>153238</v>
      </c>
      <c r="I64" s="37">
        <f t="shared" si="24"/>
        <v>5.4166666666666696E-2</v>
      </c>
      <c r="J64" s="38">
        <f t="shared" si="25"/>
        <v>32</v>
      </c>
      <c r="K64" s="35"/>
      <c r="L64" s="35"/>
      <c r="M64" s="35"/>
      <c r="N64" s="35"/>
      <c r="O64" s="35"/>
      <c r="P64" s="35"/>
      <c r="Q64" s="39">
        <f t="shared" si="26"/>
        <v>0</v>
      </c>
      <c r="R64" s="35"/>
      <c r="S64" s="35"/>
      <c r="T64" s="35"/>
      <c r="U64" s="35"/>
      <c r="V64" s="35"/>
      <c r="W64" s="35"/>
      <c r="X64" s="39">
        <f t="shared" si="27"/>
        <v>0</v>
      </c>
      <c r="Y64" s="40">
        <f t="shared" si="12"/>
        <v>0</v>
      </c>
    </row>
    <row r="65" spans="1:25" x14ac:dyDescent="0.25">
      <c r="A65" s="30"/>
      <c r="B65" s="41"/>
      <c r="C65" s="42" t="s">
        <v>34</v>
      </c>
      <c r="D65" s="33">
        <v>16</v>
      </c>
      <c r="E65" s="34">
        <v>0.64583333333333337</v>
      </c>
      <c r="F65" s="35">
        <v>153238</v>
      </c>
      <c r="G65" s="34">
        <v>0.69027777777777777</v>
      </c>
      <c r="H65" s="35">
        <v>153272</v>
      </c>
      <c r="I65" s="37">
        <f t="shared" si="24"/>
        <v>4.4444444444444398E-2</v>
      </c>
      <c r="J65" s="38">
        <f t="shared" si="25"/>
        <v>34</v>
      </c>
      <c r="K65" s="35"/>
      <c r="L65" s="35"/>
      <c r="M65" s="35"/>
      <c r="N65" s="35"/>
      <c r="O65" s="35"/>
      <c r="P65" s="35"/>
      <c r="Q65" s="39">
        <f t="shared" si="26"/>
        <v>0</v>
      </c>
      <c r="R65" s="35"/>
      <c r="S65" s="35"/>
      <c r="T65" s="35"/>
      <c r="U65" s="35"/>
      <c r="V65" s="35"/>
      <c r="W65" s="35"/>
      <c r="X65" s="39">
        <f t="shared" si="27"/>
        <v>0</v>
      </c>
      <c r="Y65" s="40">
        <f t="shared" si="12"/>
        <v>0</v>
      </c>
    </row>
    <row r="66" spans="1:25" x14ac:dyDescent="0.25">
      <c r="A66" s="30"/>
      <c r="B66" s="41"/>
      <c r="C66" s="42" t="s">
        <v>35</v>
      </c>
      <c r="D66" s="33"/>
      <c r="E66" s="34">
        <v>0.72777777777777775</v>
      </c>
      <c r="F66" s="35">
        <v>153272</v>
      </c>
      <c r="G66" s="34">
        <v>0.77986111111111101</v>
      </c>
      <c r="H66" s="35">
        <v>153308</v>
      </c>
      <c r="I66" s="37">
        <f t="shared" si="24"/>
        <v>5.2083333333333259E-2</v>
      </c>
      <c r="J66" s="38">
        <f t="shared" si="25"/>
        <v>36</v>
      </c>
      <c r="K66" s="35">
        <v>1</v>
      </c>
      <c r="L66" s="35">
        <v>1</v>
      </c>
      <c r="M66" s="35">
        <v>1</v>
      </c>
      <c r="N66" s="35"/>
      <c r="O66" s="35"/>
      <c r="P66" s="35"/>
      <c r="Q66" s="39">
        <f t="shared" si="26"/>
        <v>3</v>
      </c>
      <c r="R66" s="35"/>
      <c r="S66" s="35">
        <v>2</v>
      </c>
      <c r="T66" s="35"/>
      <c r="U66" s="35"/>
      <c r="V66" s="35">
        <v>1</v>
      </c>
      <c r="W66" s="35"/>
      <c r="X66" s="39">
        <f t="shared" si="27"/>
        <v>3</v>
      </c>
      <c r="Y66" s="40">
        <f t="shared" si="12"/>
        <v>0</v>
      </c>
    </row>
    <row r="67" spans="1:25" x14ac:dyDescent="0.25">
      <c r="A67" s="30"/>
      <c r="B67" s="41"/>
      <c r="C67" s="42" t="s">
        <v>36</v>
      </c>
      <c r="D67" s="33"/>
      <c r="E67" s="34"/>
      <c r="F67" s="35"/>
      <c r="G67" s="34"/>
      <c r="H67" s="35"/>
      <c r="I67" s="37">
        <f t="shared" si="24"/>
        <v>0</v>
      </c>
      <c r="J67" s="38">
        <f t="shared" si="25"/>
        <v>0</v>
      </c>
      <c r="K67" s="35"/>
      <c r="L67" s="35"/>
      <c r="M67" s="35"/>
      <c r="N67" s="35"/>
      <c r="O67" s="35"/>
      <c r="P67" s="35"/>
      <c r="Q67" s="39">
        <f t="shared" si="26"/>
        <v>0</v>
      </c>
      <c r="R67" s="35"/>
      <c r="S67" s="35"/>
      <c r="T67" s="35"/>
      <c r="U67" s="35"/>
      <c r="V67" s="35"/>
      <c r="W67" s="35"/>
      <c r="X67" s="39">
        <f t="shared" si="27"/>
        <v>0</v>
      </c>
      <c r="Y67" s="40">
        <f t="shared" si="12"/>
        <v>0</v>
      </c>
    </row>
    <row r="68" spans="1:25" x14ac:dyDescent="0.25">
      <c r="A68" s="30"/>
      <c r="B68" s="41"/>
      <c r="C68" s="42" t="s">
        <v>37</v>
      </c>
      <c r="D68" s="33"/>
      <c r="E68" s="34"/>
      <c r="F68" s="35"/>
      <c r="G68" s="34"/>
      <c r="H68" s="35"/>
      <c r="I68" s="37">
        <f t="shared" si="24"/>
        <v>0</v>
      </c>
      <c r="J68" s="38">
        <f t="shared" si="25"/>
        <v>0</v>
      </c>
      <c r="K68" s="35"/>
      <c r="L68" s="35"/>
      <c r="M68" s="35"/>
      <c r="N68" s="35"/>
      <c r="O68" s="35"/>
      <c r="P68" s="35"/>
      <c r="Q68" s="39">
        <f t="shared" si="26"/>
        <v>0</v>
      </c>
      <c r="R68" s="35"/>
      <c r="S68" s="35"/>
      <c r="T68" s="35"/>
      <c r="U68" s="35"/>
      <c r="V68" s="35"/>
      <c r="W68" s="35"/>
      <c r="X68" s="39">
        <f t="shared" si="27"/>
        <v>0</v>
      </c>
      <c r="Y68" s="40">
        <f t="shared" si="12"/>
        <v>0</v>
      </c>
    </row>
    <row r="69" spans="1:25" x14ac:dyDescent="0.25">
      <c r="A69" s="30"/>
      <c r="B69" s="41"/>
      <c r="C69" s="42" t="s">
        <v>41</v>
      </c>
      <c r="D69" s="33"/>
      <c r="E69" s="34"/>
      <c r="F69" s="35"/>
      <c r="G69" s="34"/>
      <c r="H69" s="35"/>
      <c r="I69" s="37">
        <f t="shared" si="24"/>
        <v>0</v>
      </c>
      <c r="J69" s="38">
        <f t="shared" si="25"/>
        <v>0</v>
      </c>
      <c r="K69" s="35"/>
      <c r="L69" s="35"/>
      <c r="M69" s="35"/>
      <c r="N69" s="35"/>
      <c r="O69" s="35"/>
      <c r="P69" s="35"/>
      <c r="Q69" s="39">
        <f t="shared" si="26"/>
        <v>0</v>
      </c>
      <c r="R69" s="35"/>
      <c r="S69" s="35"/>
      <c r="T69" s="35"/>
      <c r="U69" s="35"/>
      <c r="V69" s="35"/>
      <c r="W69" s="35"/>
      <c r="X69" s="39">
        <f t="shared" si="27"/>
        <v>0</v>
      </c>
      <c r="Y69" s="40">
        <f t="shared" si="12"/>
        <v>0</v>
      </c>
    </row>
    <row r="70" spans="1:25" x14ac:dyDescent="0.25">
      <c r="A70" s="30"/>
      <c r="B70" s="41"/>
      <c r="C70" s="42" t="s">
        <v>42</v>
      </c>
      <c r="D70" s="33"/>
      <c r="E70" s="34"/>
      <c r="F70" s="35"/>
      <c r="G70" s="34"/>
      <c r="H70" s="35"/>
      <c r="I70" s="37">
        <f t="shared" si="24"/>
        <v>0</v>
      </c>
      <c r="J70" s="38">
        <f t="shared" si="25"/>
        <v>0</v>
      </c>
      <c r="K70" s="35"/>
      <c r="L70" s="35"/>
      <c r="M70" s="35"/>
      <c r="N70" s="35"/>
      <c r="O70" s="35"/>
      <c r="P70" s="35"/>
      <c r="Q70" s="39">
        <f t="shared" si="26"/>
        <v>0</v>
      </c>
      <c r="R70" s="35"/>
      <c r="S70" s="35"/>
      <c r="T70" s="35"/>
      <c r="U70" s="35"/>
      <c r="V70" s="35"/>
      <c r="W70" s="35"/>
      <c r="X70" s="39">
        <f t="shared" si="27"/>
        <v>0</v>
      </c>
      <c r="Y70" s="40">
        <f t="shared" si="12"/>
        <v>0</v>
      </c>
    </row>
    <row r="71" spans="1:25" x14ac:dyDescent="0.25">
      <c r="A71" s="30"/>
      <c r="B71" s="41"/>
      <c r="C71" s="58"/>
      <c r="D71" s="59"/>
      <c r="E71" s="60"/>
      <c r="F71" s="61"/>
      <c r="G71" s="60"/>
      <c r="H71" s="61"/>
      <c r="I71" s="37">
        <f t="shared" si="24"/>
        <v>0</v>
      </c>
      <c r="J71" s="38">
        <f t="shared" si="25"/>
        <v>0</v>
      </c>
      <c r="K71" s="35"/>
      <c r="L71" s="35"/>
      <c r="M71" s="35"/>
      <c r="N71" s="35"/>
      <c r="O71" s="35"/>
      <c r="P71" s="35"/>
      <c r="Q71" s="39">
        <f t="shared" si="26"/>
        <v>0</v>
      </c>
      <c r="R71" s="35"/>
      <c r="S71" s="35"/>
      <c r="T71" s="35"/>
      <c r="U71" s="35"/>
      <c r="V71" s="35"/>
      <c r="W71" s="35"/>
      <c r="X71" s="39">
        <f t="shared" si="27"/>
        <v>0</v>
      </c>
      <c r="Y71" s="40">
        <f t="shared" si="12"/>
        <v>0</v>
      </c>
    </row>
    <row r="72" spans="1:25" x14ac:dyDescent="0.25">
      <c r="A72" s="30"/>
      <c r="B72" s="41"/>
      <c r="C72" s="58"/>
      <c r="D72" s="59"/>
      <c r="E72" s="60"/>
      <c r="F72" s="61"/>
      <c r="G72" s="60"/>
      <c r="H72" s="61"/>
      <c r="I72" s="37">
        <f t="shared" si="24"/>
        <v>0</v>
      </c>
      <c r="J72" s="38">
        <f t="shared" si="25"/>
        <v>0</v>
      </c>
      <c r="K72" s="35"/>
      <c r="L72" s="35"/>
      <c r="M72" s="35"/>
      <c r="N72" s="35"/>
      <c r="O72" s="35"/>
      <c r="P72" s="35"/>
      <c r="Q72" s="39">
        <f t="shared" si="26"/>
        <v>0</v>
      </c>
      <c r="R72" s="35"/>
      <c r="S72" s="35"/>
      <c r="T72" s="35"/>
      <c r="U72" s="35"/>
      <c r="V72" s="35"/>
      <c r="W72" s="35"/>
      <c r="X72" s="39">
        <f t="shared" si="27"/>
        <v>0</v>
      </c>
      <c r="Y72" s="40">
        <f t="shared" si="12"/>
        <v>0</v>
      </c>
    </row>
    <row r="73" spans="1:25" x14ac:dyDescent="0.25">
      <c r="A73" s="30"/>
      <c r="B73" s="41"/>
      <c r="C73" s="58"/>
      <c r="D73" s="59"/>
      <c r="E73" s="60"/>
      <c r="F73" s="61"/>
      <c r="G73" s="60"/>
      <c r="H73" s="61"/>
      <c r="I73" s="37">
        <f t="shared" si="24"/>
        <v>0</v>
      </c>
      <c r="J73" s="38">
        <f t="shared" si="25"/>
        <v>0</v>
      </c>
      <c r="K73" s="35"/>
      <c r="L73" s="35"/>
      <c r="M73" s="35"/>
      <c r="N73" s="35"/>
      <c r="O73" s="35"/>
      <c r="P73" s="35"/>
      <c r="Q73" s="39">
        <f t="shared" si="26"/>
        <v>0</v>
      </c>
      <c r="R73" s="35"/>
      <c r="S73" s="35"/>
      <c r="T73" s="35"/>
      <c r="U73" s="35"/>
      <c r="V73" s="35"/>
      <c r="W73" s="35"/>
      <c r="X73" s="39">
        <f t="shared" si="27"/>
        <v>0</v>
      </c>
      <c r="Y73" s="40">
        <f t="shared" si="12"/>
        <v>0</v>
      </c>
    </row>
    <row r="74" spans="1:25" x14ac:dyDescent="0.25">
      <c r="A74" s="30"/>
      <c r="B74" s="41"/>
      <c r="C74" s="42"/>
      <c r="D74" s="43"/>
      <c r="E74" s="44"/>
      <c r="F74" s="45"/>
      <c r="G74" s="46"/>
      <c r="H74" s="47"/>
      <c r="I74" s="37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0"/>
    </row>
    <row r="75" spans="1:25" ht="15.75" thickBot="1" x14ac:dyDescent="0.3">
      <c r="A75" s="49"/>
      <c r="B75" s="50"/>
      <c r="C75" s="51" t="s">
        <v>38</v>
      </c>
      <c r="D75" s="52"/>
      <c r="E75" s="53"/>
      <c r="F75" s="54"/>
      <c r="G75" s="55"/>
      <c r="H75" s="56" t="s">
        <v>39</v>
      </c>
      <c r="I75" s="37">
        <f t="shared" ref="I75:W75" si="28">SUM(I61:I74)</f>
        <v>0.2666666666666665</v>
      </c>
      <c r="J75" s="57">
        <f t="shared" si="28"/>
        <v>196</v>
      </c>
      <c r="K75" s="57">
        <f t="shared" si="28"/>
        <v>3</v>
      </c>
      <c r="L75" s="57">
        <f t="shared" si="28"/>
        <v>4</v>
      </c>
      <c r="M75" s="57">
        <f t="shared" si="28"/>
        <v>2</v>
      </c>
      <c r="N75" s="57">
        <f t="shared" si="28"/>
        <v>0</v>
      </c>
      <c r="O75" s="57">
        <f t="shared" si="28"/>
        <v>0</v>
      </c>
      <c r="P75" s="57">
        <f t="shared" si="28"/>
        <v>0</v>
      </c>
      <c r="Q75" s="57">
        <f t="shared" si="28"/>
        <v>9</v>
      </c>
      <c r="R75" s="57">
        <f t="shared" si="28"/>
        <v>0</v>
      </c>
      <c r="S75" s="57">
        <f t="shared" si="28"/>
        <v>7</v>
      </c>
      <c r="T75" s="57">
        <f t="shared" si="28"/>
        <v>0</v>
      </c>
      <c r="U75" s="57">
        <f t="shared" si="28"/>
        <v>0</v>
      </c>
      <c r="V75" s="57">
        <f t="shared" si="28"/>
        <v>2</v>
      </c>
      <c r="W75" s="57">
        <f t="shared" si="28"/>
        <v>0</v>
      </c>
      <c r="X75" s="57">
        <f>SUM(R75:W75)</f>
        <v>9</v>
      </c>
      <c r="Y75" s="40">
        <f t="shared" si="12"/>
        <v>0</v>
      </c>
    </row>
    <row r="76" spans="1:25" ht="16.5" thickTop="1" thickBot="1" x14ac:dyDescent="0.3">
      <c r="A76" s="214" t="s">
        <v>46</v>
      </c>
      <c r="B76" s="221">
        <v>43805</v>
      </c>
      <c r="C76" s="215" t="s">
        <v>30</v>
      </c>
      <c r="D76" s="216">
        <v>16</v>
      </c>
      <c r="E76" s="209">
        <v>0.27083333333333331</v>
      </c>
      <c r="F76" s="210">
        <v>153308</v>
      </c>
      <c r="G76" s="209">
        <v>0.31388888888888888</v>
      </c>
      <c r="H76" s="210">
        <v>153341</v>
      </c>
      <c r="I76" s="37">
        <f t="shared" ref="I76:I88" si="29">SUM(G76-E76)</f>
        <v>4.3055555555555569E-2</v>
      </c>
      <c r="J76" s="38">
        <f t="shared" ref="J76:J88" si="30">SUM(H76-F76)</f>
        <v>33</v>
      </c>
      <c r="K76" s="234">
        <v>1</v>
      </c>
      <c r="L76" s="213">
        <v>3</v>
      </c>
      <c r="M76" s="204"/>
      <c r="N76" s="204"/>
      <c r="O76" s="204"/>
      <c r="P76" s="204"/>
      <c r="Q76" s="39">
        <f>SUM(K76:P76)</f>
        <v>4</v>
      </c>
      <c r="R76" s="203"/>
      <c r="S76" s="213">
        <v>4</v>
      </c>
      <c r="T76" s="204"/>
      <c r="U76" s="204"/>
      <c r="V76" s="204"/>
      <c r="W76" s="204"/>
      <c r="X76" s="39">
        <f>SUM(R76:W76)</f>
        <v>4</v>
      </c>
      <c r="Y76" s="40">
        <f>SUM(Q76-X76)</f>
        <v>0</v>
      </c>
    </row>
    <row r="77" spans="1:25" ht="15.75" thickBot="1" x14ac:dyDescent="0.3">
      <c r="A77" s="217" t="s">
        <v>136</v>
      </c>
      <c r="B77" s="233"/>
      <c r="C77" s="219" t="s">
        <v>31</v>
      </c>
      <c r="D77" s="220"/>
      <c r="E77" s="212">
        <v>0.33333333333333331</v>
      </c>
      <c r="F77" s="207">
        <v>153341</v>
      </c>
      <c r="G77" s="212">
        <v>0.36180555555555555</v>
      </c>
      <c r="H77" s="207">
        <v>153365</v>
      </c>
      <c r="I77" s="37">
        <f t="shared" si="29"/>
        <v>2.8472222222222232E-2</v>
      </c>
      <c r="J77" s="38">
        <f t="shared" si="30"/>
        <v>24</v>
      </c>
      <c r="K77" s="208"/>
      <c r="L77" s="206"/>
      <c r="M77" s="206"/>
      <c r="N77" s="206"/>
      <c r="O77" s="206"/>
      <c r="P77" s="206"/>
      <c r="Q77" s="39">
        <f t="shared" ref="Q77:Q88" si="31">SUM(K77:P77)</f>
        <v>0</v>
      </c>
      <c r="R77" s="208"/>
      <c r="S77" s="206"/>
      <c r="T77" s="206"/>
      <c r="U77" s="206"/>
      <c r="V77" s="206"/>
      <c r="W77" s="206"/>
      <c r="X77" s="39">
        <f t="shared" ref="X77:X88" si="32">SUM(R77:W77)</f>
        <v>0</v>
      </c>
      <c r="Y77" s="40">
        <f t="shared" si="12"/>
        <v>0</v>
      </c>
    </row>
    <row r="78" spans="1:25" ht="15.75" thickBot="1" x14ac:dyDescent="0.3">
      <c r="A78" s="217" t="s">
        <v>136</v>
      </c>
      <c r="B78" s="233"/>
      <c r="C78" s="219" t="s">
        <v>32</v>
      </c>
      <c r="D78" s="220">
        <v>16</v>
      </c>
      <c r="E78" s="212">
        <v>0.36944444444444446</v>
      </c>
      <c r="F78" s="207">
        <v>153365</v>
      </c>
      <c r="G78" s="212">
        <v>0.40138888888888885</v>
      </c>
      <c r="H78" s="207">
        <v>153389</v>
      </c>
      <c r="I78" s="37">
        <f t="shared" si="29"/>
        <v>3.1944444444444386E-2</v>
      </c>
      <c r="J78" s="38">
        <f t="shared" si="30"/>
        <v>24</v>
      </c>
      <c r="K78" s="205">
        <v>1</v>
      </c>
      <c r="L78" s="207">
        <v>2</v>
      </c>
      <c r="M78" s="207">
        <v>1</v>
      </c>
      <c r="N78" s="206"/>
      <c r="O78" s="206"/>
      <c r="P78" s="206"/>
      <c r="Q78" s="39">
        <f t="shared" si="31"/>
        <v>4</v>
      </c>
      <c r="R78" s="208"/>
      <c r="S78" s="207">
        <v>1</v>
      </c>
      <c r="T78" s="206"/>
      <c r="U78" s="206"/>
      <c r="V78" s="207">
        <v>3</v>
      </c>
      <c r="W78" s="206"/>
      <c r="X78" s="39">
        <f t="shared" si="32"/>
        <v>4</v>
      </c>
      <c r="Y78" s="40">
        <f t="shared" si="12"/>
        <v>0</v>
      </c>
    </row>
    <row r="79" spans="1:25" ht="15.75" thickBot="1" x14ac:dyDescent="0.3">
      <c r="A79" s="217"/>
      <c r="B79" s="233"/>
      <c r="C79" s="219" t="s">
        <v>33</v>
      </c>
      <c r="D79" s="220"/>
      <c r="E79" s="212">
        <v>0.41666666666666669</v>
      </c>
      <c r="F79" s="207">
        <v>153389</v>
      </c>
      <c r="G79" s="212">
        <v>0.47430555555555554</v>
      </c>
      <c r="H79" s="207">
        <v>153416</v>
      </c>
      <c r="I79" s="37">
        <f t="shared" si="29"/>
        <v>5.7638888888888851E-2</v>
      </c>
      <c r="J79" s="38">
        <f t="shared" si="30"/>
        <v>27</v>
      </c>
      <c r="K79" s="208"/>
      <c r="L79" s="207">
        <v>2</v>
      </c>
      <c r="M79" s="206"/>
      <c r="N79" s="206"/>
      <c r="O79" s="206"/>
      <c r="P79" s="206"/>
      <c r="Q79" s="39">
        <f t="shared" si="31"/>
        <v>2</v>
      </c>
      <c r="R79" s="208"/>
      <c r="S79" s="207">
        <v>1</v>
      </c>
      <c r="T79" s="206"/>
      <c r="U79" s="206"/>
      <c r="V79" s="207">
        <v>1</v>
      </c>
      <c r="W79" s="206"/>
      <c r="X79" s="39">
        <f t="shared" si="32"/>
        <v>2</v>
      </c>
      <c r="Y79" s="40">
        <f t="shared" si="12"/>
        <v>0</v>
      </c>
    </row>
    <row r="80" spans="1:25" ht="15.75" thickBot="1" x14ac:dyDescent="0.3">
      <c r="A80" s="217" t="s">
        <v>136</v>
      </c>
      <c r="B80" s="233"/>
      <c r="C80" s="219" t="s">
        <v>34</v>
      </c>
      <c r="D80" s="220">
        <v>16</v>
      </c>
      <c r="E80" s="212">
        <v>0.64583333333333337</v>
      </c>
      <c r="F80" s="207">
        <v>153416</v>
      </c>
      <c r="G80" s="212">
        <v>0.69236111111111109</v>
      </c>
      <c r="H80" s="207">
        <v>153436</v>
      </c>
      <c r="I80" s="37">
        <f t="shared" si="29"/>
        <v>4.6527777777777724E-2</v>
      </c>
      <c r="J80" s="38">
        <f t="shared" si="30"/>
        <v>20</v>
      </c>
      <c r="K80" s="208"/>
      <c r="L80" s="207">
        <v>3</v>
      </c>
      <c r="M80" s="206"/>
      <c r="N80" s="206"/>
      <c r="O80" s="206"/>
      <c r="P80" s="206"/>
      <c r="Q80" s="39">
        <f t="shared" si="31"/>
        <v>3</v>
      </c>
      <c r="R80" s="208"/>
      <c r="S80" s="207">
        <v>2</v>
      </c>
      <c r="T80" s="206"/>
      <c r="U80" s="206"/>
      <c r="V80" s="207">
        <v>1</v>
      </c>
      <c r="W80" s="206"/>
      <c r="X80" s="39">
        <f t="shared" si="32"/>
        <v>3</v>
      </c>
      <c r="Y80" s="40">
        <f t="shared" si="12"/>
        <v>0</v>
      </c>
    </row>
    <row r="81" spans="1:25" ht="15.75" thickBot="1" x14ac:dyDescent="0.3">
      <c r="A81" s="217"/>
      <c r="B81" s="233"/>
      <c r="C81" s="219" t="s">
        <v>35</v>
      </c>
      <c r="D81" s="220"/>
      <c r="E81" s="212">
        <v>0.72777777777777775</v>
      </c>
      <c r="F81" s="207">
        <v>153436</v>
      </c>
      <c r="G81" s="212">
        <v>0.77916666666666667</v>
      </c>
      <c r="H81" s="207">
        <v>153473</v>
      </c>
      <c r="I81" s="37">
        <f t="shared" si="29"/>
        <v>5.1388888888888928E-2</v>
      </c>
      <c r="J81" s="38">
        <f t="shared" si="30"/>
        <v>37</v>
      </c>
      <c r="K81" s="205">
        <v>2</v>
      </c>
      <c r="L81" s="207">
        <v>2</v>
      </c>
      <c r="M81" s="207">
        <v>1</v>
      </c>
      <c r="N81" s="206"/>
      <c r="O81" s="206"/>
      <c r="P81" s="206"/>
      <c r="Q81" s="39">
        <f t="shared" si="31"/>
        <v>5</v>
      </c>
      <c r="R81" s="208"/>
      <c r="S81" s="207">
        <v>3</v>
      </c>
      <c r="T81" s="206"/>
      <c r="U81" s="206"/>
      <c r="V81" s="207">
        <v>2</v>
      </c>
      <c r="W81" s="206"/>
      <c r="X81" s="39">
        <f t="shared" si="32"/>
        <v>5</v>
      </c>
      <c r="Y81" s="40">
        <f t="shared" si="12"/>
        <v>0</v>
      </c>
    </row>
    <row r="82" spans="1:25" x14ac:dyDescent="0.25">
      <c r="A82" s="30"/>
      <c r="B82" s="62"/>
      <c r="C82" s="42" t="s">
        <v>36</v>
      </c>
      <c r="D82" s="33"/>
      <c r="E82" s="34"/>
      <c r="F82" s="35"/>
      <c r="G82" s="34"/>
      <c r="H82" s="35"/>
      <c r="I82" s="37">
        <f t="shared" si="29"/>
        <v>0</v>
      </c>
      <c r="J82" s="38">
        <f t="shared" si="30"/>
        <v>0</v>
      </c>
      <c r="K82" s="35"/>
      <c r="L82" s="35"/>
      <c r="M82" s="35"/>
      <c r="N82" s="35"/>
      <c r="O82" s="35"/>
      <c r="P82" s="35"/>
      <c r="Q82" s="39">
        <f t="shared" si="31"/>
        <v>0</v>
      </c>
      <c r="R82" s="35"/>
      <c r="S82" s="35"/>
      <c r="T82" s="35"/>
      <c r="U82" s="35"/>
      <c r="V82" s="35"/>
      <c r="W82" s="35"/>
      <c r="X82" s="39">
        <f t="shared" si="32"/>
        <v>0</v>
      </c>
      <c r="Y82" s="40">
        <f t="shared" si="12"/>
        <v>0</v>
      </c>
    </row>
    <row r="83" spans="1:25" x14ac:dyDescent="0.25">
      <c r="A83" s="30"/>
      <c r="B83" s="62"/>
      <c r="C83" s="42" t="s">
        <v>37</v>
      </c>
      <c r="D83" s="33"/>
      <c r="E83" s="34"/>
      <c r="F83" s="35"/>
      <c r="G83" s="34"/>
      <c r="H83" s="35"/>
      <c r="I83" s="37">
        <f t="shared" si="29"/>
        <v>0</v>
      </c>
      <c r="J83" s="38">
        <f t="shared" si="30"/>
        <v>0</v>
      </c>
      <c r="K83" s="35"/>
      <c r="L83" s="35"/>
      <c r="M83" s="35"/>
      <c r="N83" s="35"/>
      <c r="O83" s="35"/>
      <c r="P83" s="35"/>
      <c r="Q83" s="39">
        <f t="shared" si="31"/>
        <v>0</v>
      </c>
      <c r="R83" s="35"/>
      <c r="S83" s="35"/>
      <c r="T83" s="35"/>
      <c r="U83" s="35"/>
      <c r="V83" s="35"/>
      <c r="W83" s="35"/>
      <c r="X83" s="39">
        <f t="shared" si="32"/>
        <v>0</v>
      </c>
      <c r="Y83" s="40">
        <f t="shared" si="12"/>
        <v>0</v>
      </c>
    </row>
    <row r="84" spans="1:25" x14ac:dyDescent="0.25">
      <c r="A84" s="30"/>
      <c r="B84" s="62"/>
      <c r="C84" s="42" t="s">
        <v>41</v>
      </c>
      <c r="D84" s="33"/>
      <c r="E84" s="34"/>
      <c r="F84" s="35"/>
      <c r="G84" s="34"/>
      <c r="H84" s="35"/>
      <c r="I84" s="37">
        <f t="shared" si="29"/>
        <v>0</v>
      </c>
      <c r="J84" s="38">
        <f t="shared" si="30"/>
        <v>0</v>
      </c>
      <c r="K84" s="35"/>
      <c r="L84" s="35"/>
      <c r="M84" s="35"/>
      <c r="N84" s="35"/>
      <c r="O84" s="35"/>
      <c r="P84" s="35"/>
      <c r="Q84" s="39">
        <f t="shared" si="31"/>
        <v>0</v>
      </c>
      <c r="R84" s="35"/>
      <c r="S84" s="35"/>
      <c r="T84" s="35"/>
      <c r="U84" s="35"/>
      <c r="V84" s="35"/>
      <c r="W84" s="35"/>
      <c r="X84" s="39">
        <f t="shared" si="32"/>
        <v>0</v>
      </c>
      <c r="Y84" s="40">
        <f t="shared" si="12"/>
        <v>0</v>
      </c>
    </row>
    <row r="85" spans="1:25" x14ac:dyDescent="0.25">
      <c r="A85" s="30"/>
      <c r="B85" s="62"/>
      <c r="C85" s="42" t="s">
        <v>42</v>
      </c>
      <c r="D85" s="33"/>
      <c r="E85" s="34"/>
      <c r="F85" s="35"/>
      <c r="G85" s="34"/>
      <c r="H85" s="35"/>
      <c r="I85" s="37">
        <f t="shared" si="29"/>
        <v>0</v>
      </c>
      <c r="J85" s="38">
        <f t="shared" si="30"/>
        <v>0</v>
      </c>
      <c r="K85" s="35"/>
      <c r="L85" s="35"/>
      <c r="M85" s="35"/>
      <c r="N85" s="35"/>
      <c r="O85" s="35"/>
      <c r="P85" s="35"/>
      <c r="Q85" s="39">
        <f t="shared" si="31"/>
        <v>0</v>
      </c>
      <c r="R85" s="35"/>
      <c r="S85" s="35"/>
      <c r="T85" s="35"/>
      <c r="U85" s="35"/>
      <c r="V85" s="35"/>
      <c r="W85" s="35"/>
      <c r="X85" s="39">
        <f t="shared" si="32"/>
        <v>0</v>
      </c>
      <c r="Y85" s="40">
        <f t="shared" si="12"/>
        <v>0</v>
      </c>
    </row>
    <row r="86" spans="1:25" x14ac:dyDescent="0.25">
      <c r="A86" s="30"/>
      <c r="B86" s="62"/>
      <c r="C86" s="58"/>
      <c r="D86" s="59"/>
      <c r="E86" s="60"/>
      <c r="F86" s="61"/>
      <c r="G86" s="60"/>
      <c r="H86" s="61"/>
      <c r="I86" s="37">
        <f t="shared" si="29"/>
        <v>0</v>
      </c>
      <c r="J86" s="38">
        <f t="shared" si="30"/>
        <v>0</v>
      </c>
      <c r="K86" s="35"/>
      <c r="L86" s="35"/>
      <c r="M86" s="35"/>
      <c r="N86" s="35"/>
      <c r="O86" s="35"/>
      <c r="P86" s="35"/>
      <c r="Q86" s="39">
        <f t="shared" si="31"/>
        <v>0</v>
      </c>
      <c r="R86" s="35"/>
      <c r="S86" s="35"/>
      <c r="T86" s="35"/>
      <c r="U86" s="35"/>
      <c r="V86" s="35"/>
      <c r="W86" s="35"/>
      <c r="X86" s="39">
        <f t="shared" si="32"/>
        <v>0</v>
      </c>
      <c r="Y86" s="40">
        <f t="shared" si="12"/>
        <v>0</v>
      </c>
    </row>
    <row r="87" spans="1:25" x14ac:dyDescent="0.25">
      <c r="A87" s="30"/>
      <c r="B87" s="62"/>
      <c r="C87" s="58"/>
      <c r="D87" s="59"/>
      <c r="E87" s="60"/>
      <c r="F87" s="61"/>
      <c r="G87" s="60"/>
      <c r="H87" s="61"/>
      <c r="I87" s="37">
        <f t="shared" si="29"/>
        <v>0</v>
      </c>
      <c r="J87" s="38">
        <f t="shared" si="30"/>
        <v>0</v>
      </c>
      <c r="K87" s="35"/>
      <c r="L87" s="35"/>
      <c r="M87" s="35"/>
      <c r="N87" s="35"/>
      <c r="O87" s="35"/>
      <c r="P87" s="35"/>
      <c r="Q87" s="39">
        <f t="shared" si="31"/>
        <v>0</v>
      </c>
      <c r="R87" s="35"/>
      <c r="S87" s="35"/>
      <c r="T87" s="35"/>
      <c r="U87" s="35"/>
      <c r="V87" s="35"/>
      <c r="W87" s="35"/>
      <c r="X87" s="39">
        <f t="shared" si="32"/>
        <v>0</v>
      </c>
      <c r="Y87" s="40">
        <f t="shared" si="12"/>
        <v>0</v>
      </c>
    </row>
    <row r="88" spans="1:25" x14ac:dyDescent="0.25">
      <c r="A88" s="30"/>
      <c r="B88" s="62"/>
      <c r="C88" s="58"/>
      <c r="D88" s="59"/>
      <c r="E88" s="60"/>
      <c r="F88" s="61"/>
      <c r="G88" s="60"/>
      <c r="H88" s="61"/>
      <c r="I88" s="37">
        <f t="shared" si="29"/>
        <v>0</v>
      </c>
      <c r="J88" s="38">
        <f t="shared" si="30"/>
        <v>0</v>
      </c>
      <c r="K88" s="35"/>
      <c r="L88" s="35"/>
      <c r="M88" s="35"/>
      <c r="N88" s="35"/>
      <c r="O88" s="35"/>
      <c r="P88" s="35"/>
      <c r="Q88" s="39">
        <f t="shared" si="31"/>
        <v>0</v>
      </c>
      <c r="R88" s="35"/>
      <c r="S88" s="35"/>
      <c r="T88" s="35"/>
      <c r="U88" s="35"/>
      <c r="V88" s="35"/>
      <c r="W88" s="35"/>
      <c r="X88" s="39">
        <f t="shared" si="32"/>
        <v>0</v>
      </c>
      <c r="Y88" s="40">
        <f t="shared" si="12"/>
        <v>0</v>
      </c>
    </row>
    <row r="89" spans="1:25" x14ac:dyDescent="0.25">
      <c r="A89" s="30"/>
      <c r="B89" s="62"/>
      <c r="C89" s="42"/>
      <c r="D89" s="43"/>
      <c r="E89" s="44"/>
      <c r="F89" s="45"/>
      <c r="G89" s="46"/>
      <c r="H89" s="47"/>
      <c r="I89" s="37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0"/>
    </row>
    <row r="90" spans="1:25" ht="15.75" thickBot="1" x14ac:dyDescent="0.3">
      <c r="A90" s="49"/>
      <c r="B90" s="50"/>
      <c r="C90" s="51" t="s">
        <v>38</v>
      </c>
      <c r="D90" s="52"/>
      <c r="E90" s="53"/>
      <c r="F90" s="54"/>
      <c r="G90" s="55"/>
      <c r="H90" s="56" t="s">
        <v>39</v>
      </c>
      <c r="I90" s="37">
        <f t="shared" ref="I90:W90" si="33">SUM(I76:I89)</f>
        <v>0.25902777777777769</v>
      </c>
      <c r="J90" s="57">
        <f t="shared" si="33"/>
        <v>165</v>
      </c>
      <c r="K90" s="57">
        <f t="shared" si="33"/>
        <v>4</v>
      </c>
      <c r="L90" s="57">
        <f t="shared" si="33"/>
        <v>12</v>
      </c>
      <c r="M90" s="57">
        <f t="shared" si="33"/>
        <v>2</v>
      </c>
      <c r="N90" s="57">
        <f t="shared" si="33"/>
        <v>0</v>
      </c>
      <c r="O90" s="57">
        <f t="shared" si="33"/>
        <v>0</v>
      </c>
      <c r="P90" s="57">
        <f t="shared" si="33"/>
        <v>0</v>
      </c>
      <c r="Q90" s="57">
        <f t="shared" si="33"/>
        <v>18</v>
      </c>
      <c r="R90" s="57">
        <f t="shared" si="33"/>
        <v>0</v>
      </c>
      <c r="S90" s="57">
        <f t="shared" si="33"/>
        <v>11</v>
      </c>
      <c r="T90" s="57">
        <f t="shared" si="33"/>
        <v>0</v>
      </c>
      <c r="U90" s="57">
        <f t="shared" si="33"/>
        <v>0</v>
      </c>
      <c r="V90" s="57">
        <f t="shared" si="33"/>
        <v>7</v>
      </c>
      <c r="W90" s="57">
        <f t="shared" si="33"/>
        <v>0</v>
      </c>
      <c r="X90" s="57">
        <f>SUM(R90:W90)</f>
        <v>18</v>
      </c>
      <c r="Y90" s="40">
        <f t="shared" si="12"/>
        <v>0</v>
      </c>
    </row>
    <row r="91" spans="1:25" ht="15.75" thickTop="1" x14ac:dyDescent="0.25">
      <c r="A91" s="30" t="s">
        <v>47</v>
      </c>
      <c r="B91" s="31">
        <v>43806</v>
      </c>
      <c r="C91" s="32" t="s">
        <v>30</v>
      </c>
      <c r="D91" s="33"/>
      <c r="E91" s="34"/>
      <c r="F91" s="35"/>
      <c r="G91" s="34"/>
      <c r="H91" s="35"/>
      <c r="I91" s="37">
        <f t="shared" ref="I91:J98" si="34">SUM(G91-E91)</f>
        <v>0</v>
      </c>
      <c r="J91" s="38">
        <f t="shared" si="34"/>
        <v>0</v>
      </c>
      <c r="K91" s="35"/>
      <c r="L91" s="35"/>
      <c r="M91" s="35"/>
      <c r="N91" s="35"/>
      <c r="O91" s="35"/>
      <c r="P91" s="35"/>
      <c r="Q91" s="39">
        <f>SUM(K91:P91)</f>
        <v>0</v>
      </c>
      <c r="R91" s="35"/>
      <c r="S91" s="35"/>
      <c r="T91" s="35"/>
      <c r="U91" s="35"/>
      <c r="V91" s="35"/>
      <c r="W91" s="35"/>
      <c r="X91" s="39">
        <f>SUM(R91:W91)</f>
        <v>0</v>
      </c>
      <c r="Y91" s="40">
        <f t="shared" si="12"/>
        <v>0</v>
      </c>
    </row>
    <row r="92" spans="1:25" x14ac:dyDescent="0.25">
      <c r="A92" s="30"/>
      <c r="B92" s="41"/>
      <c r="C92" s="42" t="s">
        <v>31</v>
      </c>
      <c r="D92" s="33"/>
      <c r="E92" s="34"/>
      <c r="F92" s="35"/>
      <c r="G92" s="34"/>
      <c r="H92" s="35"/>
      <c r="I92" s="37">
        <f t="shared" si="34"/>
        <v>0</v>
      </c>
      <c r="J92" s="38">
        <f t="shared" si="34"/>
        <v>0</v>
      </c>
      <c r="K92" s="35"/>
      <c r="L92" s="35"/>
      <c r="M92" s="35"/>
      <c r="N92" s="35"/>
      <c r="O92" s="35"/>
      <c r="P92" s="35"/>
      <c r="Q92" s="39">
        <f t="shared" ref="Q92:Q98" si="35">SUM(K92:P92)</f>
        <v>0</v>
      </c>
      <c r="R92" s="35"/>
      <c r="S92" s="35"/>
      <c r="T92" s="35"/>
      <c r="U92" s="35"/>
      <c r="V92" s="35"/>
      <c r="W92" s="35"/>
      <c r="X92" s="39">
        <f t="shared" ref="X92:X98" si="36">SUM(R92:W92)</f>
        <v>0</v>
      </c>
      <c r="Y92" s="40">
        <f>SUM(Q92-X92)</f>
        <v>0</v>
      </c>
    </row>
    <row r="93" spans="1:25" x14ac:dyDescent="0.25">
      <c r="A93" s="30"/>
      <c r="B93" s="41"/>
      <c r="C93" s="42" t="s">
        <v>32</v>
      </c>
      <c r="D93" s="33"/>
      <c r="E93" s="34"/>
      <c r="F93" s="35"/>
      <c r="G93" s="34"/>
      <c r="H93" s="35"/>
      <c r="I93" s="37">
        <f t="shared" si="34"/>
        <v>0</v>
      </c>
      <c r="J93" s="38">
        <f t="shared" si="34"/>
        <v>0</v>
      </c>
      <c r="K93" s="35"/>
      <c r="L93" s="35"/>
      <c r="M93" s="35"/>
      <c r="N93" s="35"/>
      <c r="O93" s="35"/>
      <c r="P93" s="35"/>
      <c r="Q93" s="39">
        <f t="shared" si="35"/>
        <v>0</v>
      </c>
      <c r="R93" s="35"/>
      <c r="S93" s="35"/>
      <c r="T93" s="35"/>
      <c r="U93" s="35"/>
      <c r="V93" s="35"/>
      <c r="W93" s="35"/>
      <c r="X93" s="39">
        <f t="shared" si="36"/>
        <v>0</v>
      </c>
      <c r="Y93" s="40">
        <f t="shared" si="12"/>
        <v>0</v>
      </c>
    </row>
    <row r="94" spans="1:25" x14ac:dyDescent="0.25">
      <c r="A94" s="30"/>
      <c r="B94" s="41"/>
      <c r="C94" s="42" t="s">
        <v>33</v>
      </c>
      <c r="D94" s="33"/>
      <c r="E94" s="34"/>
      <c r="F94" s="35"/>
      <c r="G94" s="34"/>
      <c r="H94" s="35"/>
      <c r="I94" s="37">
        <f t="shared" si="34"/>
        <v>0</v>
      </c>
      <c r="J94" s="38">
        <f t="shared" si="34"/>
        <v>0</v>
      </c>
      <c r="K94" s="35"/>
      <c r="L94" s="35"/>
      <c r="M94" s="35"/>
      <c r="N94" s="35"/>
      <c r="O94" s="35"/>
      <c r="P94" s="35"/>
      <c r="Q94" s="39">
        <f t="shared" si="35"/>
        <v>0</v>
      </c>
      <c r="R94" s="35"/>
      <c r="S94" s="35"/>
      <c r="T94" s="35"/>
      <c r="U94" s="35"/>
      <c r="V94" s="35"/>
      <c r="W94" s="35"/>
      <c r="X94" s="39">
        <f t="shared" si="36"/>
        <v>0</v>
      </c>
      <c r="Y94" s="40">
        <f t="shared" si="12"/>
        <v>0</v>
      </c>
    </row>
    <row r="95" spans="1:25" x14ac:dyDescent="0.25">
      <c r="A95" s="30"/>
      <c r="B95" s="41"/>
      <c r="C95" s="42" t="s">
        <v>34</v>
      </c>
      <c r="D95" s="33"/>
      <c r="E95" s="34"/>
      <c r="F95" s="35"/>
      <c r="G95" s="34"/>
      <c r="H95" s="35"/>
      <c r="I95" s="37">
        <f t="shared" si="34"/>
        <v>0</v>
      </c>
      <c r="J95" s="38">
        <f t="shared" si="34"/>
        <v>0</v>
      </c>
      <c r="K95" s="35"/>
      <c r="L95" s="35"/>
      <c r="M95" s="35"/>
      <c r="N95" s="35"/>
      <c r="O95" s="35"/>
      <c r="P95" s="35"/>
      <c r="Q95" s="39">
        <f t="shared" si="35"/>
        <v>0</v>
      </c>
      <c r="R95" s="35"/>
      <c r="S95" s="35"/>
      <c r="T95" s="35"/>
      <c r="U95" s="35"/>
      <c r="V95" s="35"/>
      <c r="W95" s="35"/>
      <c r="X95" s="39">
        <f t="shared" si="36"/>
        <v>0</v>
      </c>
      <c r="Y95" s="40">
        <f t="shared" si="12"/>
        <v>0</v>
      </c>
    </row>
    <row r="96" spans="1:25" x14ac:dyDescent="0.25">
      <c r="A96" s="30"/>
      <c r="B96" s="41"/>
      <c r="C96" s="42" t="s">
        <v>35</v>
      </c>
      <c r="D96" s="33"/>
      <c r="E96" s="34"/>
      <c r="F96" s="35"/>
      <c r="G96" s="34"/>
      <c r="H96" s="35"/>
      <c r="I96" s="37">
        <f t="shared" si="34"/>
        <v>0</v>
      </c>
      <c r="J96" s="38">
        <f t="shared" si="34"/>
        <v>0</v>
      </c>
      <c r="K96" s="35"/>
      <c r="L96" s="35"/>
      <c r="M96" s="35"/>
      <c r="N96" s="35"/>
      <c r="O96" s="35"/>
      <c r="P96" s="35"/>
      <c r="Q96" s="39">
        <f t="shared" si="35"/>
        <v>0</v>
      </c>
      <c r="R96" s="35"/>
      <c r="S96" s="35"/>
      <c r="T96" s="35"/>
      <c r="U96" s="35"/>
      <c r="V96" s="35"/>
      <c r="W96" s="35"/>
      <c r="X96" s="39">
        <f t="shared" si="36"/>
        <v>0</v>
      </c>
      <c r="Y96" s="40">
        <f t="shared" si="12"/>
        <v>0</v>
      </c>
    </row>
    <row r="97" spans="1:25" x14ac:dyDescent="0.25">
      <c r="A97" s="30"/>
      <c r="B97" s="41"/>
      <c r="C97" s="42" t="s">
        <v>36</v>
      </c>
      <c r="D97" s="33"/>
      <c r="E97" s="34"/>
      <c r="F97" s="35"/>
      <c r="G97" s="34"/>
      <c r="H97" s="35"/>
      <c r="I97" s="37">
        <f t="shared" si="34"/>
        <v>0</v>
      </c>
      <c r="J97" s="38">
        <f t="shared" si="34"/>
        <v>0</v>
      </c>
      <c r="K97" s="35"/>
      <c r="L97" s="35"/>
      <c r="M97" s="35"/>
      <c r="N97" s="35"/>
      <c r="O97" s="35"/>
      <c r="P97" s="35"/>
      <c r="Q97" s="39">
        <f t="shared" si="35"/>
        <v>0</v>
      </c>
      <c r="R97" s="35"/>
      <c r="S97" s="35"/>
      <c r="T97" s="35"/>
      <c r="U97" s="35"/>
      <c r="V97" s="35"/>
      <c r="W97" s="35"/>
      <c r="X97" s="39">
        <f t="shared" si="36"/>
        <v>0</v>
      </c>
      <c r="Y97" s="40">
        <f t="shared" si="12"/>
        <v>0</v>
      </c>
    </row>
    <row r="98" spans="1:25" x14ac:dyDescent="0.25">
      <c r="A98" s="30"/>
      <c r="B98" s="41"/>
      <c r="C98" s="42" t="s">
        <v>37</v>
      </c>
      <c r="D98" s="33"/>
      <c r="E98" s="34"/>
      <c r="F98" s="35"/>
      <c r="G98" s="34"/>
      <c r="H98" s="35"/>
      <c r="I98" s="37">
        <f t="shared" si="34"/>
        <v>0</v>
      </c>
      <c r="J98" s="38">
        <f t="shared" si="34"/>
        <v>0</v>
      </c>
      <c r="K98" s="35"/>
      <c r="L98" s="35"/>
      <c r="M98" s="35"/>
      <c r="N98" s="35"/>
      <c r="O98" s="35"/>
      <c r="P98" s="35"/>
      <c r="Q98" s="39">
        <f t="shared" si="35"/>
        <v>0</v>
      </c>
      <c r="R98" s="35"/>
      <c r="S98" s="35"/>
      <c r="T98" s="35"/>
      <c r="U98" s="35"/>
      <c r="V98" s="35"/>
      <c r="W98" s="35"/>
      <c r="X98" s="39">
        <f t="shared" si="36"/>
        <v>0</v>
      </c>
      <c r="Y98" s="40">
        <f t="shared" si="12"/>
        <v>0</v>
      </c>
    </row>
    <row r="99" spans="1:25" x14ac:dyDescent="0.25">
      <c r="A99" s="30"/>
      <c r="B99" s="41"/>
      <c r="C99" s="42"/>
      <c r="D99" s="43"/>
      <c r="E99" s="44"/>
      <c r="F99" s="45"/>
      <c r="G99" s="46"/>
      <c r="H99" s="47"/>
      <c r="I99" s="3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0"/>
    </row>
    <row r="100" spans="1:25" ht="15.75" thickBot="1" x14ac:dyDescent="0.3">
      <c r="A100" s="49"/>
      <c r="B100" s="50"/>
      <c r="C100" s="51" t="s">
        <v>38</v>
      </c>
      <c r="D100" s="52"/>
      <c r="E100" s="53"/>
      <c r="F100" s="54"/>
      <c r="G100" s="55"/>
      <c r="H100" s="56" t="s">
        <v>39</v>
      </c>
      <c r="I100" s="37">
        <f>SUM(I91:I99)</f>
        <v>0</v>
      </c>
      <c r="J100" s="57">
        <f>SUM(J91:J99)</f>
        <v>0</v>
      </c>
      <c r="K100" s="57">
        <f t="shared" ref="K100:X100" si="37">SUM(K91:K99)</f>
        <v>0</v>
      </c>
      <c r="L100" s="57">
        <f t="shared" si="37"/>
        <v>0</v>
      </c>
      <c r="M100" s="57">
        <f t="shared" si="37"/>
        <v>0</v>
      </c>
      <c r="N100" s="57">
        <f t="shared" si="37"/>
        <v>0</v>
      </c>
      <c r="O100" s="57">
        <f t="shared" si="37"/>
        <v>0</v>
      </c>
      <c r="P100" s="57">
        <f t="shared" si="37"/>
        <v>0</v>
      </c>
      <c r="Q100" s="57">
        <f t="shared" si="37"/>
        <v>0</v>
      </c>
      <c r="R100" s="57">
        <f t="shared" si="37"/>
        <v>0</v>
      </c>
      <c r="S100" s="57">
        <f t="shared" si="37"/>
        <v>0</v>
      </c>
      <c r="T100" s="57">
        <f t="shared" si="37"/>
        <v>0</v>
      </c>
      <c r="U100" s="57">
        <f t="shared" si="37"/>
        <v>0</v>
      </c>
      <c r="V100" s="57">
        <f t="shared" si="37"/>
        <v>0</v>
      </c>
      <c r="W100" s="57">
        <f t="shared" si="37"/>
        <v>0</v>
      </c>
      <c r="X100" s="57">
        <f t="shared" si="37"/>
        <v>0</v>
      </c>
      <c r="Y100" s="40">
        <f t="shared" si="12"/>
        <v>0</v>
      </c>
    </row>
    <row r="101" spans="1:25" ht="15.75" thickTop="1" x14ac:dyDescent="0.25">
      <c r="A101" s="30" t="s">
        <v>29</v>
      </c>
      <c r="B101" s="31">
        <v>43807</v>
      </c>
      <c r="C101" s="32"/>
      <c r="D101" s="33"/>
      <c r="E101" s="34"/>
      <c r="F101" s="35"/>
      <c r="G101" s="36"/>
      <c r="H101" s="35"/>
      <c r="I101" s="37">
        <f t="shared" ref="I101:J108" si="38">SUM(G101-E101)</f>
        <v>0</v>
      </c>
      <c r="J101" s="38">
        <f t="shared" si="38"/>
        <v>0</v>
      </c>
      <c r="K101" s="35"/>
      <c r="L101" s="35"/>
      <c r="M101" s="35"/>
      <c r="N101" s="35"/>
      <c r="O101" s="35"/>
      <c r="P101" s="35"/>
      <c r="Q101" s="39">
        <f>SUM(K101:P101)</f>
        <v>0</v>
      </c>
      <c r="R101" s="35"/>
      <c r="S101" s="35"/>
      <c r="T101" s="35"/>
      <c r="U101" s="35"/>
      <c r="V101" s="35"/>
      <c r="W101" s="35"/>
      <c r="X101" s="39">
        <f>SUM(R101:W101)</f>
        <v>0</v>
      </c>
      <c r="Y101" s="40">
        <f t="shared" si="12"/>
        <v>0</v>
      </c>
    </row>
    <row r="102" spans="1:25" x14ac:dyDescent="0.25">
      <c r="A102" s="30"/>
      <c r="B102" s="41"/>
      <c r="C102" s="42"/>
      <c r="D102" s="33"/>
      <c r="E102" s="34"/>
      <c r="F102" s="35"/>
      <c r="G102" s="34"/>
      <c r="H102" s="35"/>
      <c r="I102" s="37">
        <f t="shared" si="38"/>
        <v>0</v>
      </c>
      <c r="J102" s="38">
        <f t="shared" si="38"/>
        <v>0</v>
      </c>
      <c r="K102" s="35"/>
      <c r="L102" s="35"/>
      <c r="M102" s="35"/>
      <c r="N102" s="35"/>
      <c r="O102" s="35"/>
      <c r="P102" s="35"/>
      <c r="Q102" s="39">
        <f t="shared" ref="Q102:Q108" si="39">SUM(K102:P102)</f>
        <v>0</v>
      </c>
      <c r="R102" s="35"/>
      <c r="S102" s="35"/>
      <c r="T102" s="35"/>
      <c r="U102" s="35"/>
      <c r="V102" s="35"/>
      <c r="W102" s="35"/>
      <c r="X102" s="39">
        <f t="shared" ref="X102:X108" si="40">SUM(R102:W102)</f>
        <v>0</v>
      </c>
      <c r="Y102" s="40">
        <f t="shared" si="12"/>
        <v>0</v>
      </c>
    </row>
    <row r="103" spans="1:25" x14ac:dyDescent="0.25">
      <c r="A103" s="30"/>
      <c r="B103" s="41"/>
      <c r="C103" s="42"/>
      <c r="D103" s="33"/>
      <c r="E103" s="34"/>
      <c r="F103" s="35"/>
      <c r="G103" s="34"/>
      <c r="H103" s="35"/>
      <c r="I103" s="37">
        <f t="shared" si="38"/>
        <v>0</v>
      </c>
      <c r="J103" s="38">
        <f t="shared" si="38"/>
        <v>0</v>
      </c>
      <c r="K103" s="35"/>
      <c r="L103" s="35"/>
      <c r="M103" s="35"/>
      <c r="N103" s="35"/>
      <c r="O103" s="35"/>
      <c r="P103" s="35"/>
      <c r="Q103" s="39">
        <f t="shared" si="39"/>
        <v>0</v>
      </c>
      <c r="R103" s="35"/>
      <c r="S103" s="35"/>
      <c r="T103" s="35"/>
      <c r="U103" s="35"/>
      <c r="V103" s="35"/>
      <c r="W103" s="35"/>
      <c r="X103" s="39">
        <f t="shared" si="40"/>
        <v>0</v>
      </c>
      <c r="Y103" s="40">
        <f t="shared" si="12"/>
        <v>0</v>
      </c>
    </row>
    <row r="104" spans="1:25" x14ac:dyDescent="0.25">
      <c r="A104" s="30"/>
      <c r="B104" s="41"/>
      <c r="C104" s="42"/>
      <c r="D104" s="33"/>
      <c r="E104" s="34"/>
      <c r="F104" s="35"/>
      <c r="G104" s="34"/>
      <c r="H104" s="35"/>
      <c r="I104" s="37">
        <f t="shared" si="38"/>
        <v>0</v>
      </c>
      <c r="J104" s="38">
        <f t="shared" si="38"/>
        <v>0</v>
      </c>
      <c r="K104" s="35"/>
      <c r="L104" s="35"/>
      <c r="M104" s="35"/>
      <c r="N104" s="35"/>
      <c r="O104" s="35"/>
      <c r="P104" s="35"/>
      <c r="Q104" s="39">
        <f t="shared" si="39"/>
        <v>0</v>
      </c>
      <c r="R104" s="35"/>
      <c r="S104" s="35"/>
      <c r="T104" s="35"/>
      <c r="U104" s="35"/>
      <c r="V104" s="35"/>
      <c r="W104" s="35"/>
      <c r="X104" s="39">
        <f t="shared" si="40"/>
        <v>0</v>
      </c>
      <c r="Y104" s="40">
        <f t="shared" si="12"/>
        <v>0</v>
      </c>
    </row>
    <row r="105" spans="1:25" x14ac:dyDescent="0.25">
      <c r="A105" s="30"/>
      <c r="B105" s="41"/>
      <c r="C105" s="42"/>
      <c r="D105" s="33"/>
      <c r="E105" s="34"/>
      <c r="F105" s="35"/>
      <c r="G105" s="34"/>
      <c r="H105" s="35"/>
      <c r="I105" s="37">
        <f t="shared" si="38"/>
        <v>0</v>
      </c>
      <c r="J105" s="38">
        <f t="shared" si="38"/>
        <v>0</v>
      </c>
      <c r="K105" s="35"/>
      <c r="L105" s="35"/>
      <c r="M105" s="35"/>
      <c r="N105" s="35"/>
      <c r="O105" s="35"/>
      <c r="P105" s="35"/>
      <c r="Q105" s="39">
        <f t="shared" si="39"/>
        <v>0</v>
      </c>
      <c r="R105" s="35"/>
      <c r="S105" s="35"/>
      <c r="T105" s="35"/>
      <c r="U105" s="35"/>
      <c r="V105" s="35"/>
      <c r="W105" s="35"/>
      <c r="X105" s="39">
        <f t="shared" si="40"/>
        <v>0</v>
      </c>
      <c r="Y105" s="40">
        <f t="shared" si="12"/>
        <v>0</v>
      </c>
    </row>
    <row r="106" spans="1:25" x14ac:dyDescent="0.25">
      <c r="A106" s="30"/>
      <c r="B106" s="41"/>
      <c r="C106" s="42"/>
      <c r="D106" s="33"/>
      <c r="E106" s="34"/>
      <c r="F106" s="35"/>
      <c r="G106" s="34"/>
      <c r="H106" s="35"/>
      <c r="I106" s="37">
        <f t="shared" si="38"/>
        <v>0</v>
      </c>
      <c r="J106" s="38">
        <f t="shared" si="38"/>
        <v>0</v>
      </c>
      <c r="K106" s="35"/>
      <c r="L106" s="35"/>
      <c r="M106" s="35"/>
      <c r="N106" s="35"/>
      <c r="O106" s="35"/>
      <c r="P106" s="35"/>
      <c r="Q106" s="39">
        <f t="shared" si="39"/>
        <v>0</v>
      </c>
      <c r="R106" s="35"/>
      <c r="S106" s="35"/>
      <c r="T106" s="35"/>
      <c r="U106" s="35"/>
      <c r="V106" s="35"/>
      <c r="W106" s="35"/>
      <c r="X106" s="39">
        <f t="shared" si="40"/>
        <v>0</v>
      </c>
      <c r="Y106" s="40">
        <f t="shared" si="12"/>
        <v>0</v>
      </c>
    </row>
    <row r="107" spans="1:25" x14ac:dyDescent="0.25">
      <c r="A107" s="30"/>
      <c r="B107" s="41"/>
      <c r="C107" s="42"/>
      <c r="D107" s="33"/>
      <c r="E107" s="34"/>
      <c r="F107" s="35"/>
      <c r="G107" s="34"/>
      <c r="H107" s="35"/>
      <c r="I107" s="37">
        <f t="shared" si="38"/>
        <v>0</v>
      </c>
      <c r="J107" s="38">
        <f t="shared" si="38"/>
        <v>0</v>
      </c>
      <c r="K107" s="35"/>
      <c r="L107" s="35"/>
      <c r="M107" s="35"/>
      <c r="N107" s="35"/>
      <c r="O107" s="35"/>
      <c r="P107" s="35"/>
      <c r="Q107" s="39">
        <f t="shared" si="39"/>
        <v>0</v>
      </c>
      <c r="R107" s="35"/>
      <c r="S107" s="35"/>
      <c r="T107" s="35"/>
      <c r="U107" s="35"/>
      <c r="V107" s="35"/>
      <c r="W107" s="35"/>
      <c r="X107" s="39">
        <f t="shared" si="40"/>
        <v>0</v>
      </c>
      <c r="Y107" s="40">
        <f t="shared" si="12"/>
        <v>0</v>
      </c>
    </row>
    <row r="108" spans="1:25" x14ac:dyDescent="0.25">
      <c r="A108" s="30"/>
      <c r="B108" s="41"/>
      <c r="C108" s="42"/>
      <c r="D108" s="33"/>
      <c r="E108" s="34"/>
      <c r="F108" s="35"/>
      <c r="G108" s="34"/>
      <c r="H108" s="35"/>
      <c r="I108" s="37">
        <f t="shared" si="38"/>
        <v>0</v>
      </c>
      <c r="J108" s="38">
        <f t="shared" si="38"/>
        <v>0</v>
      </c>
      <c r="K108" s="35"/>
      <c r="L108" s="35"/>
      <c r="M108" s="35"/>
      <c r="N108" s="35"/>
      <c r="O108" s="35"/>
      <c r="P108" s="35"/>
      <c r="Q108" s="39">
        <f t="shared" si="39"/>
        <v>0</v>
      </c>
      <c r="R108" s="35"/>
      <c r="S108" s="35"/>
      <c r="T108" s="35"/>
      <c r="U108" s="35"/>
      <c r="V108" s="35"/>
      <c r="W108" s="35"/>
      <c r="X108" s="39">
        <f t="shared" si="40"/>
        <v>0</v>
      </c>
      <c r="Y108" s="40">
        <f>SUM(Q108-X108)</f>
        <v>0</v>
      </c>
    </row>
    <row r="109" spans="1:25" x14ac:dyDescent="0.25">
      <c r="A109" s="30"/>
      <c r="B109" s="41"/>
      <c r="C109" s="42"/>
      <c r="D109" s="43"/>
      <c r="E109" s="44"/>
      <c r="F109" s="45"/>
      <c r="G109" s="46"/>
      <c r="H109" s="47"/>
      <c r="I109" s="3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0"/>
    </row>
    <row r="110" spans="1:25" ht="15.75" thickBot="1" x14ac:dyDescent="0.3">
      <c r="A110" s="49"/>
      <c r="B110" s="50"/>
      <c r="C110" s="51" t="s">
        <v>38</v>
      </c>
      <c r="D110" s="52"/>
      <c r="E110" s="53"/>
      <c r="F110" s="54"/>
      <c r="G110" s="55"/>
      <c r="H110" s="56" t="s">
        <v>39</v>
      </c>
      <c r="I110" s="37">
        <f>SUM(I101:I109)</f>
        <v>0</v>
      </c>
      <c r="J110" s="57">
        <f>SUM(J101:J109)</f>
        <v>0</v>
      </c>
      <c r="K110" s="57">
        <f t="shared" ref="K110:X110" si="41">SUM(K101:K109)</f>
        <v>0</v>
      </c>
      <c r="L110" s="57">
        <f t="shared" si="41"/>
        <v>0</v>
      </c>
      <c r="M110" s="57">
        <f t="shared" si="41"/>
        <v>0</v>
      </c>
      <c r="N110" s="57">
        <f t="shared" si="41"/>
        <v>0</v>
      </c>
      <c r="O110" s="57">
        <f t="shared" si="41"/>
        <v>0</v>
      </c>
      <c r="P110" s="57">
        <f t="shared" si="41"/>
        <v>0</v>
      </c>
      <c r="Q110" s="57">
        <f t="shared" si="41"/>
        <v>0</v>
      </c>
      <c r="R110" s="57">
        <f t="shared" si="41"/>
        <v>0</v>
      </c>
      <c r="S110" s="57">
        <f t="shared" si="41"/>
        <v>0</v>
      </c>
      <c r="T110" s="57">
        <f t="shared" si="41"/>
        <v>0</v>
      </c>
      <c r="U110" s="57">
        <f t="shared" si="41"/>
        <v>0</v>
      </c>
      <c r="V110" s="57">
        <f t="shared" si="41"/>
        <v>0</v>
      </c>
      <c r="W110" s="57">
        <f t="shared" si="41"/>
        <v>0</v>
      </c>
      <c r="X110" s="57">
        <f t="shared" si="41"/>
        <v>0</v>
      </c>
      <c r="Y110" s="40">
        <f t="shared" si="12"/>
        <v>0</v>
      </c>
    </row>
    <row r="111" spans="1:25" ht="16.5" thickTop="1" thickBot="1" x14ac:dyDescent="0.3">
      <c r="A111" s="214" t="s">
        <v>40</v>
      </c>
      <c r="B111" s="221">
        <v>43808</v>
      </c>
      <c r="C111" s="215" t="s">
        <v>30</v>
      </c>
      <c r="D111" s="216">
        <v>16</v>
      </c>
      <c r="E111" s="209">
        <v>0.27083333333333331</v>
      </c>
      <c r="F111" s="210">
        <v>153473</v>
      </c>
      <c r="G111" s="209">
        <v>0.31736111111111115</v>
      </c>
      <c r="H111" s="210">
        <v>153543</v>
      </c>
      <c r="I111" s="37">
        <f t="shared" ref="I111:I123" si="42">SUM(G111-E111)</f>
        <v>4.6527777777777835E-2</v>
      </c>
      <c r="J111" s="38">
        <f t="shared" ref="J111:J123" si="43">SUM(H111-F111)</f>
        <v>70</v>
      </c>
      <c r="K111" s="234">
        <v>1</v>
      </c>
      <c r="L111" s="204"/>
      <c r="M111" s="204"/>
      <c r="N111" s="204"/>
      <c r="O111" s="204"/>
      <c r="P111" s="204"/>
      <c r="Q111" s="39">
        <f>SUM(K111:P111)</f>
        <v>1</v>
      </c>
      <c r="R111" s="203"/>
      <c r="S111" s="213">
        <v>1</v>
      </c>
      <c r="T111" s="204"/>
      <c r="U111" s="204"/>
      <c r="V111" s="204"/>
      <c r="W111" s="204"/>
      <c r="X111" s="39">
        <f>SUM(R111:W111)</f>
        <v>1</v>
      </c>
      <c r="Y111" s="40">
        <f>SUM(Q111-X111)</f>
        <v>0</v>
      </c>
    </row>
    <row r="112" spans="1:25" ht="15.75" thickBot="1" x14ac:dyDescent="0.3">
      <c r="A112" s="217" t="s">
        <v>120</v>
      </c>
      <c r="B112" s="218"/>
      <c r="C112" s="219" t="s">
        <v>31</v>
      </c>
      <c r="D112" s="220"/>
      <c r="E112" s="212">
        <v>0.32291666666666669</v>
      </c>
      <c r="F112" s="207">
        <v>153543</v>
      </c>
      <c r="G112" s="212">
        <v>0.35902777777777778</v>
      </c>
      <c r="H112" s="207">
        <v>153566</v>
      </c>
      <c r="I112" s="37">
        <f t="shared" si="42"/>
        <v>3.6111111111111094E-2</v>
      </c>
      <c r="J112" s="38">
        <f t="shared" si="43"/>
        <v>23</v>
      </c>
      <c r="K112" s="208"/>
      <c r="L112" s="206"/>
      <c r="M112" s="206"/>
      <c r="N112" s="206"/>
      <c r="O112" s="206"/>
      <c r="P112" s="206"/>
      <c r="Q112" s="39">
        <f t="shared" ref="Q112:Q123" si="44">SUM(K112:P112)</f>
        <v>0</v>
      </c>
      <c r="R112" s="208"/>
      <c r="S112" s="206"/>
      <c r="T112" s="206"/>
      <c r="U112" s="206"/>
      <c r="V112" s="206"/>
      <c r="W112" s="206"/>
      <c r="X112" s="39">
        <f t="shared" ref="X112:X123" si="45">SUM(R112:W112)</f>
        <v>0</v>
      </c>
      <c r="Y112" s="40">
        <f t="shared" ref="Y112:Y125" si="46">SUM(Q112-X112)</f>
        <v>0</v>
      </c>
    </row>
    <row r="113" spans="1:25" ht="15.75" thickBot="1" x14ac:dyDescent="0.3">
      <c r="A113" s="217" t="s">
        <v>120</v>
      </c>
      <c r="B113" s="218"/>
      <c r="C113" s="219" t="s">
        <v>32</v>
      </c>
      <c r="D113" s="220">
        <v>16</v>
      </c>
      <c r="E113" s="212">
        <v>0.36944444444444446</v>
      </c>
      <c r="F113" s="207">
        <v>153566</v>
      </c>
      <c r="G113" s="212">
        <v>0.40486111111111112</v>
      </c>
      <c r="H113" s="207">
        <v>153590</v>
      </c>
      <c r="I113" s="37">
        <f t="shared" si="42"/>
        <v>3.5416666666666652E-2</v>
      </c>
      <c r="J113" s="38">
        <f t="shared" si="43"/>
        <v>24</v>
      </c>
      <c r="K113" s="208"/>
      <c r="L113" s="207">
        <v>1</v>
      </c>
      <c r="M113" s="206"/>
      <c r="N113" s="206"/>
      <c r="O113" s="206"/>
      <c r="P113" s="206"/>
      <c r="Q113" s="39">
        <f t="shared" si="44"/>
        <v>1</v>
      </c>
      <c r="R113" s="208"/>
      <c r="S113" s="207">
        <v>1</v>
      </c>
      <c r="T113" s="206"/>
      <c r="U113" s="206"/>
      <c r="V113" s="206"/>
      <c r="W113" s="206"/>
      <c r="X113" s="39">
        <f t="shared" si="45"/>
        <v>1</v>
      </c>
      <c r="Y113" s="40">
        <f t="shared" si="46"/>
        <v>0</v>
      </c>
    </row>
    <row r="114" spans="1:25" ht="15.75" thickBot="1" x14ac:dyDescent="0.3">
      <c r="A114" s="217"/>
      <c r="B114" s="218"/>
      <c r="C114" s="219" t="s">
        <v>33</v>
      </c>
      <c r="D114" s="220"/>
      <c r="E114" s="212">
        <v>0.41319444444444442</v>
      </c>
      <c r="F114" s="207">
        <v>153590</v>
      </c>
      <c r="G114" s="212">
        <v>0.45694444444444443</v>
      </c>
      <c r="H114" s="207">
        <v>153621</v>
      </c>
      <c r="I114" s="37">
        <f t="shared" si="42"/>
        <v>4.3750000000000011E-2</v>
      </c>
      <c r="J114" s="38">
        <f t="shared" si="43"/>
        <v>31</v>
      </c>
      <c r="K114" s="205">
        <v>1</v>
      </c>
      <c r="L114" s="207">
        <v>1</v>
      </c>
      <c r="M114" s="206"/>
      <c r="N114" s="206"/>
      <c r="O114" s="206"/>
      <c r="P114" s="206"/>
      <c r="Q114" s="39">
        <f t="shared" si="44"/>
        <v>2</v>
      </c>
      <c r="R114" s="208"/>
      <c r="S114" s="207">
        <v>1</v>
      </c>
      <c r="T114" s="207">
        <v>1</v>
      </c>
      <c r="U114" s="206"/>
      <c r="V114" s="206"/>
      <c r="W114" s="206"/>
      <c r="X114" s="39">
        <f t="shared" si="45"/>
        <v>2</v>
      </c>
      <c r="Y114" s="40">
        <f t="shared" si="46"/>
        <v>0</v>
      </c>
    </row>
    <row r="115" spans="1:25" ht="15.75" thickBot="1" x14ac:dyDescent="0.3">
      <c r="A115" s="217" t="s">
        <v>132</v>
      </c>
      <c r="B115" s="218"/>
      <c r="C115" s="219" t="s">
        <v>34</v>
      </c>
      <c r="D115" s="220">
        <v>16</v>
      </c>
      <c r="E115" s="212">
        <v>0.64583333333333337</v>
      </c>
      <c r="F115" s="207">
        <v>153621</v>
      </c>
      <c r="G115" s="212">
        <v>0.71180555555555547</v>
      </c>
      <c r="H115" s="207">
        <v>153658</v>
      </c>
      <c r="I115" s="37">
        <f t="shared" si="42"/>
        <v>6.5972222222222099E-2</v>
      </c>
      <c r="J115" s="38">
        <f t="shared" si="43"/>
        <v>37</v>
      </c>
      <c r="K115" s="208"/>
      <c r="L115" s="206"/>
      <c r="M115" s="206"/>
      <c r="N115" s="206"/>
      <c r="O115" s="206"/>
      <c r="P115" s="206"/>
      <c r="Q115" s="39">
        <f t="shared" si="44"/>
        <v>0</v>
      </c>
      <c r="R115" s="208"/>
      <c r="S115" s="206"/>
      <c r="T115" s="206"/>
      <c r="U115" s="206"/>
      <c r="V115" s="206"/>
      <c r="W115" s="206"/>
      <c r="X115" s="39">
        <f t="shared" si="45"/>
        <v>0</v>
      </c>
      <c r="Y115" s="40">
        <f t="shared" si="46"/>
        <v>0</v>
      </c>
    </row>
    <row r="116" spans="1:25" ht="15.75" thickBot="1" x14ac:dyDescent="0.3">
      <c r="A116" s="217"/>
      <c r="B116" s="218"/>
      <c r="C116" s="219" t="s">
        <v>35</v>
      </c>
      <c r="D116" s="220"/>
      <c r="E116" s="212">
        <v>0.72777777777777775</v>
      </c>
      <c r="F116" s="207">
        <v>153658</v>
      </c>
      <c r="G116" s="212">
        <v>0.77777777777777779</v>
      </c>
      <c r="H116" s="207">
        <v>153690</v>
      </c>
      <c r="I116" s="37">
        <f t="shared" si="42"/>
        <v>5.0000000000000044E-2</v>
      </c>
      <c r="J116" s="38">
        <f t="shared" si="43"/>
        <v>32</v>
      </c>
      <c r="K116" s="205">
        <v>1</v>
      </c>
      <c r="L116" s="206"/>
      <c r="M116" s="206"/>
      <c r="N116" s="206"/>
      <c r="O116" s="206"/>
      <c r="P116" s="206"/>
      <c r="Q116" s="39">
        <f t="shared" si="44"/>
        <v>1</v>
      </c>
      <c r="R116" s="208"/>
      <c r="S116" s="207">
        <v>1</v>
      </c>
      <c r="T116" s="206"/>
      <c r="U116" s="206"/>
      <c r="V116" s="206"/>
      <c r="W116" s="206"/>
      <c r="X116" s="39">
        <f t="shared" si="45"/>
        <v>1</v>
      </c>
      <c r="Y116" s="40">
        <f t="shared" si="46"/>
        <v>0</v>
      </c>
    </row>
    <row r="117" spans="1:25" x14ac:dyDescent="0.25">
      <c r="A117" s="30"/>
      <c r="B117" s="41"/>
      <c r="C117" s="42" t="s">
        <v>36</v>
      </c>
      <c r="D117" s="33"/>
      <c r="E117" s="34"/>
      <c r="F117" s="35"/>
      <c r="G117" s="34"/>
      <c r="H117" s="35"/>
      <c r="I117" s="37">
        <f t="shared" si="42"/>
        <v>0</v>
      </c>
      <c r="J117" s="38">
        <f t="shared" si="43"/>
        <v>0</v>
      </c>
      <c r="K117" s="35"/>
      <c r="L117" s="35"/>
      <c r="M117" s="35"/>
      <c r="N117" s="35"/>
      <c r="O117" s="35"/>
      <c r="P117" s="35"/>
      <c r="Q117" s="39">
        <f t="shared" si="44"/>
        <v>0</v>
      </c>
      <c r="R117" s="35"/>
      <c r="S117" s="35"/>
      <c r="T117" s="35"/>
      <c r="U117" s="35"/>
      <c r="V117" s="35"/>
      <c r="W117" s="35"/>
      <c r="X117" s="39">
        <f t="shared" si="45"/>
        <v>0</v>
      </c>
      <c r="Y117" s="40">
        <f t="shared" si="46"/>
        <v>0</v>
      </c>
    </row>
    <row r="118" spans="1:25" x14ac:dyDescent="0.25">
      <c r="A118" s="30"/>
      <c r="B118" s="41"/>
      <c r="C118" s="42" t="s">
        <v>37</v>
      </c>
      <c r="D118" s="33"/>
      <c r="E118" s="34"/>
      <c r="F118" s="35"/>
      <c r="G118" s="34"/>
      <c r="H118" s="35"/>
      <c r="I118" s="37">
        <f t="shared" si="42"/>
        <v>0</v>
      </c>
      <c r="J118" s="38">
        <f t="shared" si="43"/>
        <v>0</v>
      </c>
      <c r="K118" s="35"/>
      <c r="L118" s="35"/>
      <c r="M118" s="35"/>
      <c r="N118" s="35"/>
      <c r="O118" s="35"/>
      <c r="P118" s="35"/>
      <c r="Q118" s="39">
        <f t="shared" si="44"/>
        <v>0</v>
      </c>
      <c r="R118" s="35"/>
      <c r="S118" s="35"/>
      <c r="T118" s="35"/>
      <c r="U118" s="35"/>
      <c r="V118" s="35"/>
      <c r="W118" s="35"/>
      <c r="X118" s="39">
        <f t="shared" si="45"/>
        <v>0</v>
      </c>
      <c r="Y118" s="40">
        <f t="shared" si="46"/>
        <v>0</v>
      </c>
    </row>
    <row r="119" spans="1:25" x14ac:dyDescent="0.25">
      <c r="A119" s="30"/>
      <c r="B119" s="41"/>
      <c r="C119" s="42" t="s">
        <v>41</v>
      </c>
      <c r="D119" s="33"/>
      <c r="E119" s="34"/>
      <c r="F119" s="35"/>
      <c r="G119" s="34"/>
      <c r="H119" s="35"/>
      <c r="I119" s="37">
        <f t="shared" si="42"/>
        <v>0</v>
      </c>
      <c r="J119" s="38">
        <f t="shared" si="43"/>
        <v>0</v>
      </c>
      <c r="K119" s="35"/>
      <c r="L119" s="35"/>
      <c r="M119" s="35"/>
      <c r="N119" s="35"/>
      <c r="O119" s="35"/>
      <c r="P119" s="35"/>
      <c r="Q119" s="39">
        <f t="shared" si="44"/>
        <v>0</v>
      </c>
      <c r="R119" s="35"/>
      <c r="S119" s="35"/>
      <c r="T119" s="35"/>
      <c r="U119" s="35"/>
      <c r="V119" s="35"/>
      <c r="W119" s="35"/>
      <c r="X119" s="39">
        <f t="shared" si="45"/>
        <v>0</v>
      </c>
      <c r="Y119" s="40">
        <f t="shared" si="46"/>
        <v>0</v>
      </c>
    </row>
    <row r="120" spans="1:25" x14ac:dyDescent="0.25">
      <c r="A120" s="30"/>
      <c r="B120" s="41"/>
      <c r="C120" s="42" t="s">
        <v>42</v>
      </c>
      <c r="D120" s="33"/>
      <c r="E120" s="34"/>
      <c r="F120" s="35"/>
      <c r="G120" s="34"/>
      <c r="H120" s="35"/>
      <c r="I120" s="37">
        <f t="shared" si="42"/>
        <v>0</v>
      </c>
      <c r="J120" s="38">
        <f t="shared" si="43"/>
        <v>0</v>
      </c>
      <c r="K120" s="35"/>
      <c r="L120" s="35"/>
      <c r="M120" s="35"/>
      <c r="N120" s="35"/>
      <c r="O120" s="35"/>
      <c r="P120" s="35"/>
      <c r="Q120" s="39">
        <f t="shared" si="44"/>
        <v>0</v>
      </c>
      <c r="R120" s="35"/>
      <c r="S120" s="35"/>
      <c r="T120" s="35"/>
      <c r="U120" s="35"/>
      <c r="V120" s="35"/>
      <c r="W120" s="35"/>
      <c r="X120" s="39">
        <f t="shared" si="45"/>
        <v>0</v>
      </c>
      <c r="Y120" s="40">
        <f t="shared" si="46"/>
        <v>0</v>
      </c>
    </row>
    <row r="121" spans="1:25" x14ac:dyDescent="0.25">
      <c r="A121" s="30"/>
      <c r="B121" s="41"/>
      <c r="C121" s="58"/>
      <c r="D121" s="59"/>
      <c r="E121" s="60"/>
      <c r="F121" s="61"/>
      <c r="G121" s="60"/>
      <c r="H121" s="61"/>
      <c r="I121" s="37">
        <f t="shared" si="42"/>
        <v>0</v>
      </c>
      <c r="J121" s="38">
        <f t="shared" si="43"/>
        <v>0</v>
      </c>
      <c r="K121" s="35"/>
      <c r="L121" s="35"/>
      <c r="M121" s="35"/>
      <c r="N121" s="35"/>
      <c r="O121" s="35"/>
      <c r="P121" s="35"/>
      <c r="Q121" s="39">
        <f t="shared" si="44"/>
        <v>0</v>
      </c>
      <c r="R121" s="35"/>
      <c r="S121" s="35"/>
      <c r="T121" s="35"/>
      <c r="U121" s="35"/>
      <c r="V121" s="35"/>
      <c r="W121" s="35"/>
      <c r="X121" s="39">
        <f t="shared" si="45"/>
        <v>0</v>
      </c>
      <c r="Y121" s="40">
        <f t="shared" si="46"/>
        <v>0</v>
      </c>
    </row>
    <row r="122" spans="1:25" x14ac:dyDescent="0.25">
      <c r="A122" s="30"/>
      <c r="B122" s="41"/>
      <c r="C122" s="58"/>
      <c r="D122" s="59"/>
      <c r="E122" s="60"/>
      <c r="F122" s="61"/>
      <c r="G122" s="60"/>
      <c r="H122" s="61"/>
      <c r="I122" s="37">
        <f t="shared" si="42"/>
        <v>0</v>
      </c>
      <c r="J122" s="38">
        <f t="shared" si="43"/>
        <v>0</v>
      </c>
      <c r="K122" s="35"/>
      <c r="L122" s="35"/>
      <c r="M122" s="35"/>
      <c r="N122" s="35"/>
      <c r="O122" s="35"/>
      <c r="P122" s="35"/>
      <c r="Q122" s="39">
        <f t="shared" si="44"/>
        <v>0</v>
      </c>
      <c r="R122" s="35"/>
      <c r="S122" s="35"/>
      <c r="T122" s="35"/>
      <c r="U122" s="35"/>
      <c r="V122" s="35"/>
      <c r="W122" s="35"/>
      <c r="X122" s="39">
        <f t="shared" si="45"/>
        <v>0</v>
      </c>
      <c r="Y122" s="40">
        <f t="shared" si="46"/>
        <v>0</v>
      </c>
    </row>
    <row r="123" spans="1:25" x14ac:dyDescent="0.25">
      <c r="A123" s="30"/>
      <c r="B123" s="41"/>
      <c r="C123" s="58"/>
      <c r="D123" s="59"/>
      <c r="E123" s="60"/>
      <c r="F123" s="61"/>
      <c r="G123" s="60"/>
      <c r="H123" s="61"/>
      <c r="I123" s="37">
        <f t="shared" si="42"/>
        <v>0</v>
      </c>
      <c r="J123" s="38">
        <f t="shared" si="43"/>
        <v>0</v>
      </c>
      <c r="K123" s="35"/>
      <c r="L123" s="35"/>
      <c r="M123" s="35"/>
      <c r="N123" s="35"/>
      <c r="O123" s="35"/>
      <c r="P123" s="35"/>
      <c r="Q123" s="39">
        <f t="shared" si="44"/>
        <v>0</v>
      </c>
      <c r="R123" s="35"/>
      <c r="S123" s="35"/>
      <c r="T123" s="35"/>
      <c r="U123" s="35"/>
      <c r="V123" s="35"/>
      <c r="W123" s="35"/>
      <c r="X123" s="39">
        <f t="shared" si="45"/>
        <v>0</v>
      </c>
      <c r="Y123" s="40">
        <f t="shared" si="46"/>
        <v>0</v>
      </c>
    </row>
    <row r="124" spans="1:25" x14ac:dyDescent="0.25">
      <c r="A124" s="30"/>
      <c r="B124" s="41"/>
      <c r="C124" s="42"/>
      <c r="D124" s="43"/>
      <c r="E124" s="44"/>
      <c r="F124" s="45"/>
      <c r="G124" s="46"/>
      <c r="H124" s="47"/>
      <c r="I124" s="37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0"/>
    </row>
    <row r="125" spans="1:25" ht="15.75" thickBot="1" x14ac:dyDescent="0.3">
      <c r="A125" s="49"/>
      <c r="B125" s="50"/>
      <c r="C125" s="51" t="s">
        <v>38</v>
      </c>
      <c r="D125" s="52"/>
      <c r="E125" s="53"/>
      <c r="F125" s="54"/>
      <c r="G125" s="55"/>
      <c r="H125" s="56" t="s">
        <v>39</v>
      </c>
      <c r="I125" s="37">
        <f t="shared" ref="I125:W125" si="47">SUM(I111:I124)</f>
        <v>0.27777777777777773</v>
      </c>
      <c r="J125" s="57">
        <f t="shared" si="47"/>
        <v>217</v>
      </c>
      <c r="K125" s="57">
        <f t="shared" si="47"/>
        <v>3</v>
      </c>
      <c r="L125" s="57">
        <f t="shared" si="47"/>
        <v>2</v>
      </c>
      <c r="M125" s="57">
        <f t="shared" si="47"/>
        <v>0</v>
      </c>
      <c r="N125" s="57">
        <f t="shared" si="47"/>
        <v>0</v>
      </c>
      <c r="O125" s="57">
        <f t="shared" si="47"/>
        <v>0</v>
      </c>
      <c r="P125" s="57">
        <f t="shared" si="47"/>
        <v>0</v>
      </c>
      <c r="Q125" s="57">
        <f t="shared" si="47"/>
        <v>5</v>
      </c>
      <c r="R125" s="57">
        <f t="shared" si="47"/>
        <v>0</v>
      </c>
      <c r="S125" s="57">
        <f t="shared" si="47"/>
        <v>4</v>
      </c>
      <c r="T125" s="57">
        <f t="shared" si="47"/>
        <v>1</v>
      </c>
      <c r="U125" s="57">
        <f t="shared" si="47"/>
        <v>0</v>
      </c>
      <c r="V125" s="57">
        <f t="shared" si="47"/>
        <v>0</v>
      </c>
      <c r="W125" s="57">
        <f t="shared" si="47"/>
        <v>0</v>
      </c>
      <c r="X125" s="57">
        <f>SUM(R125:W125)</f>
        <v>5</v>
      </c>
      <c r="Y125" s="40">
        <f t="shared" si="46"/>
        <v>0</v>
      </c>
    </row>
    <row r="126" spans="1:25" ht="16.5" thickTop="1" thickBot="1" x14ac:dyDescent="0.3">
      <c r="A126" s="214" t="s">
        <v>43</v>
      </c>
      <c r="B126" s="221">
        <v>43809</v>
      </c>
      <c r="C126" s="215" t="s">
        <v>30</v>
      </c>
      <c r="D126" s="216">
        <v>16</v>
      </c>
      <c r="E126" s="209">
        <v>0.27083333333333331</v>
      </c>
      <c r="F126" s="210">
        <v>153690</v>
      </c>
      <c r="G126" s="209">
        <v>0.31875000000000003</v>
      </c>
      <c r="H126" s="210">
        <v>153723</v>
      </c>
      <c r="I126" s="37">
        <f t="shared" ref="I126:I138" si="48">SUM(G126-E126)</f>
        <v>4.7916666666666718E-2</v>
      </c>
      <c r="J126" s="38">
        <f t="shared" ref="J126:J138" si="49">SUM(H126-F126)</f>
        <v>33</v>
      </c>
      <c r="K126" s="203"/>
      <c r="L126" s="213">
        <v>1</v>
      </c>
      <c r="M126" s="204"/>
      <c r="N126" s="204"/>
      <c r="O126" s="204"/>
      <c r="P126" s="204"/>
      <c r="Q126" s="39">
        <f>SUM(K126:P126)</f>
        <v>1</v>
      </c>
      <c r="R126" s="203"/>
      <c r="S126" s="213">
        <v>1</v>
      </c>
      <c r="T126" s="204"/>
      <c r="U126" s="204"/>
      <c r="V126" s="204"/>
      <c r="W126" s="204"/>
      <c r="X126" s="39">
        <f>SUM(R126:W126)</f>
        <v>1</v>
      </c>
      <c r="Y126" s="40">
        <f>SUM(Q126-X126)</f>
        <v>0</v>
      </c>
    </row>
    <row r="127" spans="1:25" ht="15.75" thickBot="1" x14ac:dyDescent="0.3">
      <c r="A127" s="217" t="s">
        <v>120</v>
      </c>
      <c r="B127" s="218"/>
      <c r="C127" s="219" t="s">
        <v>31</v>
      </c>
      <c r="D127" s="220"/>
      <c r="E127" s="212">
        <v>0.32291666666666669</v>
      </c>
      <c r="F127" s="207">
        <v>153723</v>
      </c>
      <c r="G127" s="212">
        <v>0.36041666666666666</v>
      </c>
      <c r="H127" s="207">
        <v>153746</v>
      </c>
      <c r="I127" s="37">
        <f t="shared" si="48"/>
        <v>3.7499999999999978E-2</v>
      </c>
      <c r="J127" s="38">
        <f t="shared" si="49"/>
        <v>23</v>
      </c>
      <c r="K127" s="208"/>
      <c r="L127" s="206"/>
      <c r="M127" s="206"/>
      <c r="N127" s="206"/>
      <c r="O127" s="206"/>
      <c r="P127" s="206"/>
      <c r="Q127" s="39">
        <f t="shared" ref="Q127:Q138" si="50">SUM(K127:P127)</f>
        <v>0</v>
      </c>
      <c r="R127" s="208"/>
      <c r="S127" s="206"/>
      <c r="T127" s="206"/>
      <c r="U127" s="206"/>
      <c r="V127" s="206"/>
      <c r="W127" s="206"/>
      <c r="X127" s="39">
        <f t="shared" ref="X127:X138" si="51">SUM(R127:W127)</f>
        <v>0</v>
      </c>
      <c r="Y127" s="40">
        <f t="shared" ref="Y127:Y210" si="52">SUM(Q127-X127)</f>
        <v>0</v>
      </c>
    </row>
    <row r="128" spans="1:25" ht="15.75" thickBot="1" x14ac:dyDescent="0.3">
      <c r="A128" s="217" t="s">
        <v>120</v>
      </c>
      <c r="B128" s="218"/>
      <c r="C128" s="219" t="s">
        <v>32</v>
      </c>
      <c r="D128" s="220">
        <v>16</v>
      </c>
      <c r="E128" s="212">
        <v>0.36944444444444446</v>
      </c>
      <c r="F128" s="207">
        <v>153746</v>
      </c>
      <c r="G128" s="212">
        <v>0.40069444444444446</v>
      </c>
      <c r="H128" s="207">
        <v>153770</v>
      </c>
      <c r="I128" s="37">
        <f t="shared" si="48"/>
        <v>3.125E-2</v>
      </c>
      <c r="J128" s="38">
        <f t="shared" si="49"/>
        <v>24</v>
      </c>
      <c r="K128" s="205">
        <v>1</v>
      </c>
      <c r="L128" s="207">
        <v>1</v>
      </c>
      <c r="M128" s="206"/>
      <c r="N128" s="206"/>
      <c r="O128" s="206"/>
      <c r="P128" s="206"/>
      <c r="Q128" s="39">
        <f t="shared" si="50"/>
        <v>2</v>
      </c>
      <c r="R128" s="208"/>
      <c r="S128" s="207">
        <v>2</v>
      </c>
      <c r="T128" s="206"/>
      <c r="U128" s="206"/>
      <c r="V128" s="206"/>
      <c r="W128" s="206"/>
      <c r="X128" s="39">
        <f t="shared" si="51"/>
        <v>2</v>
      </c>
      <c r="Y128" s="40">
        <f t="shared" si="52"/>
        <v>0</v>
      </c>
    </row>
    <row r="129" spans="1:25" ht="15.75" thickBot="1" x14ac:dyDescent="0.3">
      <c r="A129" s="217"/>
      <c r="B129" s="218"/>
      <c r="C129" s="219" t="s">
        <v>33</v>
      </c>
      <c r="D129" s="220"/>
      <c r="E129" s="212">
        <v>0.41319444444444442</v>
      </c>
      <c r="F129" s="207">
        <v>153770</v>
      </c>
      <c r="G129" s="212">
        <v>0.45555555555555555</v>
      </c>
      <c r="H129" s="207">
        <v>153803</v>
      </c>
      <c r="I129" s="37">
        <f t="shared" si="48"/>
        <v>4.2361111111111127E-2</v>
      </c>
      <c r="J129" s="38">
        <f t="shared" si="49"/>
        <v>33</v>
      </c>
      <c r="K129" s="208"/>
      <c r="L129" s="207">
        <v>1</v>
      </c>
      <c r="M129" s="206"/>
      <c r="N129" s="206"/>
      <c r="O129" s="206"/>
      <c r="P129" s="206"/>
      <c r="Q129" s="39">
        <f t="shared" si="50"/>
        <v>1</v>
      </c>
      <c r="R129" s="208"/>
      <c r="S129" s="206"/>
      <c r="T129" s="207">
        <v>1</v>
      </c>
      <c r="U129" s="206"/>
      <c r="V129" s="206"/>
      <c r="W129" s="206"/>
      <c r="X129" s="39">
        <f t="shared" si="51"/>
        <v>1</v>
      </c>
      <c r="Y129" s="40">
        <f t="shared" si="52"/>
        <v>0</v>
      </c>
    </row>
    <row r="130" spans="1:25" ht="15.75" thickBot="1" x14ac:dyDescent="0.3">
      <c r="A130" s="217" t="s">
        <v>132</v>
      </c>
      <c r="B130" s="218"/>
      <c r="C130" s="219" t="s">
        <v>34</v>
      </c>
      <c r="D130" s="220">
        <v>16</v>
      </c>
      <c r="E130" s="212">
        <v>0.64583333333333337</v>
      </c>
      <c r="F130" s="207">
        <v>153803</v>
      </c>
      <c r="G130" s="212">
        <v>0.71180555555555547</v>
      </c>
      <c r="H130" s="207">
        <v>153839</v>
      </c>
      <c r="I130" s="37">
        <f t="shared" si="48"/>
        <v>6.5972222222222099E-2</v>
      </c>
      <c r="J130" s="38">
        <f t="shared" si="49"/>
        <v>36</v>
      </c>
      <c r="K130" s="205">
        <v>1</v>
      </c>
      <c r="L130" s="207">
        <v>3</v>
      </c>
      <c r="M130" s="206"/>
      <c r="N130" s="206"/>
      <c r="O130" s="206"/>
      <c r="P130" s="206"/>
      <c r="Q130" s="39">
        <f t="shared" si="50"/>
        <v>4</v>
      </c>
      <c r="R130" s="208"/>
      <c r="S130" s="206"/>
      <c r="T130" s="207">
        <v>3</v>
      </c>
      <c r="U130" s="206"/>
      <c r="V130" s="207">
        <v>1</v>
      </c>
      <c r="W130" s="206"/>
      <c r="X130" s="39">
        <f t="shared" si="51"/>
        <v>4</v>
      </c>
      <c r="Y130" s="40">
        <f t="shared" si="52"/>
        <v>0</v>
      </c>
    </row>
    <row r="131" spans="1:25" ht="15.75" thickBot="1" x14ac:dyDescent="0.3">
      <c r="A131" s="217"/>
      <c r="B131" s="218"/>
      <c r="C131" s="219" t="s">
        <v>35</v>
      </c>
      <c r="D131" s="220"/>
      <c r="E131" s="212">
        <v>0.72777777777777775</v>
      </c>
      <c r="F131" s="207">
        <v>153839</v>
      </c>
      <c r="G131" s="212">
        <v>0.77777777777777779</v>
      </c>
      <c r="H131" s="207">
        <v>153872</v>
      </c>
      <c r="I131" s="37">
        <f t="shared" si="48"/>
        <v>5.0000000000000044E-2</v>
      </c>
      <c r="J131" s="38">
        <f t="shared" si="49"/>
        <v>33</v>
      </c>
      <c r="K131" s="205">
        <v>5</v>
      </c>
      <c r="L131" s="206"/>
      <c r="M131" s="206"/>
      <c r="N131" s="206"/>
      <c r="O131" s="206"/>
      <c r="P131" s="206"/>
      <c r="Q131" s="39">
        <f t="shared" si="50"/>
        <v>5</v>
      </c>
      <c r="R131" s="208"/>
      <c r="S131" s="207">
        <v>1</v>
      </c>
      <c r="T131" s="207">
        <v>1</v>
      </c>
      <c r="U131" s="206"/>
      <c r="V131" s="207">
        <v>3</v>
      </c>
      <c r="W131" s="206"/>
      <c r="X131" s="39">
        <f t="shared" si="51"/>
        <v>5</v>
      </c>
      <c r="Y131" s="40">
        <f t="shared" si="52"/>
        <v>0</v>
      </c>
    </row>
    <row r="132" spans="1:25" x14ac:dyDescent="0.25">
      <c r="A132" s="30"/>
      <c r="B132" s="41"/>
      <c r="C132" s="42" t="s">
        <v>36</v>
      </c>
      <c r="D132" s="33"/>
      <c r="E132" s="34"/>
      <c r="F132" s="35"/>
      <c r="G132" s="34"/>
      <c r="H132" s="35"/>
      <c r="I132" s="37">
        <f t="shared" si="48"/>
        <v>0</v>
      </c>
      <c r="J132" s="38">
        <f t="shared" si="49"/>
        <v>0</v>
      </c>
      <c r="K132" s="35"/>
      <c r="L132" s="35"/>
      <c r="M132" s="35"/>
      <c r="N132" s="35"/>
      <c r="O132" s="35"/>
      <c r="P132" s="35"/>
      <c r="Q132" s="39">
        <f t="shared" si="50"/>
        <v>0</v>
      </c>
      <c r="R132" s="35"/>
      <c r="S132" s="35"/>
      <c r="T132" s="35"/>
      <c r="U132" s="35"/>
      <c r="V132" s="35"/>
      <c r="W132" s="35"/>
      <c r="X132" s="39">
        <f t="shared" si="51"/>
        <v>0</v>
      </c>
      <c r="Y132" s="40">
        <f t="shared" si="52"/>
        <v>0</v>
      </c>
    </row>
    <row r="133" spans="1:25" x14ac:dyDescent="0.25">
      <c r="A133" s="30"/>
      <c r="B133" s="41"/>
      <c r="C133" s="42" t="s">
        <v>37</v>
      </c>
      <c r="D133" s="33"/>
      <c r="E133" s="34"/>
      <c r="F133" s="35"/>
      <c r="G133" s="34"/>
      <c r="H133" s="35"/>
      <c r="I133" s="37">
        <f t="shared" si="48"/>
        <v>0</v>
      </c>
      <c r="J133" s="38">
        <f t="shared" si="49"/>
        <v>0</v>
      </c>
      <c r="K133" s="35"/>
      <c r="L133" s="35"/>
      <c r="M133" s="35"/>
      <c r="N133" s="35"/>
      <c r="O133" s="35"/>
      <c r="P133" s="35"/>
      <c r="Q133" s="39">
        <f t="shared" si="50"/>
        <v>0</v>
      </c>
      <c r="R133" s="35"/>
      <c r="S133" s="35"/>
      <c r="T133" s="35"/>
      <c r="U133" s="35"/>
      <c r="V133" s="35"/>
      <c r="W133" s="35"/>
      <c r="X133" s="39">
        <f t="shared" si="51"/>
        <v>0</v>
      </c>
      <c r="Y133" s="40">
        <f t="shared" si="52"/>
        <v>0</v>
      </c>
    </row>
    <row r="134" spans="1:25" x14ac:dyDescent="0.25">
      <c r="A134" s="30"/>
      <c r="B134" s="41"/>
      <c r="C134" s="42" t="s">
        <v>41</v>
      </c>
      <c r="D134" s="33"/>
      <c r="E134" s="34"/>
      <c r="F134" s="35"/>
      <c r="G134" s="34"/>
      <c r="H134" s="35"/>
      <c r="I134" s="37">
        <f t="shared" si="48"/>
        <v>0</v>
      </c>
      <c r="J134" s="38">
        <f t="shared" si="49"/>
        <v>0</v>
      </c>
      <c r="K134" s="35"/>
      <c r="L134" s="35"/>
      <c r="M134" s="35"/>
      <c r="N134" s="35"/>
      <c r="O134" s="35"/>
      <c r="P134" s="35"/>
      <c r="Q134" s="39">
        <f t="shared" si="50"/>
        <v>0</v>
      </c>
      <c r="R134" s="35"/>
      <c r="S134" s="35"/>
      <c r="T134" s="35"/>
      <c r="U134" s="35"/>
      <c r="V134" s="35"/>
      <c r="W134" s="35"/>
      <c r="X134" s="39">
        <f t="shared" si="51"/>
        <v>0</v>
      </c>
      <c r="Y134" s="40">
        <f t="shared" si="52"/>
        <v>0</v>
      </c>
    </row>
    <row r="135" spans="1:25" x14ac:dyDescent="0.25">
      <c r="A135" s="30"/>
      <c r="B135" s="41"/>
      <c r="C135" s="42" t="s">
        <v>42</v>
      </c>
      <c r="D135" s="33"/>
      <c r="E135" s="34"/>
      <c r="F135" s="35"/>
      <c r="G135" s="34"/>
      <c r="H135" s="35"/>
      <c r="I135" s="37">
        <f t="shared" si="48"/>
        <v>0</v>
      </c>
      <c r="J135" s="38">
        <f t="shared" si="49"/>
        <v>0</v>
      </c>
      <c r="K135" s="35"/>
      <c r="L135" s="35"/>
      <c r="M135" s="35"/>
      <c r="N135" s="35"/>
      <c r="O135" s="35"/>
      <c r="P135" s="35"/>
      <c r="Q135" s="39">
        <f t="shared" si="50"/>
        <v>0</v>
      </c>
      <c r="R135" s="35"/>
      <c r="S135" s="35"/>
      <c r="T135" s="35"/>
      <c r="U135" s="35"/>
      <c r="V135" s="35"/>
      <c r="W135" s="35"/>
      <c r="X135" s="39">
        <f t="shared" si="51"/>
        <v>0</v>
      </c>
      <c r="Y135" s="40">
        <f t="shared" si="52"/>
        <v>0</v>
      </c>
    </row>
    <row r="136" spans="1:25" x14ac:dyDescent="0.25">
      <c r="A136" s="30"/>
      <c r="B136" s="41"/>
      <c r="C136" s="58"/>
      <c r="D136" s="59"/>
      <c r="E136" s="60"/>
      <c r="F136" s="61"/>
      <c r="G136" s="60"/>
      <c r="H136" s="61"/>
      <c r="I136" s="37">
        <f t="shared" si="48"/>
        <v>0</v>
      </c>
      <c r="J136" s="38">
        <f t="shared" si="49"/>
        <v>0</v>
      </c>
      <c r="K136" s="35"/>
      <c r="L136" s="35"/>
      <c r="M136" s="35"/>
      <c r="N136" s="35"/>
      <c r="O136" s="35"/>
      <c r="P136" s="35"/>
      <c r="Q136" s="39">
        <f t="shared" si="50"/>
        <v>0</v>
      </c>
      <c r="R136" s="35"/>
      <c r="S136" s="35"/>
      <c r="T136" s="35"/>
      <c r="U136" s="35"/>
      <c r="V136" s="35"/>
      <c r="W136" s="35"/>
      <c r="X136" s="39">
        <f t="shared" si="51"/>
        <v>0</v>
      </c>
      <c r="Y136" s="40">
        <f t="shared" si="52"/>
        <v>0</v>
      </c>
    </row>
    <row r="137" spans="1:25" x14ac:dyDescent="0.25">
      <c r="A137" s="30"/>
      <c r="B137" s="41"/>
      <c r="C137" s="58"/>
      <c r="D137" s="59"/>
      <c r="E137" s="60"/>
      <c r="F137" s="61"/>
      <c r="G137" s="60"/>
      <c r="H137" s="61"/>
      <c r="I137" s="37">
        <f t="shared" si="48"/>
        <v>0</v>
      </c>
      <c r="J137" s="38">
        <f t="shared" si="49"/>
        <v>0</v>
      </c>
      <c r="K137" s="35"/>
      <c r="L137" s="35"/>
      <c r="M137" s="35"/>
      <c r="N137" s="35"/>
      <c r="O137" s="35"/>
      <c r="P137" s="35"/>
      <c r="Q137" s="39">
        <f t="shared" si="50"/>
        <v>0</v>
      </c>
      <c r="R137" s="35"/>
      <c r="S137" s="35"/>
      <c r="T137" s="35"/>
      <c r="U137" s="35"/>
      <c r="V137" s="35"/>
      <c r="W137" s="35"/>
      <c r="X137" s="39">
        <f t="shared" si="51"/>
        <v>0</v>
      </c>
      <c r="Y137" s="40">
        <f t="shared" si="52"/>
        <v>0</v>
      </c>
    </row>
    <row r="138" spans="1:25" x14ac:dyDescent="0.25">
      <c r="A138" s="30"/>
      <c r="B138" s="41"/>
      <c r="C138" s="58"/>
      <c r="D138" s="59"/>
      <c r="E138" s="60"/>
      <c r="F138" s="61"/>
      <c r="G138" s="60"/>
      <c r="H138" s="61"/>
      <c r="I138" s="37">
        <f t="shared" si="48"/>
        <v>0</v>
      </c>
      <c r="J138" s="38">
        <f t="shared" si="49"/>
        <v>0</v>
      </c>
      <c r="K138" s="35"/>
      <c r="L138" s="35"/>
      <c r="M138" s="35"/>
      <c r="N138" s="35"/>
      <c r="O138" s="35"/>
      <c r="P138" s="35"/>
      <c r="Q138" s="39">
        <f t="shared" si="50"/>
        <v>0</v>
      </c>
      <c r="R138" s="35"/>
      <c r="S138" s="35"/>
      <c r="T138" s="35"/>
      <c r="U138" s="35"/>
      <c r="V138" s="35"/>
      <c r="W138" s="35"/>
      <c r="X138" s="39">
        <f t="shared" si="51"/>
        <v>0</v>
      </c>
      <c r="Y138" s="40">
        <f t="shared" si="52"/>
        <v>0</v>
      </c>
    </row>
    <row r="139" spans="1:25" x14ac:dyDescent="0.25">
      <c r="A139" s="30"/>
      <c r="B139" s="41"/>
      <c r="C139" s="42"/>
      <c r="D139" s="43"/>
      <c r="E139" s="44"/>
      <c r="F139" s="45"/>
      <c r="G139" s="46"/>
      <c r="H139" s="47"/>
      <c r="I139" s="37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0"/>
    </row>
    <row r="140" spans="1:25" ht="15.75" thickBot="1" x14ac:dyDescent="0.3">
      <c r="A140" s="49"/>
      <c r="B140" s="50"/>
      <c r="C140" s="51" t="s">
        <v>38</v>
      </c>
      <c r="D140" s="52"/>
      <c r="E140" s="53"/>
      <c r="F140" s="54"/>
      <c r="G140" s="55"/>
      <c r="H140" s="56" t="s">
        <v>39</v>
      </c>
      <c r="I140" s="37">
        <f>SUM(I126:I139)</f>
        <v>0.27499999999999997</v>
      </c>
      <c r="J140" s="57">
        <f>SUM(J126:J139)</f>
        <v>182</v>
      </c>
      <c r="K140" s="57">
        <f t="shared" ref="K140:X140" si="53">SUM(K126:K139)</f>
        <v>7</v>
      </c>
      <c r="L140" s="57">
        <f t="shared" si="53"/>
        <v>6</v>
      </c>
      <c r="M140" s="57">
        <f t="shared" si="53"/>
        <v>0</v>
      </c>
      <c r="N140" s="57">
        <f t="shared" si="53"/>
        <v>0</v>
      </c>
      <c r="O140" s="57">
        <f t="shared" si="53"/>
        <v>0</v>
      </c>
      <c r="P140" s="57">
        <f t="shared" si="53"/>
        <v>0</v>
      </c>
      <c r="Q140" s="57">
        <f t="shared" si="53"/>
        <v>13</v>
      </c>
      <c r="R140" s="57">
        <f t="shared" si="53"/>
        <v>0</v>
      </c>
      <c r="S140" s="57">
        <f t="shared" si="53"/>
        <v>4</v>
      </c>
      <c r="T140" s="57">
        <f t="shared" si="53"/>
        <v>5</v>
      </c>
      <c r="U140" s="57">
        <f t="shared" si="53"/>
        <v>0</v>
      </c>
      <c r="V140" s="57">
        <f t="shared" si="53"/>
        <v>4</v>
      </c>
      <c r="W140" s="57">
        <f t="shared" si="53"/>
        <v>0</v>
      </c>
      <c r="X140" s="57">
        <f t="shared" si="53"/>
        <v>13</v>
      </c>
      <c r="Y140" s="40">
        <f t="shared" si="52"/>
        <v>0</v>
      </c>
    </row>
    <row r="141" spans="1:25" ht="16.5" thickTop="1" thickBot="1" x14ac:dyDescent="0.3">
      <c r="A141" s="214" t="s">
        <v>44</v>
      </c>
      <c r="B141" s="221">
        <v>43810</v>
      </c>
      <c r="C141" s="215" t="s">
        <v>30</v>
      </c>
      <c r="D141" s="216">
        <v>18</v>
      </c>
      <c r="E141" s="209">
        <v>0.28402777777777777</v>
      </c>
      <c r="F141" s="210">
        <v>17617</v>
      </c>
      <c r="G141" s="209">
        <v>0.33333333333333331</v>
      </c>
      <c r="H141" s="210">
        <v>17651</v>
      </c>
      <c r="I141" s="37">
        <f t="shared" ref="I141:I153" si="54">SUM(G141-E141)</f>
        <v>4.9305555555555547E-2</v>
      </c>
      <c r="J141" s="38">
        <f t="shared" ref="J141:J153" si="55">SUM(H141-F141)</f>
        <v>34</v>
      </c>
      <c r="K141" s="203"/>
      <c r="L141" s="204"/>
      <c r="M141" s="204"/>
      <c r="N141" s="213">
        <v>1</v>
      </c>
      <c r="O141" s="204"/>
      <c r="P141" s="204"/>
      <c r="Q141" s="39">
        <f>SUM(K141:P141)</f>
        <v>1</v>
      </c>
      <c r="R141" s="203"/>
      <c r="S141" s="204"/>
      <c r="T141" s="213">
        <v>1</v>
      </c>
      <c r="U141" s="204"/>
      <c r="V141" s="204"/>
      <c r="W141" s="204"/>
      <c r="X141" s="39">
        <f>SUM(R141:W141)</f>
        <v>1</v>
      </c>
      <c r="Y141" s="40">
        <f t="shared" si="52"/>
        <v>0</v>
      </c>
    </row>
    <row r="142" spans="1:25" ht="15.75" thickBot="1" x14ac:dyDescent="0.3">
      <c r="A142" s="217" t="s">
        <v>163</v>
      </c>
      <c r="B142" s="218"/>
      <c r="C142" s="219" t="s">
        <v>31</v>
      </c>
      <c r="D142" s="220"/>
      <c r="E142" s="212">
        <v>0.33333333333333331</v>
      </c>
      <c r="F142" s="207">
        <v>17651</v>
      </c>
      <c r="G142" s="212">
        <v>0.3666666666666667</v>
      </c>
      <c r="H142" s="207">
        <v>17675</v>
      </c>
      <c r="I142" s="37">
        <f t="shared" si="54"/>
        <v>3.3333333333333381E-2</v>
      </c>
      <c r="J142" s="38">
        <f t="shared" si="55"/>
        <v>24</v>
      </c>
      <c r="K142" s="208"/>
      <c r="L142" s="206"/>
      <c r="M142" s="206"/>
      <c r="N142" s="206"/>
      <c r="O142" s="206"/>
      <c r="P142" s="206"/>
      <c r="Q142" s="39">
        <f t="shared" ref="Q142:Q153" si="56">SUM(K142:P142)</f>
        <v>0</v>
      </c>
      <c r="R142" s="208"/>
      <c r="S142" s="206"/>
      <c r="T142" s="206"/>
      <c r="U142" s="206"/>
      <c r="V142" s="206"/>
      <c r="W142" s="206"/>
      <c r="X142" s="39">
        <f t="shared" ref="X142:X153" si="57">SUM(R142:W142)</f>
        <v>0</v>
      </c>
      <c r="Y142" s="40">
        <f t="shared" si="52"/>
        <v>0</v>
      </c>
    </row>
    <row r="143" spans="1:25" ht="15.75" thickBot="1" x14ac:dyDescent="0.3">
      <c r="A143" s="217" t="s">
        <v>163</v>
      </c>
      <c r="B143" s="218"/>
      <c r="C143" s="219" t="s">
        <v>32</v>
      </c>
      <c r="D143" s="220">
        <v>18</v>
      </c>
      <c r="E143" s="212">
        <v>0.36944444444444446</v>
      </c>
      <c r="F143" s="207">
        <v>17675</v>
      </c>
      <c r="G143" s="212">
        <v>0.40347222222222223</v>
      </c>
      <c r="H143" s="207">
        <v>17699</v>
      </c>
      <c r="I143" s="37">
        <f t="shared" si="54"/>
        <v>3.4027777777777768E-2</v>
      </c>
      <c r="J143" s="38">
        <f t="shared" si="55"/>
        <v>24</v>
      </c>
      <c r="K143" s="205">
        <v>2</v>
      </c>
      <c r="L143" s="207">
        <v>1</v>
      </c>
      <c r="M143" s="206"/>
      <c r="N143" s="206"/>
      <c r="O143" s="206"/>
      <c r="P143" s="206"/>
      <c r="Q143" s="39">
        <f t="shared" si="56"/>
        <v>3</v>
      </c>
      <c r="R143" s="208"/>
      <c r="S143" s="207">
        <v>2</v>
      </c>
      <c r="T143" s="207">
        <v>1</v>
      </c>
      <c r="U143" s="206"/>
      <c r="V143" s="206"/>
      <c r="W143" s="206"/>
      <c r="X143" s="39">
        <f t="shared" si="57"/>
        <v>3</v>
      </c>
      <c r="Y143" s="40">
        <f t="shared" si="52"/>
        <v>0</v>
      </c>
    </row>
    <row r="144" spans="1:25" ht="15.75" thickBot="1" x14ac:dyDescent="0.3">
      <c r="A144" s="217"/>
      <c r="B144" s="218"/>
      <c r="C144" s="219" t="s">
        <v>33</v>
      </c>
      <c r="D144" s="220"/>
      <c r="E144" s="212">
        <v>0.41319444444444442</v>
      </c>
      <c r="F144" s="207">
        <v>17699</v>
      </c>
      <c r="G144" s="212">
        <v>0.46458333333333335</v>
      </c>
      <c r="H144" s="207">
        <v>17733</v>
      </c>
      <c r="I144" s="37">
        <f t="shared" si="54"/>
        <v>5.1388888888888928E-2</v>
      </c>
      <c r="J144" s="38">
        <f t="shared" si="55"/>
        <v>34</v>
      </c>
      <c r="K144" s="208"/>
      <c r="L144" s="206"/>
      <c r="M144" s="206"/>
      <c r="N144" s="207">
        <v>1</v>
      </c>
      <c r="O144" s="206"/>
      <c r="P144" s="206"/>
      <c r="Q144" s="39">
        <f t="shared" si="56"/>
        <v>1</v>
      </c>
      <c r="R144" s="208"/>
      <c r="S144" s="206"/>
      <c r="T144" s="206"/>
      <c r="U144" s="206"/>
      <c r="V144" s="207">
        <v>1</v>
      </c>
      <c r="W144" s="206"/>
      <c r="X144" s="39">
        <f t="shared" si="57"/>
        <v>1</v>
      </c>
      <c r="Y144" s="40">
        <f t="shared" si="52"/>
        <v>0</v>
      </c>
    </row>
    <row r="145" spans="1:25" ht="15.75" thickBot="1" x14ac:dyDescent="0.3">
      <c r="A145" s="217" t="s">
        <v>136</v>
      </c>
      <c r="B145" s="218"/>
      <c r="C145" s="219" t="s">
        <v>34</v>
      </c>
      <c r="D145" s="220">
        <v>16</v>
      </c>
      <c r="E145" s="212">
        <v>0.64583333333333337</v>
      </c>
      <c r="F145" s="207">
        <v>153872</v>
      </c>
      <c r="G145" s="212">
        <v>0.68611111111111101</v>
      </c>
      <c r="H145" s="207">
        <v>153925</v>
      </c>
      <c r="I145" s="37">
        <f t="shared" si="54"/>
        <v>4.0277777777777635E-2</v>
      </c>
      <c r="J145" s="38">
        <f t="shared" si="55"/>
        <v>53</v>
      </c>
      <c r="K145" s="205">
        <v>1</v>
      </c>
      <c r="L145" s="206"/>
      <c r="M145" s="206"/>
      <c r="N145" s="206"/>
      <c r="O145" s="206"/>
      <c r="P145" s="206"/>
      <c r="Q145" s="39">
        <f t="shared" si="56"/>
        <v>1</v>
      </c>
      <c r="R145" s="208"/>
      <c r="S145" s="207">
        <v>1</v>
      </c>
      <c r="T145" s="206"/>
      <c r="U145" s="206"/>
      <c r="V145" s="206"/>
      <c r="W145" s="206"/>
      <c r="X145" s="39">
        <f t="shared" si="57"/>
        <v>1</v>
      </c>
      <c r="Y145" s="40">
        <f t="shared" si="52"/>
        <v>0</v>
      </c>
    </row>
    <row r="146" spans="1:25" ht="15.75" thickBot="1" x14ac:dyDescent="0.3">
      <c r="A146" s="217"/>
      <c r="B146" s="218"/>
      <c r="C146" s="219" t="s">
        <v>35</v>
      </c>
      <c r="D146" s="220"/>
      <c r="E146" s="212">
        <v>0.72777777777777775</v>
      </c>
      <c r="F146" s="207">
        <v>153925</v>
      </c>
      <c r="G146" s="212">
        <v>0.77777777777777779</v>
      </c>
      <c r="H146" s="207">
        <v>153961</v>
      </c>
      <c r="I146" s="37">
        <f t="shared" si="54"/>
        <v>5.0000000000000044E-2</v>
      </c>
      <c r="J146" s="38">
        <f t="shared" si="55"/>
        <v>36</v>
      </c>
      <c r="K146" s="205">
        <v>1</v>
      </c>
      <c r="L146" s="207">
        <v>2</v>
      </c>
      <c r="M146" s="207">
        <v>1</v>
      </c>
      <c r="N146" s="206"/>
      <c r="O146" s="206"/>
      <c r="P146" s="206"/>
      <c r="Q146" s="39">
        <f t="shared" si="56"/>
        <v>4</v>
      </c>
      <c r="R146" s="208"/>
      <c r="S146" s="207">
        <v>2</v>
      </c>
      <c r="T146" s="206"/>
      <c r="U146" s="206"/>
      <c r="V146" s="207">
        <v>2</v>
      </c>
      <c r="W146" s="206"/>
      <c r="X146" s="39">
        <f t="shared" si="57"/>
        <v>4</v>
      </c>
      <c r="Y146" s="40">
        <f t="shared" si="52"/>
        <v>0</v>
      </c>
    </row>
    <row r="147" spans="1:25" x14ac:dyDescent="0.25">
      <c r="A147" s="30"/>
      <c r="B147" s="41"/>
      <c r="C147" s="42" t="s">
        <v>36</v>
      </c>
      <c r="D147" s="33"/>
      <c r="E147" s="34"/>
      <c r="F147" s="35"/>
      <c r="G147" s="34"/>
      <c r="H147" s="35"/>
      <c r="I147" s="37">
        <f t="shared" si="54"/>
        <v>0</v>
      </c>
      <c r="J147" s="38">
        <f t="shared" si="55"/>
        <v>0</v>
      </c>
      <c r="K147" s="35"/>
      <c r="L147" s="35"/>
      <c r="M147" s="35"/>
      <c r="N147" s="35"/>
      <c r="O147" s="35"/>
      <c r="P147" s="35"/>
      <c r="Q147" s="39">
        <f t="shared" si="56"/>
        <v>0</v>
      </c>
      <c r="R147" s="35"/>
      <c r="S147" s="35"/>
      <c r="T147" s="35"/>
      <c r="U147" s="35"/>
      <c r="V147" s="35"/>
      <c r="W147" s="35"/>
      <c r="X147" s="39">
        <f t="shared" si="57"/>
        <v>0</v>
      </c>
      <c r="Y147" s="40">
        <f t="shared" si="52"/>
        <v>0</v>
      </c>
    </row>
    <row r="148" spans="1:25" x14ac:dyDescent="0.25">
      <c r="A148" s="30"/>
      <c r="B148" s="41"/>
      <c r="C148" s="42" t="s">
        <v>37</v>
      </c>
      <c r="D148" s="33"/>
      <c r="E148" s="34"/>
      <c r="F148" s="35"/>
      <c r="G148" s="34"/>
      <c r="H148" s="35"/>
      <c r="I148" s="37">
        <f t="shared" si="54"/>
        <v>0</v>
      </c>
      <c r="J148" s="38">
        <f t="shared" si="55"/>
        <v>0</v>
      </c>
      <c r="K148" s="35"/>
      <c r="L148" s="35"/>
      <c r="M148" s="35"/>
      <c r="N148" s="35"/>
      <c r="O148" s="35"/>
      <c r="P148" s="35"/>
      <c r="Q148" s="39">
        <f t="shared" si="56"/>
        <v>0</v>
      </c>
      <c r="R148" s="35"/>
      <c r="S148" s="35"/>
      <c r="T148" s="35"/>
      <c r="U148" s="35"/>
      <c r="V148" s="35"/>
      <c r="W148" s="35"/>
      <c r="X148" s="39">
        <f t="shared" si="57"/>
        <v>0</v>
      </c>
      <c r="Y148" s="40">
        <f t="shared" si="52"/>
        <v>0</v>
      </c>
    </row>
    <row r="149" spans="1:25" x14ac:dyDescent="0.25">
      <c r="A149" s="30"/>
      <c r="B149" s="41"/>
      <c r="C149" s="42" t="s">
        <v>41</v>
      </c>
      <c r="D149" s="33"/>
      <c r="E149" s="34"/>
      <c r="F149" s="35"/>
      <c r="G149" s="34"/>
      <c r="H149" s="35"/>
      <c r="I149" s="37">
        <f t="shared" si="54"/>
        <v>0</v>
      </c>
      <c r="J149" s="38">
        <f t="shared" si="55"/>
        <v>0</v>
      </c>
      <c r="K149" s="35"/>
      <c r="L149" s="35"/>
      <c r="M149" s="35"/>
      <c r="N149" s="35"/>
      <c r="O149" s="35"/>
      <c r="P149" s="35"/>
      <c r="Q149" s="39">
        <f t="shared" si="56"/>
        <v>0</v>
      </c>
      <c r="R149" s="35"/>
      <c r="S149" s="35"/>
      <c r="T149" s="35"/>
      <c r="U149" s="35"/>
      <c r="V149" s="35"/>
      <c r="W149" s="35"/>
      <c r="X149" s="39">
        <f t="shared" si="57"/>
        <v>0</v>
      </c>
      <c r="Y149" s="40">
        <f t="shared" si="52"/>
        <v>0</v>
      </c>
    </row>
    <row r="150" spans="1:25" x14ac:dyDescent="0.25">
      <c r="A150" s="30"/>
      <c r="B150" s="41"/>
      <c r="C150" s="42" t="s">
        <v>42</v>
      </c>
      <c r="D150" s="33"/>
      <c r="E150" s="34"/>
      <c r="F150" s="35"/>
      <c r="G150" s="34"/>
      <c r="H150" s="35"/>
      <c r="I150" s="37">
        <f t="shared" si="54"/>
        <v>0</v>
      </c>
      <c r="J150" s="38">
        <f t="shared" si="55"/>
        <v>0</v>
      </c>
      <c r="K150" s="35"/>
      <c r="L150" s="35"/>
      <c r="M150" s="35"/>
      <c r="N150" s="35"/>
      <c r="O150" s="35"/>
      <c r="P150" s="35"/>
      <c r="Q150" s="39">
        <f t="shared" si="56"/>
        <v>0</v>
      </c>
      <c r="R150" s="35"/>
      <c r="S150" s="35"/>
      <c r="T150" s="35"/>
      <c r="U150" s="35"/>
      <c r="V150" s="35"/>
      <c r="W150" s="35"/>
      <c r="X150" s="39">
        <f t="shared" si="57"/>
        <v>0</v>
      </c>
      <c r="Y150" s="40">
        <f t="shared" si="52"/>
        <v>0</v>
      </c>
    </row>
    <row r="151" spans="1:25" x14ac:dyDescent="0.25">
      <c r="A151" s="30"/>
      <c r="B151" s="41"/>
      <c r="C151" s="58"/>
      <c r="D151" s="59"/>
      <c r="E151" s="60"/>
      <c r="F151" s="61"/>
      <c r="G151" s="60"/>
      <c r="H151" s="61"/>
      <c r="I151" s="37">
        <f t="shared" si="54"/>
        <v>0</v>
      </c>
      <c r="J151" s="38">
        <f t="shared" si="55"/>
        <v>0</v>
      </c>
      <c r="K151" s="35"/>
      <c r="L151" s="35"/>
      <c r="M151" s="35"/>
      <c r="N151" s="35"/>
      <c r="O151" s="35"/>
      <c r="P151" s="35"/>
      <c r="Q151" s="39">
        <f t="shared" si="56"/>
        <v>0</v>
      </c>
      <c r="R151" s="35"/>
      <c r="S151" s="35"/>
      <c r="T151" s="35"/>
      <c r="U151" s="35"/>
      <c r="V151" s="35"/>
      <c r="W151" s="35"/>
      <c r="X151" s="39">
        <f t="shared" si="57"/>
        <v>0</v>
      </c>
      <c r="Y151" s="40">
        <f t="shared" si="52"/>
        <v>0</v>
      </c>
    </row>
    <row r="152" spans="1:25" x14ac:dyDescent="0.25">
      <c r="A152" s="30"/>
      <c r="B152" s="41"/>
      <c r="C152" s="58"/>
      <c r="D152" s="59"/>
      <c r="E152" s="60"/>
      <c r="F152" s="61"/>
      <c r="G152" s="60"/>
      <c r="H152" s="61"/>
      <c r="I152" s="37">
        <f t="shared" si="54"/>
        <v>0</v>
      </c>
      <c r="J152" s="38">
        <f t="shared" si="55"/>
        <v>0</v>
      </c>
      <c r="K152" s="35"/>
      <c r="L152" s="35"/>
      <c r="M152" s="35"/>
      <c r="N152" s="35"/>
      <c r="O152" s="35"/>
      <c r="P152" s="35"/>
      <c r="Q152" s="39">
        <f t="shared" si="56"/>
        <v>0</v>
      </c>
      <c r="R152" s="35"/>
      <c r="S152" s="35"/>
      <c r="T152" s="35"/>
      <c r="U152" s="35"/>
      <c r="V152" s="35"/>
      <c r="W152" s="35"/>
      <c r="X152" s="39">
        <f t="shared" si="57"/>
        <v>0</v>
      </c>
      <c r="Y152" s="40">
        <f t="shared" si="52"/>
        <v>0</v>
      </c>
    </row>
    <row r="153" spans="1:25" x14ac:dyDescent="0.25">
      <c r="A153" s="30"/>
      <c r="B153" s="41"/>
      <c r="C153" s="58"/>
      <c r="D153" s="59"/>
      <c r="E153" s="60"/>
      <c r="F153" s="61"/>
      <c r="G153" s="60"/>
      <c r="H153" s="61"/>
      <c r="I153" s="37">
        <f t="shared" si="54"/>
        <v>0</v>
      </c>
      <c r="J153" s="38">
        <f t="shared" si="55"/>
        <v>0</v>
      </c>
      <c r="K153" s="35"/>
      <c r="L153" s="35"/>
      <c r="M153" s="35"/>
      <c r="N153" s="35"/>
      <c r="O153" s="35"/>
      <c r="P153" s="35"/>
      <c r="Q153" s="39">
        <f t="shared" si="56"/>
        <v>0</v>
      </c>
      <c r="R153" s="35"/>
      <c r="S153" s="35"/>
      <c r="T153" s="35"/>
      <c r="U153" s="35"/>
      <c r="V153" s="35"/>
      <c r="W153" s="35"/>
      <c r="X153" s="39">
        <f t="shared" si="57"/>
        <v>0</v>
      </c>
      <c r="Y153" s="40">
        <f t="shared" si="52"/>
        <v>0</v>
      </c>
    </row>
    <row r="154" spans="1:25" x14ac:dyDescent="0.25">
      <c r="A154" s="30"/>
      <c r="B154" s="41"/>
      <c r="C154" s="42"/>
      <c r="D154" s="43"/>
      <c r="E154" s="44"/>
      <c r="F154" s="45"/>
      <c r="G154" s="46"/>
      <c r="H154" s="47"/>
      <c r="I154" s="37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0"/>
    </row>
    <row r="155" spans="1:25" ht="15.75" thickBot="1" x14ac:dyDescent="0.3">
      <c r="A155" s="49"/>
      <c r="B155" s="50"/>
      <c r="C155" s="51" t="s">
        <v>38</v>
      </c>
      <c r="D155" s="52"/>
      <c r="E155" s="53"/>
      <c r="F155" s="54"/>
      <c r="G155" s="55"/>
      <c r="H155" s="56" t="s">
        <v>39</v>
      </c>
      <c r="I155" s="37">
        <f>SUM(I141:I154)</f>
        <v>0.2583333333333333</v>
      </c>
      <c r="J155" s="38">
        <f>SUM(J141:J154)</f>
        <v>205</v>
      </c>
      <c r="K155" s="38">
        <f t="shared" ref="K155:X155" si="58">SUM(K141:K154)</f>
        <v>4</v>
      </c>
      <c r="L155" s="38">
        <f t="shared" si="58"/>
        <v>3</v>
      </c>
      <c r="M155" s="38">
        <f t="shared" si="58"/>
        <v>1</v>
      </c>
      <c r="N155" s="38">
        <f t="shared" si="58"/>
        <v>2</v>
      </c>
      <c r="O155" s="38">
        <f t="shared" si="58"/>
        <v>0</v>
      </c>
      <c r="P155" s="38">
        <f t="shared" si="58"/>
        <v>0</v>
      </c>
      <c r="Q155" s="38">
        <f t="shared" si="58"/>
        <v>10</v>
      </c>
      <c r="R155" s="38">
        <f t="shared" si="58"/>
        <v>0</v>
      </c>
      <c r="S155" s="38">
        <f t="shared" si="58"/>
        <v>5</v>
      </c>
      <c r="T155" s="38">
        <f t="shared" si="58"/>
        <v>2</v>
      </c>
      <c r="U155" s="38">
        <f t="shared" si="58"/>
        <v>0</v>
      </c>
      <c r="V155" s="38">
        <f t="shared" si="58"/>
        <v>3</v>
      </c>
      <c r="W155" s="38">
        <f t="shared" si="58"/>
        <v>0</v>
      </c>
      <c r="X155" s="38">
        <f t="shared" si="58"/>
        <v>10</v>
      </c>
      <c r="Y155" s="40">
        <f t="shared" si="52"/>
        <v>0</v>
      </c>
    </row>
    <row r="156" spans="1:25" ht="16.5" thickTop="1" thickBot="1" x14ac:dyDescent="0.3">
      <c r="A156" s="214" t="s">
        <v>45</v>
      </c>
      <c r="B156" s="221">
        <v>43811</v>
      </c>
      <c r="C156" s="215" t="s">
        <v>30</v>
      </c>
      <c r="D156" s="216">
        <v>16</v>
      </c>
      <c r="E156" s="209">
        <v>0.27083333333333331</v>
      </c>
      <c r="F156" s="210">
        <v>153961</v>
      </c>
      <c r="G156" s="209">
        <v>0.31875000000000003</v>
      </c>
      <c r="H156" s="210">
        <v>153995</v>
      </c>
      <c r="I156" s="37">
        <f t="shared" ref="I156:I168" si="59">SUM(G156-E156)</f>
        <v>4.7916666666666718E-2</v>
      </c>
      <c r="J156" s="38">
        <f t="shared" ref="J156:J168" si="60">SUM(H156-F156)</f>
        <v>34</v>
      </c>
      <c r="K156" s="234">
        <v>2</v>
      </c>
      <c r="L156" s="213">
        <v>2</v>
      </c>
      <c r="M156" s="204"/>
      <c r="N156" s="204"/>
      <c r="O156" s="204"/>
      <c r="P156" s="204"/>
      <c r="Q156" s="39">
        <f>SUM(K156:P156)</f>
        <v>4</v>
      </c>
      <c r="R156" s="203"/>
      <c r="S156" s="213">
        <v>4</v>
      </c>
      <c r="T156" s="204"/>
      <c r="U156" s="204"/>
      <c r="V156" s="204"/>
      <c r="W156" s="204"/>
      <c r="X156" s="39">
        <f>SUM(R156:W156)</f>
        <v>4</v>
      </c>
      <c r="Y156" s="40">
        <f t="shared" si="52"/>
        <v>0</v>
      </c>
    </row>
    <row r="157" spans="1:25" ht="15.75" thickBot="1" x14ac:dyDescent="0.3">
      <c r="A157" s="217" t="s">
        <v>136</v>
      </c>
      <c r="B157" s="233"/>
      <c r="C157" s="219" t="s">
        <v>31</v>
      </c>
      <c r="D157" s="220"/>
      <c r="E157" s="212">
        <v>0.33333333333333331</v>
      </c>
      <c r="F157" s="207">
        <v>153995</v>
      </c>
      <c r="G157" s="212">
        <v>0.36041666666666666</v>
      </c>
      <c r="H157" s="207">
        <v>154022</v>
      </c>
      <c r="I157" s="37">
        <f t="shared" si="59"/>
        <v>2.7083333333333348E-2</v>
      </c>
      <c r="J157" s="38">
        <f t="shared" si="60"/>
        <v>27</v>
      </c>
      <c r="K157" s="208"/>
      <c r="L157" s="206"/>
      <c r="M157" s="206"/>
      <c r="N157" s="206"/>
      <c r="O157" s="206"/>
      <c r="P157" s="206"/>
      <c r="Q157" s="39">
        <f t="shared" ref="Q157:Q168" si="61">SUM(K157:P157)</f>
        <v>0</v>
      </c>
      <c r="R157" s="208"/>
      <c r="S157" s="206"/>
      <c r="T157" s="206"/>
      <c r="U157" s="206"/>
      <c r="V157" s="206"/>
      <c r="W157" s="206"/>
      <c r="X157" s="39">
        <f t="shared" ref="X157:X168" si="62">SUM(R157:W157)</f>
        <v>0</v>
      </c>
      <c r="Y157" s="40">
        <f t="shared" si="52"/>
        <v>0</v>
      </c>
    </row>
    <row r="158" spans="1:25" ht="15.75" thickBot="1" x14ac:dyDescent="0.3">
      <c r="A158" s="217" t="s">
        <v>136</v>
      </c>
      <c r="B158" s="233"/>
      <c r="C158" s="219" t="s">
        <v>32</v>
      </c>
      <c r="D158" s="220">
        <v>15</v>
      </c>
      <c r="E158" s="212">
        <v>0.36944444444444446</v>
      </c>
      <c r="F158" s="207">
        <v>154022</v>
      </c>
      <c r="G158" s="212">
        <v>0.40416666666666662</v>
      </c>
      <c r="H158" s="207">
        <v>154044</v>
      </c>
      <c r="I158" s="37">
        <f t="shared" si="59"/>
        <v>3.4722222222222154E-2</v>
      </c>
      <c r="J158" s="38">
        <f t="shared" si="60"/>
        <v>22</v>
      </c>
      <c r="K158" s="208"/>
      <c r="L158" s="207">
        <v>2</v>
      </c>
      <c r="M158" s="207">
        <v>1</v>
      </c>
      <c r="N158" s="206"/>
      <c r="O158" s="206"/>
      <c r="P158" s="206"/>
      <c r="Q158" s="39">
        <f t="shared" si="61"/>
        <v>3</v>
      </c>
      <c r="R158" s="208"/>
      <c r="S158" s="207">
        <v>2</v>
      </c>
      <c r="T158" s="206"/>
      <c r="U158" s="206"/>
      <c r="V158" s="206"/>
      <c r="W158" s="207">
        <v>1</v>
      </c>
      <c r="X158" s="39">
        <f t="shared" si="62"/>
        <v>3</v>
      </c>
      <c r="Y158" s="40">
        <f t="shared" si="52"/>
        <v>0</v>
      </c>
    </row>
    <row r="159" spans="1:25" ht="15.75" thickBot="1" x14ac:dyDescent="0.3">
      <c r="A159" s="217"/>
      <c r="B159" s="233"/>
      <c r="C159" s="219" t="s">
        <v>33</v>
      </c>
      <c r="D159" s="220"/>
      <c r="E159" s="212">
        <v>0.41319444444444442</v>
      </c>
      <c r="F159" s="207">
        <v>154044</v>
      </c>
      <c r="G159" s="212">
        <v>0.46458333333333335</v>
      </c>
      <c r="H159" s="207">
        <v>154077</v>
      </c>
      <c r="I159" s="37">
        <f t="shared" si="59"/>
        <v>5.1388888888888928E-2</v>
      </c>
      <c r="J159" s="38">
        <f t="shared" si="60"/>
        <v>33</v>
      </c>
      <c r="K159" s="208"/>
      <c r="L159" s="206"/>
      <c r="M159" s="206"/>
      <c r="N159" s="206"/>
      <c r="O159" s="206"/>
      <c r="P159" s="206"/>
      <c r="Q159" s="39">
        <f t="shared" si="61"/>
        <v>0</v>
      </c>
      <c r="R159" s="208"/>
      <c r="S159" s="206"/>
      <c r="T159" s="206"/>
      <c r="U159" s="206"/>
      <c r="V159" s="206"/>
      <c r="W159" s="206"/>
      <c r="X159" s="39">
        <f t="shared" si="62"/>
        <v>0</v>
      </c>
      <c r="Y159" s="40">
        <f t="shared" si="52"/>
        <v>0</v>
      </c>
    </row>
    <row r="160" spans="1:25" ht="15.75" thickBot="1" x14ac:dyDescent="0.3">
      <c r="A160" s="217" t="s">
        <v>136</v>
      </c>
      <c r="B160" s="233"/>
      <c r="C160" s="219" t="s">
        <v>34</v>
      </c>
      <c r="D160" s="220">
        <v>15</v>
      </c>
      <c r="E160" s="212">
        <v>0.64583333333333337</v>
      </c>
      <c r="F160" s="207">
        <v>154077</v>
      </c>
      <c r="G160" s="212">
        <v>0.68888888888888899</v>
      </c>
      <c r="H160" s="207">
        <v>154111</v>
      </c>
      <c r="I160" s="37">
        <f t="shared" si="59"/>
        <v>4.3055555555555625E-2</v>
      </c>
      <c r="J160" s="38">
        <f t="shared" si="60"/>
        <v>34</v>
      </c>
      <c r="K160" s="208"/>
      <c r="L160" s="207">
        <v>2</v>
      </c>
      <c r="M160" s="206"/>
      <c r="N160" s="206"/>
      <c r="O160" s="206"/>
      <c r="P160" s="206"/>
      <c r="Q160" s="39">
        <f t="shared" si="61"/>
        <v>2</v>
      </c>
      <c r="R160" s="208"/>
      <c r="S160" s="206"/>
      <c r="T160" s="206"/>
      <c r="U160" s="206"/>
      <c r="V160" s="206"/>
      <c r="W160" s="207">
        <v>2</v>
      </c>
      <c r="X160" s="39">
        <f t="shared" si="62"/>
        <v>2</v>
      </c>
      <c r="Y160" s="40">
        <f t="shared" si="52"/>
        <v>0</v>
      </c>
    </row>
    <row r="161" spans="1:25" ht="15.75" thickBot="1" x14ac:dyDescent="0.3">
      <c r="A161" s="217"/>
      <c r="B161" s="233"/>
      <c r="C161" s="219" t="s">
        <v>35</v>
      </c>
      <c r="D161" s="220"/>
      <c r="E161" s="212">
        <v>0.72777777777777775</v>
      </c>
      <c r="F161" s="207">
        <v>154111</v>
      </c>
      <c r="G161" s="212">
        <v>0.77986111111111101</v>
      </c>
      <c r="H161" s="207">
        <v>154146</v>
      </c>
      <c r="I161" s="37">
        <f t="shared" si="59"/>
        <v>5.2083333333333259E-2</v>
      </c>
      <c r="J161" s="38">
        <f t="shared" si="60"/>
        <v>35</v>
      </c>
      <c r="K161" s="205">
        <v>1</v>
      </c>
      <c r="L161" s="207">
        <v>2</v>
      </c>
      <c r="M161" s="207">
        <v>1</v>
      </c>
      <c r="N161" s="206"/>
      <c r="O161" s="206"/>
      <c r="P161" s="206"/>
      <c r="Q161" s="39">
        <f t="shared" si="61"/>
        <v>4</v>
      </c>
      <c r="R161" s="208"/>
      <c r="S161" s="207">
        <v>4</v>
      </c>
      <c r="T161" s="206"/>
      <c r="U161" s="206"/>
      <c r="V161" s="206"/>
      <c r="W161" s="206"/>
      <c r="X161" s="39">
        <f t="shared" si="62"/>
        <v>4</v>
      </c>
      <c r="Y161" s="40">
        <f t="shared" si="52"/>
        <v>0</v>
      </c>
    </row>
    <row r="162" spans="1:25" x14ac:dyDescent="0.25">
      <c r="A162" s="30"/>
      <c r="B162" s="62"/>
      <c r="C162" s="42" t="s">
        <v>36</v>
      </c>
      <c r="D162" s="33"/>
      <c r="E162" s="34"/>
      <c r="F162" s="35"/>
      <c r="G162" s="34"/>
      <c r="H162" s="35"/>
      <c r="I162" s="37">
        <f t="shared" si="59"/>
        <v>0</v>
      </c>
      <c r="J162" s="38">
        <f t="shared" si="60"/>
        <v>0</v>
      </c>
      <c r="K162" s="35"/>
      <c r="L162" s="35"/>
      <c r="M162" s="35"/>
      <c r="N162" s="35"/>
      <c r="O162" s="35"/>
      <c r="P162" s="35"/>
      <c r="Q162" s="39">
        <f t="shared" si="61"/>
        <v>0</v>
      </c>
      <c r="R162" s="35"/>
      <c r="S162" s="35"/>
      <c r="T162" s="35"/>
      <c r="U162" s="35"/>
      <c r="V162" s="35"/>
      <c r="W162" s="35"/>
      <c r="X162" s="39">
        <f t="shared" si="62"/>
        <v>0</v>
      </c>
      <c r="Y162" s="40">
        <f t="shared" si="52"/>
        <v>0</v>
      </c>
    </row>
    <row r="163" spans="1:25" x14ac:dyDescent="0.25">
      <c r="A163" s="30"/>
      <c r="B163" s="62"/>
      <c r="C163" s="42" t="s">
        <v>37</v>
      </c>
      <c r="D163" s="33"/>
      <c r="E163" s="34"/>
      <c r="F163" s="35"/>
      <c r="G163" s="34"/>
      <c r="H163" s="35"/>
      <c r="I163" s="37">
        <f t="shared" si="59"/>
        <v>0</v>
      </c>
      <c r="J163" s="38">
        <f t="shared" si="60"/>
        <v>0</v>
      </c>
      <c r="K163" s="35"/>
      <c r="L163" s="35"/>
      <c r="M163" s="35"/>
      <c r="N163" s="35"/>
      <c r="O163" s="35"/>
      <c r="P163" s="35"/>
      <c r="Q163" s="39">
        <f t="shared" si="61"/>
        <v>0</v>
      </c>
      <c r="R163" s="35"/>
      <c r="S163" s="35"/>
      <c r="T163" s="35"/>
      <c r="U163" s="35"/>
      <c r="V163" s="35"/>
      <c r="W163" s="35"/>
      <c r="X163" s="39">
        <f t="shared" si="62"/>
        <v>0</v>
      </c>
      <c r="Y163" s="40">
        <f t="shared" si="52"/>
        <v>0</v>
      </c>
    </row>
    <row r="164" spans="1:25" x14ac:dyDescent="0.25">
      <c r="A164" s="30"/>
      <c r="B164" s="62"/>
      <c r="C164" s="42" t="s">
        <v>41</v>
      </c>
      <c r="D164" s="33"/>
      <c r="E164" s="34"/>
      <c r="F164" s="35"/>
      <c r="G164" s="34"/>
      <c r="H164" s="35"/>
      <c r="I164" s="37">
        <f t="shared" si="59"/>
        <v>0</v>
      </c>
      <c r="J164" s="38">
        <f t="shared" si="60"/>
        <v>0</v>
      </c>
      <c r="K164" s="35"/>
      <c r="L164" s="35"/>
      <c r="M164" s="35"/>
      <c r="N164" s="35"/>
      <c r="O164" s="35"/>
      <c r="P164" s="35"/>
      <c r="Q164" s="39">
        <f t="shared" si="61"/>
        <v>0</v>
      </c>
      <c r="R164" s="35"/>
      <c r="S164" s="35"/>
      <c r="T164" s="35"/>
      <c r="U164" s="35"/>
      <c r="V164" s="35"/>
      <c r="W164" s="35"/>
      <c r="X164" s="39">
        <f t="shared" si="62"/>
        <v>0</v>
      </c>
      <c r="Y164" s="40">
        <f t="shared" si="52"/>
        <v>0</v>
      </c>
    </row>
    <row r="165" spans="1:25" x14ac:dyDescent="0.25">
      <c r="A165" s="30"/>
      <c r="B165" s="62"/>
      <c r="C165" s="42" t="s">
        <v>42</v>
      </c>
      <c r="D165" s="33"/>
      <c r="E165" s="34"/>
      <c r="F165" s="35"/>
      <c r="G165" s="34"/>
      <c r="H165" s="35"/>
      <c r="I165" s="37">
        <f t="shared" si="59"/>
        <v>0</v>
      </c>
      <c r="J165" s="38">
        <f t="shared" si="60"/>
        <v>0</v>
      </c>
      <c r="K165" s="35"/>
      <c r="L165" s="35"/>
      <c r="M165" s="35"/>
      <c r="N165" s="35"/>
      <c r="O165" s="35"/>
      <c r="P165" s="35"/>
      <c r="Q165" s="39">
        <f t="shared" si="61"/>
        <v>0</v>
      </c>
      <c r="R165" s="35"/>
      <c r="S165" s="35"/>
      <c r="T165" s="35"/>
      <c r="U165" s="35"/>
      <c r="V165" s="35"/>
      <c r="W165" s="35"/>
      <c r="X165" s="39">
        <f t="shared" si="62"/>
        <v>0</v>
      </c>
      <c r="Y165" s="40">
        <f t="shared" si="52"/>
        <v>0</v>
      </c>
    </row>
    <row r="166" spans="1:25" x14ac:dyDescent="0.25">
      <c r="A166" s="30"/>
      <c r="B166" s="62"/>
      <c r="C166" s="58"/>
      <c r="D166" s="59"/>
      <c r="E166" s="60"/>
      <c r="F166" s="61"/>
      <c r="G166" s="60"/>
      <c r="H166" s="61"/>
      <c r="I166" s="37">
        <f t="shared" si="59"/>
        <v>0</v>
      </c>
      <c r="J166" s="38">
        <f t="shared" si="60"/>
        <v>0</v>
      </c>
      <c r="K166" s="35"/>
      <c r="L166" s="35"/>
      <c r="M166" s="35"/>
      <c r="N166" s="35"/>
      <c r="O166" s="35"/>
      <c r="P166" s="35"/>
      <c r="Q166" s="39">
        <f t="shared" si="61"/>
        <v>0</v>
      </c>
      <c r="R166" s="35"/>
      <c r="S166" s="35"/>
      <c r="T166" s="35"/>
      <c r="U166" s="35"/>
      <c r="V166" s="35"/>
      <c r="W166" s="35"/>
      <c r="X166" s="39">
        <f t="shared" si="62"/>
        <v>0</v>
      </c>
      <c r="Y166" s="40">
        <f t="shared" si="52"/>
        <v>0</v>
      </c>
    </row>
    <row r="167" spans="1:25" x14ac:dyDescent="0.25">
      <c r="A167" s="30"/>
      <c r="B167" s="62"/>
      <c r="C167" s="58"/>
      <c r="D167" s="59"/>
      <c r="E167" s="60"/>
      <c r="F167" s="61"/>
      <c r="G167" s="60"/>
      <c r="H167" s="61"/>
      <c r="I167" s="37">
        <f t="shared" si="59"/>
        <v>0</v>
      </c>
      <c r="J167" s="38">
        <f t="shared" si="60"/>
        <v>0</v>
      </c>
      <c r="K167" s="35"/>
      <c r="L167" s="35"/>
      <c r="M167" s="35"/>
      <c r="N167" s="35"/>
      <c r="O167" s="35"/>
      <c r="P167" s="35"/>
      <c r="Q167" s="39">
        <f t="shared" si="61"/>
        <v>0</v>
      </c>
      <c r="R167" s="35"/>
      <c r="S167" s="35"/>
      <c r="T167" s="35"/>
      <c r="U167" s="35"/>
      <c r="V167" s="35"/>
      <c r="W167" s="35"/>
      <c r="X167" s="39">
        <f t="shared" si="62"/>
        <v>0</v>
      </c>
      <c r="Y167" s="40">
        <f t="shared" si="52"/>
        <v>0</v>
      </c>
    </row>
    <row r="168" spans="1:25" x14ac:dyDescent="0.25">
      <c r="A168" s="30"/>
      <c r="B168" s="62"/>
      <c r="C168" s="58"/>
      <c r="D168" s="59"/>
      <c r="E168" s="60"/>
      <c r="F168" s="61"/>
      <c r="G168" s="60"/>
      <c r="H168" s="61"/>
      <c r="I168" s="37">
        <f t="shared" si="59"/>
        <v>0</v>
      </c>
      <c r="J168" s="38">
        <f t="shared" si="60"/>
        <v>0</v>
      </c>
      <c r="K168" s="35"/>
      <c r="L168" s="35"/>
      <c r="M168" s="35"/>
      <c r="N168" s="35"/>
      <c r="O168" s="35"/>
      <c r="P168" s="35"/>
      <c r="Q168" s="39">
        <f t="shared" si="61"/>
        <v>0</v>
      </c>
      <c r="R168" s="35"/>
      <c r="S168" s="35"/>
      <c r="T168" s="35"/>
      <c r="U168" s="35"/>
      <c r="V168" s="35"/>
      <c r="W168" s="35"/>
      <c r="X168" s="39">
        <f t="shared" si="62"/>
        <v>0</v>
      </c>
      <c r="Y168" s="40">
        <f t="shared" si="52"/>
        <v>0</v>
      </c>
    </row>
    <row r="169" spans="1:25" x14ac:dyDescent="0.25">
      <c r="A169" s="30"/>
      <c r="B169" s="62"/>
      <c r="C169" s="42"/>
      <c r="D169" s="43"/>
      <c r="E169" s="44"/>
      <c r="F169" s="45"/>
      <c r="G169" s="46"/>
      <c r="H169" s="47"/>
      <c r="I169" s="37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0"/>
    </row>
    <row r="170" spans="1:25" ht="15.75" thickBot="1" x14ac:dyDescent="0.3">
      <c r="A170" s="49"/>
      <c r="B170" s="50"/>
      <c r="C170" s="51" t="s">
        <v>38</v>
      </c>
      <c r="D170" s="52"/>
      <c r="E170" s="53"/>
      <c r="F170" s="54"/>
      <c r="G170" s="55"/>
      <c r="H170" s="56" t="s">
        <v>39</v>
      </c>
      <c r="I170" s="37">
        <f>SUM(I156:I169)</f>
        <v>0.25625000000000003</v>
      </c>
      <c r="J170" s="57">
        <f>SUM(J156:J169)</f>
        <v>185</v>
      </c>
      <c r="K170" s="57">
        <f t="shared" ref="K170:W170" si="63">SUM(K156:K169)</f>
        <v>3</v>
      </c>
      <c r="L170" s="57">
        <f t="shared" si="63"/>
        <v>8</v>
      </c>
      <c r="M170" s="57">
        <f t="shared" si="63"/>
        <v>2</v>
      </c>
      <c r="N170" s="57">
        <f t="shared" si="63"/>
        <v>0</v>
      </c>
      <c r="O170" s="57">
        <f t="shared" si="63"/>
        <v>0</v>
      </c>
      <c r="P170" s="57">
        <f t="shared" si="63"/>
        <v>0</v>
      </c>
      <c r="Q170" s="57">
        <f t="shared" si="63"/>
        <v>13</v>
      </c>
      <c r="R170" s="57">
        <f t="shared" si="63"/>
        <v>0</v>
      </c>
      <c r="S170" s="57">
        <f t="shared" si="63"/>
        <v>10</v>
      </c>
      <c r="T170" s="57">
        <f t="shared" si="63"/>
        <v>0</v>
      </c>
      <c r="U170" s="57">
        <f t="shared" si="63"/>
        <v>0</v>
      </c>
      <c r="V170" s="57">
        <f t="shared" si="63"/>
        <v>0</v>
      </c>
      <c r="W170" s="57">
        <f t="shared" si="63"/>
        <v>3</v>
      </c>
      <c r="X170" s="57">
        <f>SUM(R170:W170)</f>
        <v>13</v>
      </c>
      <c r="Y170" s="40">
        <f t="shared" si="52"/>
        <v>0</v>
      </c>
    </row>
    <row r="171" spans="1:25" ht="16.5" thickTop="1" thickBot="1" x14ac:dyDescent="0.3">
      <c r="A171" s="214" t="s">
        <v>46</v>
      </c>
      <c r="B171" s="221">
        <v>43812</v>
      </c>
      <c r="C171" s="215" t="s">
        <v>30</v>
      </c>
      <c r="D171" s="216">
        <v>16</v>
      </c>
      <c r="E171" s="209">
        <v>0.27083333333333331</v>
      </c>
      <c r="F171" s="210">
        <v>154146</v>
      </c>
      <c r="G171" s="209">
        <v>0.31944444444444448</v>
      </c>
      <c r="H171" s="210">
        <v>154180</v>
      </c>
      <c r="I171" s="37">
        <f t="shared" ref="I171:I183" si="64">SUM(G171-E171)</f>
        <v>4.861111111111116E-2</v>
      </c>
      <c r="J171" s="38">
        <f t="shared" ref="J171:J183" si="65">SUM(H171-F171)</f>
        <v>34</v>
      </c>
      <c r="K171" s="234">
        <v>1</v>
      </c>
      <c r="L171" s="213">
        <v>2</v>
      </c>
      <c r="M171" s="204"/>
      <c r="N171" s="204"/>
      <c r="O171" s="204"/>
      <c r="P171" s="204"/>
      <c r="Q171" s="39">
        <f>SUM(K171:P171)</f>
        <v>3</v>
      </c>
      <c r="R171" s="203"/>
      <c r="S171" s="213">
        <v>2</v>
      </c>
      <c r="T171" s="204"/>
      <c r="U171" s="204"/>
      <c r="V171" s="213">
        <v>1</v>
      </c>
      <c r="W171" s="204"/>
      <c r="X171" s="39">
        <f>SUM(R171:W171)</f>
        <v>3</v>
      </c>
      <c r="Y171" s="40">
        <f t="shared" si="52"/>
        <v>0</v>
      </c>
    </row>
    <row r="172" spans="1:25" ht="15.75" thickBot="1" x14ac:dyDescent="0.3">
      <c r="A172" s="217" t="s">
        <v>136</v>
      </c>
      <c r="B172" s="218"/>
      <c r="C172" s="219" t="s">
        <v>31</v>
      </c>
      <c r="D172" s="220"/>
      <c r="E172" s="212">
        <v>0.33333333333333331</v>
      </c>
      <c r="F172" s="207">
        <v>154180</v>
      </c>
      <c r="G172" s="212">
        <v>0.36041666666666666</v>
      </c>
      <c r="H172" s="207">
        <v>154204</v>
      </c>
      <c r="I172" s="37">
        <f t="shared" si="64"/>
        <v>2.7083333333333348E-2</v>
      </c>
      <c r="J172" s="38">
        <f t="shared" si="65"/>
        <v>24</v>
      </c>
      <c r="K172" s="208"/>
      <c r="L172" s="206"/>
      <c r="M172" s="206"/>
      <c r="N172" s="206"/>
      <c r="O172" s="206"/>
      <c r="P172" s="206"/>
      <c r="Q172" s="39">
        <f t="shared" ref="Q172:Q183" si="66">SUM(K172:P172)</f>
        <v>0</v>
      </c>
      <c r="R172" s="208"/>
      <c r="S172" s="206"/>
      <c r="T172" s="206"/>
      <c r="U172" s="206"/>
      <c r="V172" s="206"/>
      <c r="W172" s="206"/>
      <c r="X172" s="39">
        <f t="shared" ref="X172:X183" si="67">SUM(R172:W172)</f>
        <v>0</v>
      </c>
      <c r="Y172" s="40">
        <f t="shared" si="52"/>
        <v>0</v>
      </c>
    </row>
    <row r="173" spans="1:25" ht="15.75" thickBot="1" x14ac:dyDescent="0.3">
      <c r="A173" s="217" t="s">
        <v>136</v>
      </c>
      <c r="B173" s="218"/>
      <c r="C173" s="219" t="s">
        <v>32</v>
      </c>
      <c r="D173" s="220">
        <v>16</v>
      </c>
      <c r="E173" s="212">
        <v>0.36944444444444446</v>
      </c>
      <c r="F173" s="207">
        <v>154204</v>
      </c>
      <c r="G173" s="212">
        <v>0.39930555555555558</v>
      </c>
      <c r="H173" s="207">
        <v>154229</v>
      </c>
      <c r="I173" s="37">
        <f t="shared" si="64"/>
        <v>2.9861111111111116E-2</v>
      </c>
      <c r="J173" s="38">
        <f t="shared" si="65"/>
        <v>25</v>
      </c>
      <c r="K173" s="208"/>
      <c r="L173" s="207">
        <v>1</v>
      </c>
      <c r="M173" s="207">
        <v>1</v>
      </c>
      <c r="N173" s="206"/>
      <c r="O173" s="206"/>
      <c r="P173" s="206"/>
      <c r="Q173" s="39">
        <f t="shared" si="66"/>
        <v>2</v>
      </c>
      <c r="R173" s="208"/>
      <c r="S173" s="207">
        <v>1</v>
      </c>
      <c r="T173" s="206"/>
      <c r="U173" s="206"/>
      <c r="V173" s="207">
        <v>1</v>
      </c>
      <c r="W173" s="206"/>
      <c r="X173" s="39">
        <f t="shared" si="67"/>
        <v>2</v>
      </c>
      <c r="Y173" s="40">
        <f t="shared" si="52"/>
        <v>0</v>
      </c>
    </row>
    <row r="174" spans="1:25" ht="15.75" thickBot="1" x14ac:dyDescent="0.3">
      <c r="A174" s="217"/>
      <c r="B174" s="218"/>
      <c r="C174" s="219" t="s">
        <v>33</v>
      </c>
      <c r="D174" s="220"/>
      <c r="E174" s="212">
        <v>0.41319444444444442</v>
      </c>
      <c r="F174" s="207">
        <v>154229</v>
      </c>
      <c r="G174" s="212">
        <v>0.4680555555555555</v>
      </c>
      <c r="H174" s="207">
        <v>154262</v>
      </c>
      <c r="I174" s="37">
        <f t="shared" si="64"/>
        <v>5.4861111111111083E-2</v>
      </c>
      <c r="J174" s="38">
        <f t="shared" si="65"/>
        <v>33</v>
      </c>
      <c r="K174" s="208"/>
      <c r="L174" s="207">
        <v>2</v>
      </c>
      <c r="M174" s="206"/>
      <c r="N174" s="206"/>
      <c r="O174" s="206"/>
      <c r="P174" s="206"/>
      <c r="Q174" s="39">
        <f t="shared" si="66"/>
        <v>2</v>
      </c>
      <c r="R174" s="208"/>
      <c r="S174" s="206"/>
      <c r="T174" s="206"/>
      <c r="U174" s="206"/>
      <c r="V174" s="207">
        <v>2</v>
      </c>
      <c r="W174" s="206"/>
      <c r="X174" s="39">
        <f t="shared" si="67"/>
        <v>2</v>
      </c>
      <c r="Y174" s="40">
        <f t="shared" si="52"/>
        <v>0</v>
      </c>
    </row>
    <row r="175" spans="1:25" ht="15.75" thickBot="1" x14ac:dyDescent="0.3">
      <c r="A175" s="217" t="s">
        <v>136</v>
      </c>
      <c r="B175" s="218"/>
      <c r="C175" s="219" t="s">
        <v>34</v>
      </c>
      <c r="D175" s="220">
        <v>16</v>
      </c>
      <c r="E175" s="212">
        <v>0.64583333333333337</v>
      </c>
      <c r="F175" s="207">
        <v>154262</v>
      </c>
      <c r="G175" s="212">
        <v>0.69166666666666676</v>
      </c>
      <c r="H175" s="207">
        <v>154296</v>
      </c>
      <c r="I175" s="37">
        <f t="shared" si="64"/>
        <v>4.5833333333333393E-2</v>
      </c>
      <c r="J175" s="38">
        <f t="shared" si="65"/>
        <v>34</v>
      </c>
      <c r="K175" s="208"/>
      <c r="L175" s="207">
        <v>1</v>
      </c>
      <c r="M175" s="206"/>
      <c r="N175" s="206"/>
      <c r="O175" s="206"/>
      <c r="P175" s="206"/>
      <c r="Q175" s="39">
        <f t="shared" si="66"/>
        <v>1</v>
      </c>
      <c r="R175" s="208"/>
      <c r="S175" s="206"/>
      <c r="T175" s="206"/>
      <c r="U175" s="206"/>
      <c r="V175" s="207">
        <v>1</v>
      </c>
      <c r="W175" s="206"/>
      <c r="X175" s="39">
        <f t="shared" si="67"/>
        <v>1</v>
      </c>
      <c r="Y175" s="40">
        <f t="shared" si="52"/>
        <v>0</v>
      </c>
    </row>
    <row r="176" spans="1:25" ht="15.75" thickBot="1" x14ac:dyDescent="0.3">
      <c r="A176" s="217"/>
      <c r="B176" s="218"/>
      <c r="C176" s="219" t="s">
        <v>35</v>
      </c>
      <c r="D176" s="220"/>
      <c r="E176" s="212">
        <v>0.72777777777777775</v>
      </c>
      <c r="F176" s="207">
        <v>154296</v>
      </c>
      <c r="G176" s="212">
        <v>0.77847222222222223</v>
      </c>
      <c r="H176" s="207">
        <v>154333</v>
      </c>
      <c r="I176" s="37">
        <f t="shared" si="64"/>
        <v>5.0694444444444486E-2</v>
      </c>
      <c r="J176" s="38">
        <f t="shared" si="65"/>
        <v>37</v>
      </c>
      <c r="K176" s="208"/>
      <c r="L176" s="207">
        <v>2</v>
      </c>
      <c r="M176" s="207">
        <v>2</v>
      </c>
      <c r="N176" s="206"/>
      <c r="O176" s="206"/>
      <c r="P176" s="206"/>
      <c r="Q176" s="39">
        <f t="shared" si="66"/>
        <v>4</v>
      </c>
      <c r="R176" s="208"/>
      <c r="S176" s="207">
        <v>2</v>
      </c>
      <c r="T176" s="206"/>
      <c r="U176" s="206"/>
      <c r="V176" s="207">
        <v>2</v>
      </c>
      <c r="W176" s="206"/>
      <c r="X176" s="39">
        <f t="shared" si="67"/>
        <v>4</v>
      </c>
      <c r="Y176" s="40">
        <f t="shared" si="52"/>
        <v>0</v>
      </c>
    </row>
    <row r="177" spans="1:25" x14ac:dyDescent="0.25">
      <c r="A177" s="30"/>
      <c r="B177" s="41"/>
      <c r="C177" s="42" t="s">
        <v>36</v>
      </c>
      <c r="D177" s="33"/>
      <c r="E177" s="34"/>
      <c r="F177" s="35"/>
      <c r="G177" s="34"/>
      <c r="H177" s="35"/>
      <c r="I177" s="37">
        <f t="shared" si="64"/>
        <v>0</v>
      </c>
      <c r="J177" s="38">
        <f t="shared" si="65"/>
        <v>0</v>
      </c>
      <c r="K177" s="35"/>
      <c r="L177" s="35"/>
      <c r="M177" s="35"/>
      <c r="N177" s="35"/>
      <c r="O177" s="35"/>
      <c r="P177" s="35"/>
      <c r="Q177" s="39">
        <f t="shared" si="66"/>
        <v>0</v>
      </c>
      <c r="R177" s="35"/>
      <c r="S177" s="35"/>
      <c r="T177" s="35"/>
      <c r="U177" s="35"/>
      <c r="V177" s="35"/>
      <c r="W177" s="35"/>
      <c r="X177" s="39">
        <f t="shared" si="67"/>
        <v>0</v>
      </c>
      <c r="Y177" s="40">
        <f t="shared" si="52"/>
        <v>0</v>
      </c>
    </row>
    <row r="178" spans="1:25" x14ac:dyDescent="0.25">
      <c r="A178" s="30"/>
      <c r="B178" s="41"/>
      <c r="C178" s="42" t="s">
        <v>37</v>
      </c>
      <c r="D178" s="33"/>
      <c r="E178" s="34"/>
      <c r="F178" s="35"/>
      <c r="G178" s="34"/>
      <c r="H178" s="35"/>
      <c r="I178" s="37">
        <f t="shared" si="64"/>
        <v>0</v>
      </c>
      <c r="J178" s="38">
        <f t="shared" si="65"/>
        <v>0</v>
      </c>
      <c r="K178" s="35"/>
      <c r="L178" s="35"/>
      <c r="M178" s="35"/>
      <c r="N178" s="35"/>
      <c r="O178" s="35"/>
      <c r="P178" s="35"/>
      <c r="Q178" s="39">
        <f t="shared" si="66"/>
        <v>0</v>
      </c>
      <c r="R178" s="35"/>
      <c r="S178" s="35"/>
      <c r="T178" s="35"/>
      <c r="U178" s="35"/>
      <c r="V178" s="35"/>
      <c r="W178" s="35"/>
      <c r="X178" s="39">
        <f t="shared" si="67"/>
        <v>0</v>
      </c>
      <c r="Y178" s="40">
        <f t="shared" si="52"/>
        <v>0</v>
      </c>
    </row>
    <row r="179" spans="1:25" x14ac:dyDescent="0.25">
      <c r="A179" s="30"/>
      <c r="B179" s="41"/>
      <c r="C179" s="42" t="s">
        <v>41</v>
      </c>
      <c r="D179" s="33"/>
      <c r="E179" s="34"/>
      <c r="F179" s="35"/>
      <c r="G179" s="34"/>
      <c r="H179" s="35"/>
      <c r="I179" s="37">
        <f t="shared" si="64"/>
        <v>0</v>
      </c>
      <c r="J179" s="38">
        <f t="shared" si="65"/>
        <v>0</v>
      </c>
      <c r="K179" s="35"/>
      <c r="L179" s="35"/>
      <c r="M179" s="35"/>
      <c r="N179" s="35"/>
      <c r="O179" s="35"/>
      <c r="P179" s="35"/>
      <c r="Q179" s="39">
        <f t="shared" si="66"/>
        <v>0</v>
      </c>
      <c r="R179" s="35"/>
      <c r="S179" s="35"/>
      <c r="T179" s="35"/>
      <c r="U179" s="35"/>
      <c r="V179" s="35"/>
      <c r="W179" s="35"/>
      <c r="X179" s="39">
        <f t="shared" si="67"/>
        <v>0</v>
      </c>
      <c r="Y179" s="40">
        <f t="shared" si="52"/>
        <v>0</v>
      </c>
    </row>
    <row r="180" spans="1:25" x14ac:dyDescent="0.25">
      <c r="A180" s="30"/>
      <c r="B180" s="41"/>
      <c r="C180" s="42" t="s">
        <v>42</v>
      </c>
      <c r="D180" s="33"/>
      <c r="E180" s="34"/>
      <c r="F180" s="35"/>
      <c r="G180" s="34"/>
      <c r="H180" s="35"/>
      <c r="I180" s="37">
        <f t="shared" si="64"/>
        <v>0</v>
      </c>
      <c r="J180" s="38">
        <f t="shared" si="65"/>
        <v>0</v>
      </c>
      <c r="K180" s="35"/>
      <c r="L180" s="35"/>
      <c r="M180" s="35"/>
      <c r="N180" s="35"/>
      <c r="O180" s="35"/>
      <c r="P180" s="35"/>
      <c r="Q180" s="39">
        <f t="shared" si="66"/>
        <v>0</v>
      </c>
      <c r="R180" s="35"/>
      <c r="S180" s="35"/>
      <c r="T180" s="35"/>
      <c r="U180" s="35"/>
      <c r="V180" s="35"/>
      <c r="W180" s="35"/>
      <c r="X180" s="39">
        <f t="shared" si="67"/>
        <v>0</v>
      </c>
      <c r="Y180" s="40">
        <f t="shared" si="52"/>
        <v>0</v>
      </c>
    </row>
    <row r="181" spans="1:25" x14ac:dyDescent="0.25">
      <c r="A181" s="30"/>
      <c r="B181" s="41"/>
      <c r="C181" s="58"/>
      <c r="D181" s="59"/>
      <c r="E181" s="60"/>
      <c r="F181" s="61"/>
      <c r="G181" s="60"/>
      <c r="H181" s="61"/>
      <c r="I181" s="37">
        <f t="shared" si="64"/>
        <v>0</v>
      </c>
      <c r="J181" s="38">
        <f t="shared" si="65"/>
        <v>0</v>
      </c>
      <c r="K181" s="35"/>
      <c r="L181" s="35"/>
      <c r="M181" s="35"/>
      <c r="N181" s="35"/>
      <c r="O181" s="35"/>
      <c r="P181" s="35"/>
      <c r="Q181" s="39">
        <f t="shared" si="66"/>
        <v>0</v>
      </c>
      <c r="R181" s="35"/>
      <c r="S181" s="35"/>
      <c r="T181" s="35"/>
      <c r="U181" s="35"/>
      <c r="V181" s="35"/>
      <c r="W181" s="35"/>
      <c r="X181" s="39">
        <f t="shared" si="67"/>
        <v>0</v>
      </c>
      <c r="Y181" s="40">
        <f t="shared" si="52"/>
        <v>0</v>
      </c>
    </row>
    <row r="182" spans="1:25" x14ac:dyDescent="0.25">
      <c r="A182" s="30"/>
      <c r="B182" s="41"/>
      <c r="C182" s="58"/>
      <c r="D182" s="59"/>
      <c r="E182" s="60"/>
      <c r="F182" s="61"/>
      <c r="G182" s="60"/>
      <c r="H182" s="61"/>
      <c r="I182" s="37">
        <f t="shared" si="64"/>
        <v>0</v>
      </c>
      <c r="J182" s="38">
        <f t="shared" si="65"/>
        <v>0</v>
      </c>
      <c r="K182" s="35"/>
      <c r="L182" s="35"/>
      <c r="M182" s="35"/>
      <c r="N182" s="35"/>
      <c r="O182" s="35"/>
      <c r="P182" s="35"/>
      <c r="Q182" s="39">
        <f t="shared" si="66"/>
        <v>0</v>
      </c>
      <c r="R182" s="35"/>
      <c r="S182" s="35"/>
      <c r="T182" s="35"/>
      <c r="U182" s="35"/>
      <c r="V182" s="35"/>
      <c r="W182" s="35"/>
      <c r="X182" s="39">
        <f t="shared" si="67"/>
        <v>0</v>
      </c>
      <c r="Y182" s="40">
        <f t="shared" si="52"/>
        <v>0</v>
      </c>
    </row>
    <row r="183" spans="1:25" x14ac:dyDescent="0.25">
      <c r="A183" s="30"/>
      <c r="B183" s="41"/>
      <c r="C183" s="58"/>
      <c r="D183" s="59"/>
      <c r="E183" s="60"/>
      <c r="F183" s="61"/>
      <c r="G183" s="60"/>
      <c r="H183" s="61"/>
      <c r="I183" s="37">
        <f t="shared" si="64"/>
        <v>0</v>
      </c>
      <c r="J183" s="38">
        <f t="shared" si="65"/>
        <v>0</v>
      </c>
      <c r="K183" s="35"/>
      <c r="L183" s="35"/>
      <c r="M183" s="35"/>
      <c r="N183" s="35"/>
      <c r="O183" s="35"/>
      <c r="P183" s="35"/>
      <c r="Q183" s="39">
        <f t="shared" si="66"/>
        <v>0</v>
      </c>
      <c r="R183" s="35"/>
      <c r="S183" s="35"/>
      <c r="T183" s="35"/>
      <c r="U183" s="35"/>
      <c r="V183" s="35"/>
      <c r="W183" s="35"/>
      <c r="X183" s="39">
        <f t="shared" si="67"/>
        <v>0</v>
      </c>
      <c r="Y183" s="40">
        <f t="shared" si="52"/>
        <v>0</v>
      </c>
    </row>
    <row r="184" spans="1:25" x14ac:dyDescent="0.25">
      <c r="A184" s="30"/>
      <c r="B184" s="41"/>
      <c r="C184" s="42"/>
      <c r="D184" s="43"/>
      <c r="E184" s="44"/>
      <c r="F184" s="45"/>
      <c r="G184" s="46"/>
      <c r="H184" s="47"/>
      <c r="I184" s="37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0"/>
    </row>
    <row r="185" spans="1:25" ht="15.75" thickBot="1" x14ac:dyDescent="0.3">
      <c r="A185" s="49"/>
      <c r="B185" s="50"/>
      <c r="C185" s="51" t="s">
        <v>38</v>
      </c>
      <c r="D185" s="52"/>
      <c r="E185" s="53"/>
      <c r="F185" s="54"/>
      <c r="G185" s="55"/>
      <c r="H185" s="56" t="s">
        <v>39</v>
      </c>
      <c r="I185" s="37">
        <f>SUM(I171:I184)</f>
        <v>0.25694444444444459</v>
      </c>
      <c r="J185" s="57">
        <f>SUM(J171:J184)</f>
        <v>187</v>
      </c>
      <c r="K185" s="57">
        <f t="shared" ref="K185:X185" si="68">SUM(K171:K184)</f>
        <v>1</v>
      </c>
      <c r="L185" s="57">
        <f t="shared" si="68"/>
        <v>8</v>
      </c>
      <c r="M185" s="57">
        <f t="shared" si="68"/>
        <v>3</v>
      </c>
      <c r="N185" s="57">
        <f t="shared" si="68"/>
        <v>0</v>
      </c>
      <c r="O185" s="57">
        <f t="shared" si="68"/>
        <v>0</v>
      </c>
      <c r="P185" s="57">
        <f t="shared" si="68"/>
        <v>0</v>
      </c>
      <c r="Q185" s="57">
        <f t="shared" si="68"/>
        <v>12</v>
      </c>
      <c r="R185" s="57">
        <f t="shared" si="68"/>
        <v>0</v>
      </c>
      <c r="S185" s="57">
        <f t="shared" si="68"/>
        <v>5</v>
      </c>
      <c r="T185" s="57">
        <f t="shared" si="68"/>
        <v>0</v>
      </c>
      <c r="U185" s="57">
        <f t="shared" si="68"/>
        <v>0</v>
      </c>
      <c r="V185" s="57">
        <f t="shared" si="68"/>
        <v>7</v>
      </c>
      <c r="W185" s="57">
        <f t="shared" si="68"/>
        <v>0</v>
      </c>
      <c r="X185" s="57">
        <f t="shared" si="68"/>
        <v>12</v>
      </c>
      <c r="Y185" s="40">
        <f t="shared" si="52"/>
        <v>0</v>
      </c>
    </row>
    <row r="186" spans="1:25" ht="15.75" thickTop="1" x14ac:dyDescent="0.25">
      <c r="A186" s="30" t="s">
        <v>47</v>
      </c>
      <c r="B186" s="31">
        <v>43813</v>
      </c>
      <c r="C186" s="32" t="s">
        <v>30</v>
      </c>
      <c r="D186" s="33"/>
      <c r="E186" s="34"/>
      <c r="F186" s="35"/>
      <c r="G186" s="34"/>
      <c r="H186" s="35"/>
      <c r="I186" s="37">
        <f t="shared" ref="I186:J193" si="69">SUM(G186-E186)</f>
        <v>0</v>
      </c>
      <c r="J186" s="38">
        <f t="shared" si="69"/>
        <v>0</v>
      </c>
      <c r="K186" s="35"/>
      <c r="L186" s="35"/>
      <c r="M186" s="35"/>
      <c r="N186" s="35"/>
      <c r="O186" s="35"/>
      <c r="P186" s="35"/>
      <c r="Q186" s="57">
        <f>SUM(K186:P186)</f>
        <v>0</v>
      </c>
      <c r="R186" s="35"/>
      <c r="S186" s="35"/>
      <c r="T186" s="35"/>
      <c r="U186" s="35"/>
      <c r="V186" s="35"/>
      <c r="W186" s="35"/>
      <c r="X186" s="57">
        <f>SUM(R186:W186)</f>
        <v>0</v>
      </c>
      <c r="Y186" s="40">
        <f t="shared" si="52"/>
        <v>0</v>
      </c>
    </row>
    <row r="187" spans="1:25" x14ac:dyDescent="0.25">
      <c r="A187" s="30"/>
      <c r="B187" s="41"/>
      <c r="C187" s="42" t="s">
        <v>31</v>
      </c>
      <c r="D187" s="33"/>
      <c r="E187" s="34"/>
      <c r="F187" s="35"/>
      <c r="G187" s="34"/>
      <c r="H187" s="35"/>
      <c r="I187" s="37">
        <f t="shared" si="69"/>
        <v>0</v>
      </c>
      <c r="J187" s="38">
        <f t="shared" si="69"/>
        <v>0</v>
      </c>
      <c r="K187" s="35"/>
      <c r="L187" s="35"/>
      <c r="M187" s="35"/>
      <c r="N187" s="35"/>
      <c r="O187" s="35"/>
      <c r="P187" s="35"/>
      <c r="Q187" s="57">
        <f t="shared" ref="Q187:Q193" si="70">SUM(K187:P187)</f>
        <v>0</v>
      </c>
      <c r="R187" s="35"/>
      <c r="S187" s="35"/>
      <c r="T187" s="35"/>
      <c r="U187" s="35"/>
      <c r="V187" s="35"/>
      <c r="W187" s="35"/>
      <c r="X187" s="57">
        <f t="shared" ref="X187:X193" si="71">SUM(R187:W187)</f>
        <v>0</v>
      </c>
      <c r="Y187" s="40">
        <f t="shared" si="52"/>
        <v>0</v>
      </c>
    </row>
    <row r="188" spans="1:25" x14ac:dyDescent="0.25">
      <c r="A188" s="30"/>
      <c r="B188" s="41"/>
      <c r="C188" s="42" t="s">
        <v>32</v>
      </c>
      <c r="D188" s="33"/>
      <c r="E188" s="34"/>
      <c r="F188" s="35"/>
      <c r="G188" s="34"/>
      <c r="H188" s="35"/>
      <c r="I188" s="37">
        <f t="shared" si="69"/>
        <v>0</v>
      </c>
      <c r="J188" s="38">
        <f t="shared" si="69"/>
        <v>0</v>
      </c>
      <c r="K188" s="35"/>
      <c r="L188" s="35"/>
      <c r="M188" s="35"/>
      <c r="N188" s="35"/>
      <c r="O188" s="35"/>
      <c r="P188" s="35"/>
      <c r="Q188" s="57">
        <f t="shared" si="70"/>
        <v>0</v>
      </c>
      <c r="R188" s="35"/>
      <c r="S188" s="35"/>
      <c r="T188" s="35"/>
      <c r="U188" s="35"/>
      <c r="V188" s="35"/>
      <c r="W188" s="35"/>
      <c r="X188" s="57">
        <f t="shared" si="71"/>
        <v>0</v>
      </c>
      <c r="Y188" s="40">
        <f t="shared" si="52"/>
        <v>0</v>
      </c>
    </row>
    <row r="189" spans="1:25" x14ac:dyDescent="0.25">
      <c r="A189" s="30"/>
      <c r="B189" s="41"/>
      <c r="C189" s="42" t="s">
        <v>33</v>
      </c>
      <c r="D189" s="33"/>
      <c r="E189" s="34"/>
      <c r="F189" s="35"/>
      <c r="G189" s="34"/>
      <c r="H189" s="35"/>
      <c r="I189" s="37">
        <f t="shared" si="69"/>
        <v>0</v>
      </c>
      <c r="J189" s="38">
        <f t="shared" si="69"/>
        <v>0</v>
      </c>
      <c r="K189" s="35"/>
      <c r="L189" s="35"/>
      <c r="M189" s="35"/>
      <c r="N189" s="35"/>
      <c r="O189" s="35"/>
      <c r="P189" s="35"/>
      <c r="Q189" s="57">
        <f t="shared" si="70"/>
        <v>0</v>
      </c>
      <c r="R189" s="35"/>
      <c r="S189" s="35"/>
      <c r="T189" s="35"/>
      <c r="U189" s="35"/>
      <c r="V189" s="35"/>
      <c r="W189" s="35"/>
      <c r="X189" s="57">
        <f t="shared" si="71"/>
        <v>0</v>
      </c>
      <c r="Y189" s="40">
        <f t="shared" si="52"/>
        <v>0</v>
      </c>
    </row>
    <row r="190" spans="1:25" x14ac:dyDescent="0.25">
      <c r="A190" s="30"/>
      <c r="B190" s="41"/>
      <c r="C190" s="42" t="s">
        <v>34</v>
      </c>
      <c r="D190" s="33"/>
      <c r="E190" s="34"/>
      <c r="F190" s="35"/>
      <c r="G190" s="34"/>
      <c r="H190" s="35"/>
      <c r="I190" s="37">
        <f t="shared" si="69"/>
        <v>0</v>
      </c>
      <c r="J190" s="38">
        <f t="shared" si="69"/>
        <v>0</v>
      </c>
      <c r="K190" s="35"/>
      <c r="L190" s="35"/>
      <c r="M190" s="35"/>
      <c r="N190" s="35"/>
      <c r="O190" s="35"/>
      <c r="P190" s="35"/>
      <c r="Q190" s="57">
        <f t="shared" si="70"/>
        <v>0</v>
      </c>
      <c r="R190" s="35"/>
      <c r="S190" s="35"/>
      <c r="T190" s="35"/>
      <c r="U190" s="35"/>
      <c r="V190" s="35"/>
      <c r="W190" s="35"/>
      <c r="X190" s="57">
        <f t="shared" si="71"/>
        <v>0</v>
      </c>
      <c r="Y190" s="40">
        <f t="shared" si="52"/>
        <v>0</v>
      </c>
    </row>
    <row r="191" spans="1:25" x14ac:dyDescent="0.25">
      <c r="A191" s="30"/>
      <c r="B191" s="41"/>
      <c r="C191" s="42" t="s">
        <v>35</v>
      </c>
      <c r="D191" s="33"/>
      <c r="E191" s="34"/>
      <c r="F191" s="35"/>
      <c r="G191" s="34"/>
      <c r="H191" s="35"/>
      <c r="I191" s="37">
        <f t="shared" si="69"/>
        <v>0</v>
      </c>
      <c r="J191" s="38">
        <f t="shared" si="69"/>
        <v>0</v>
      </c>
      <c r="K191" s="35"/>
      <c r="L191" s="35"/>
      <c r="M191" s="35"/>
      <c r="N191" s="35"/>
      <c r="O191" s="35"/>
      <c r="P191" s="35"/>
      <c r="Q191" s="57">
        <f t="shared" si="70"/>
        <v>0</v>
      </c>
      <c r="R191" s="35"/>
      <c r="S191" s="35"/>
      <c r="T191" s="35"/>
      <c r="U191" s="35"/>
      <c r="V191" s="35"/>
      <c r="W191" s="35"/>
      <c r="X191" s="57">
        <f t="shared" si="71"/>
        <v>0</v>
      </c>
      <c r="Y191" s="40">
        <f t="shared" si="52"/>
        <v>0</v>
      </c>
    </row>
    <row r="192" spans="1:25" x14ac:dyDescent="0.25">
      <c r="A192" s="30"/>
      <c r="B192" s="41"/>
      <c r="C192" s="42" t="s">
        <v>36</v>
      </c>
      <c r="D192" s="33"/>
      <c r="E192" s="34"/>
      <c r="F192" s="35"/>
      <c r="G192" s="34"/>
      <c r="H192" s="35"/>
      <c r="I192" s="37">
        <f t="shared" si="69"/>
        <v>0</v>
      </c>
      <c r="J192" s="38">
        <f t="shared" si="69"/>
        <v>0</v>
      </c>
      <c r="K192" s="35"/>
      <c r="L192" s="35"/>
      <c r="M192" s="35"/>
      <c r="N192" s="35"/>
      <c r="O192" s="35"/>
      <c r="P192" s="35"/>
      <c r="Q192" s="57">
        <f t="shared" si="70"/>
        <v>0</v>
      </c>
      <c r="R192" s="35"/>
      <c r="S192" s="35"/>
      <c r="T192" s="35"/>
      <c r="U192" s="35"/>
      <c r="V192" s="35"/>
      <c r="W192" s="35"/>
      <c r="X192" s="57">
        <f t="shared" si="71"/>
        <v>0</v>
      </c>
      <c r="Y192" s="40">
        <f t="shared" si="52"/>
        <v>0</v>
      </c>
    </row>
    <row r="193" spans="1:25" x14ac:dyDescent="0.25">
      <c r="A193" s="30"/>
      <c r="B193" s="41"/>
      <c r="C193" s="42" t="s">
        <v>37</v>
      </c>
      <c r="D193" s="33"/>
      <c r="E193" s="34"/>
      <c r="F193" s="35"/>
      <c r="G193" s="34"/>
      <c r="H193" s="35"/>
      <c r="I193" s="37">
        <f t="shared" si="69"/>
        <v>0</v>
      </c>
      <c r="J193" s="38">
        <f t="shared" si="69"/>
        <v>0</v>
      </c>
      <c r="K193" s="35"/>
      <c r="L193" s="35"/>
      <c r="M193" s="35"/>
      <c r="N193" s="35"/>
      <c r="O193" s="35"/>
      <c r="P193" s="35"/>
      <c r="Q193" s="57">
        <f t="shared" si="70"/>
        <v>0</v>
      </c>
      <c r="R193" s="35"/>
      <c r="S193" s="35"/>
      <c r="T193" s="35"/>
      <c r="U193" s="35"/>
      <c r="V193" s="35"/>
      <c r="W193" s="35"/>
      <c r="X193" s="57">
        <f t="shared" si="71"/>
        <v>0</v>
      </c>
      <c r="Y193" s="40">
        <f t="shared" si="52"/>
        <v>0</v>
      </c>
    </row>
    <row r="194" spans="1:25" x14ac:dyDescent="0.25">
      <c r="A194" s="30"/>
      <c r="B194" s="41"/>
      <c r="C194" s="42"/>
      <c r="D194" s="43"/>
      <c r="E194" s="44"/>
      <c r="F194" s="45"/>
      <c r="G194" s="46"/>
      <c r="H194" s="47"/>
      <c r="I194" s="37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0"/>
    </row>
    <row r="195" spans="1:25" ht="15.75" thickBot="1" x14ac:dyDescent="0.3">
      <c r="A195" s="49"/>
      <c r="B195" s="50"/>
      <c r="C195" s="51" t="s">
        <v>38</v>
      </c>
      <c r="D195" s="52"/>
      <c r="E195" s="53"/>
      <c r="F195" s="54"/>
      <c r="G195" s="55"/>
      <c r="H195" s="56" t="s">
        <v>39</v>
      </c>
      <c r="I195" s="37">
        <f>SUM(I186:I194)</f>
        <v>0</v>
      </c>
      <c r="J195" s="57">
        <f>SUM(J186:J194)</f>
        <v>0</v>
      </c>
      <c r="K195" s="57">
        <f t="shared" ref="K195:X195" si="72">SUM(K186:K194)</f>
        <v>0</v>
      </c>
      <c r="L195" s="57">
        <f t="shared" si="72"/>
        <v>0</v>
      </c>
      <c r="M195" s="57">
        <f t="shared" si="72"/>
        <v>0</v>
      </c>
      <c r="N195" s="57">
        <f t="shared" si="72"/>
        <v>0</v>
      </c>
      <c r="O195" s="57">
        <f t="shared" si="72"/>
        <v>0</v>
      </c>
      <c r="P195" s="57">
        <f t="shared" si="72"/>
        <v>0</v>
      </c>
      <c r="Q195" s="57">
        <f t="shared" si="72"/>
        <v>0</v>
      </c>
      <c r="R195" s="57">
        <f t="shared" si="72"/>
        <v>0</v>
      </c>
      <c r="S195" s="57">
        <f t="shared" si="72"/>
        <v>0</v>
      </c>
      <c r="T195" s="57">
        <f t="shared" si="72"/>
        <v>0</v>
      </c>
      <c r="U195" s="57">
        <f t="shared" si="72"/>
        <v>0</v>
      </c>
      <c r="V195" s="57">
        <f t="shared" si="72"/>
        <v>0</v>
      </c>
      <c r="W195" s="57">
        <f t="shared" si="72"/>
        <v>0</v>
      </c>
      <c r="X195" s="57">
        <f t="shared" si="72"/>
        <v>0</v>
      </c>
      <c r="Y195" s="40">
        <f t="shared" si="52"/>
        <v>0</v>
      </c>
    </row>
    <row r="196" spans="1:25" ht="15.75" thickTop="1" x14ac:dyDescent="0.25">
      <c r="A196" s="30" t="s">
        <v>29</v>
      </c>
      <c r="B196" s="31">
        <v>43814</v>
      </c>
      <c r="C196" s="32"/>
      <c r="D196" s="33"/>
      <c r="E196" s="34"/>
      <c r="F196" s="35"/>
      <c r="G196" s="36"/>
      <c r="H196" s="35"/>
      <c r="I196" s="37">
        <f t="shared" ref="I196:J203" si="73">SUM(G196-E196)</f>
        <v>0</v>
      </c>
      <c r="J196" s="38">
        <f t="shared" si="73"/>
        <v>0</v>
      </c>
      <c r="K196" s="35"/>
      <c r="L196" s="35"/>
      <c r="M196" s="35"/>
      <c r="N196" s="35"/>
      <c r="O196" s="35"/>
      <c r="P196" s="35"/>
      <c r="Q196" s="39">
        <f>SUM(K196:P196)</f>
        <v>0</v>
      </c>
      <c r="R196" s="35"/>
      <c r="S196" s="35"/>
      <c r="T196" s="35"/>
      <c r="U196" s="35"/>
      <c r="V196" s="35"/>
      <c r="W196" s="35"/>
      <c r="X196" s="39">
        <f>SUM(R196:W196)</f>
        <v>0</v>
      </c>
      <c r="Y196" s="40">
        <f t="shared" si="52"/>
        <v>0</v>
      </c>
    </row>
    <row r="197" spans="1:25" x14ac:dyDescent="0.25">
      <c r="A197" s="30"/>
      <c r="B197" s="41"/>
      <c r="C197" s="42"/>
      <c r="D197" s="33"/>
      <c r="E197" s="34"/>
      <c r="F197" s="35"/>
      <c r="G197" s="34"/>
      <c r="H197" s="35"/>
      <c r="I197" s="37">
        <f t="shared" si="73"/>
        <v>0</v>
      </c>
      <c r="J197" s="38">
        <f t="shared" si="73"/>
        <v>0</v>
      </c>
      <c r="K197" s="35"/>
      <c r="L197" s="35"/>
      <c r="M197" s="35"/>
      <c r="N197" s="35"/>
      <c r="O197" s="35"/>
      <c r="P197" s="35"/>
      <c r="Q197" s="39">
        <f t="shared" ref="Q197:Q203" si="74">SUM(K197:P197)</f>
        <v>0</v>
      </c>
      <c r="R197" s="35"/>
      <c r="S197" s="35"/>
      <c r="T197" s="35"/>
      <c r="U197" s="35"/>
      <c r="V197" s="35"/>
      <c r="W197" s="35"/>
      <c r="X197" s="39">
        <f t="shared" ref="X197:X203" si="75">SUM(R197:W197)</f>
        <v>0</v>
      </c>
      <c r="Y197" s="40">
        <f t="shared" si="52"/>
        <v>0</v>
      </c>
    </row>
    <row r="198" spans="1:25" x14ac:dyDescent="0.25">
      <c r="A198" s="30"/>
      <c r="B198" s="41"/>
      <c r="C198" s="42"/>
      <c r="D198" s="33"/>
      <c r="E198" s="34"/>
      <c r="F198" s="35"/>
      <c r="G198" s="34"/>
      <c r="H198" s="35"/>
      <c r="I198" s="37">
        <f t="shared" si="73"/>
        <v>0</v>
      </c>
      <c r="J198" s="38">
        <f t="shared" si="73"/>
        <v>0</v>
      </c>
      <c r="K198" s="35"/>
      <c r="L198" s="35"/>
      <c r="M198" s="35"/>
      <c r="N198" s="35"/>
      <c r="O198" s="35"/>
      <c r="P198" s="35"/>
      <c r="Q198" s="39">
        <f t="shared" si="74"/>
        <v>0</v>
      </c>
      <c r="R198" s="35"/>
      <c r="S198" s="35"/>
      <c r="T198" s="35"/>
      <c r="U198" s="35"/>
      <c r="V198" s="35"/>
      <c r="W198" s="35"/>
      <c r="X198" s="39">
        <f t="shared" si="75"/>
        <v>0</v>
      </c>
      <c r="Y198" s="40">
        <f t="shared" si="52"/>
        <v>0</v>
      </c>
    </row>
    <row r="199" spans="1:25" x14ac:dyDescent="0.25">
      <c r="A199" s="30"/>
      <c r="B199" s="41"/>
      <c r="C199" s="42"/>
      <c r="D199" s="33"/>
      <c r="E199" s="34"/>
      <c r="F199" s="35"/>
      <c r="G199" s="34"/>
      <c r="H199" s="35"/>
      <c r="I199" s="37">
        <f t="shared" si="73"/>
        <v>0</v>
      </c>
      <c r="J199" s="38">
        <f t="shared" si="73"/>
        <v>0</v>
      </c>
      <c r="K199" s="35"/>
      <c r="L199" s="35"/>
      <c r="M199" s="35"/>
      <c r="N199" s="35"/>
      <c r="O199" s="35"/>
      <c r="P199" s="35"/>
      <c r="Q199" s="39">
        <f t="shared" si="74"/>
        <v>0</v>
      </c>
      <c r="R199" s="35"/>
      <c r="S199" s="35"/>
      <c r="T199" s="35"/>
      <c r="U199" s="35"/>
      <c r="V199" s="35"/>
      <c r="W199" s="35"/>
      <c r="X199" s="39">
        <f t="shared" si="75"/>
        <v>0</v>
      </c>
      <c r="Y199" s="40">
        <f t="shared" si="52"/>
        <v>0</v>
      </c>
    </row>
    <row r="200" spans="1:25" x14ac:dyDescent="0.25">
      <c r="A200" s="30"/>
      <c r="B200" s="41"/>
      <c r="C200" s="42"/>
      <c r="D200" s="33"/>
      <c r="E200" s="34"/>
      <c r="F200" s="35"/>
      <c r="G200" s="34"/>
      <c r="H200" s="35"/>
      <c r="I200" s="37">
        <f t="shared" si="73"/>
        <v>0</v>
      </c>
      <c r="J200" s="38">
        <f t="shared" si="73"/>
        <v>0</v>
      </c>
      <c r="K200" s="35"/>
      <c r="L200" s="35"/>
      <c r="M200" s="35"/>
      <c r="N200" s="35"/>
      <c r="O200" s="35"/>
      <c r="P200" s="35"/>
      <c r="Q200" s="39">
        <f t="shared" si="74"/>
        <v>0</v>
      </c>
      <c r="R200" s="35"/>
      <c r="S200" s="35"/>
      <c r="T200" s="35"/>
      <c r="U200" s="35"/>
      <c r="V200" s="35"/>
      <c r="W200" s="35"/>
      <c r="X200" s="39">
        <f t="shared" si="75"/>
        <v>0</v>
      </c>
      <c r="Y200" s="40">
        <f t="shared" si="52"/>
        <v>0</v>
      </c>
    </row>
    <row r="201" spans="1:25" x14ac:dyDescent="0.25">
      <c r="A201" s="30"/>
      <c r="B201" s="41"/>
      <c r="C201" s="42"/>
      <c r="D201" s="33"/>
      <c r="E201" s="34"/>
      <c r="F201" s="35"/>
      <c r="G201" s="34"/>
      <c r="H201" s="35"/>
      <c r="I201" s="37">
        <f t="shared" si="73"/>
        <v>0</v>
      </c>
      <c r="J201" s="38">
        <f t="shared" si="73"/>
        <v>0</v>
      </c>
      <c r="K201" s="35"/>
      <c r="L201" s="35"/>
      <c r="M201" s="35"/>
      <c r="N201" s="35"/>
      <c r="O201" s="35"/>
      <c r="P201" s="35"/>
      <c r="Q201" s="39">
        <f t="shared" si="74"/>
        <v>0</v>
      </c>
      <c r="R201" s="35"/>
      <c r="S201" s="35"/>
      <c r="T201" s="35"/>
      <c r="U201" s="35"/>
      <c r="V201" s="35"/>
      <c r="W201" s="35"/>
      <c r="X201" s="39">
        <f t="shared" si="75"/>
        <v>0</v>
      </c>
      <c r="Y201" s="40">
        <f t="shared" si="52"/>
        <v>0</v>
      </c>
    </row>
    <row r="202" spans="1:25" x14ac:dyDescent="0.25">
      <c r="A202" s="30"/>
      <c r="B202" s="41"/>
      <c r="C202" s="42"/>
      <c r="D202" s="33"/>
      <c r="E202" s="34"/>
      <c r="F202" s="35"/>
      <c r="G202" s="34"/>
      <c r="H202" s="35"/>
      <c r="I202" s="37">
        <f t="shared" si="73"/>
        <v>0</v>
      </c>
      <c r="J202" s="38">
        <f t="shared" si="73"/>
        <v>0</v>
      </c>
      <c r="K202" s="35"/>
      <c r="L202" s="35"/>
      <c r="M202" s="35"/>
      <c r="N202" s="35"/>
      <c r="O202" s="35"/>
      <c r="P202" s="35"/>
      <c r="Q202" s="39">
        <f t="shared" si="74"/>
        <v>0</v>
      </c>
      <c r="R202" s="35"/>
      <c r="S202" s="35"/>
      <c r="T202" s="35"/>
      <c r="U202" s="35"/>
      <c r="V202" s="35"/>
      <c r="W202" s="35"/>
      <c r="X202" s="39">
        <f t="shared" si="75"/>
        <v>0</v>
      </c>
      <c r="Y202" s="40">
        <f t="shared" si="52"/>
        <v>0</v>
      </c>
    </row>
    <row r="203" spans="1:25" x14ac:dyDescent="0.25">
      <c r="A203" s="30"/>
      <c r="B203" s="41"/>
      <c r="C203" s="42"/>
      <c r="D203" s="33"/>
      <c r="E203" s="34"/>
      <c r="F203" s="35"/>
      <c r="G203" s="34"/>
      <c r="H203" s="35"/>
      <c r="I203" s="37">
        <f t="shared" si="73"/>
        <v>0</v>
      </c>
      <c r="J203" s="38">
        <f t="shared" si="73"/>
        <v>0</v>
      </c>
      <c r="K203" s="35"/>
      <c r="L203" s="35"/>
      <c r="M203" s="35"/>
      <c r="N203" s="35"/>
      <c r="O203" s="35"/>
      <c r="P203" s="35"/>
      <c r="Q203" s="39">
        <f t="shared" si="74"/>
        <v>0</v>
      </c>
      <c r="R203" s="35"/>
      <c r="S203" s="35"/>
      <c r="T203" s="35"/>
      <c r="U203" s="35"/>
      <c r="V203" s="35"/>
      <c r="W203" s="35"/>
      <c r="X203" s="39">
        <f t="shared" si="75"/>
        <v>0</v>
      </c>
      <c r="Y203" s="40">
        <f>SUM(Q203-X203)</f>
        <v>0</v>
      </c>
    </row>
    <row r="204" spans="1:25" x14ac:dyDescent="0.25">
      <c r="A204" s="30"/>
      <c r="B204" s="41"/>
      <c r="C204" s="42"/>
      <c r="D204" s="43"/>
      <c r="E204" s="44"/>
      <c r="F204" s="45"/>
      <c r="G204" s="46"/>
      <c r="H204" s="47"/>
      <c r="I204" s="37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0"/>
    </row>
    <row r="205" spans="1:25" ht="15.75" thickBot="1" x14ac:dyDescent="0.3">
      <c r="A205" s="49"/>
      <c r="B205" s="50"/>
      <c r="C205" s="51" t="s">
        <v>38</v>
      </c>
      <c r="D205" s="52"/>
      <c r="E205" s="53"/>
      <c r="F205" s="54"/>
      <c r="G205" s="55"/>
      <c r="H205" s="56" t="s">
        <v>39</v>
      </c>
      <c r="I205" s="37">
        <f>SUM(I196:I204)</f>
        <v>0</v>
      </c>
      <c r="J205" s="57">
        <f>SUM(J196:J204)</f>
        <v>0</v>
      </c>
      <c r="K205" s="57">
        <f t="shared" ref="K205:X205" si="76">SUM(K196:K204)</f>
        <v>0</v>
      </c>
      <c r="L205" s="57">
        <f t="shared" si="76"/>
        <v>0</v>
      </c>
      <c r="M205" s="57">
        <f t="shared" si="76"/>
        <v>0</v>
      </c>
      <c r="N205" s="57">
        <f t="shared" si="76"/>
        <v>0</v>
      </c>
      <c r="O205" s="57">
        <f t="shared" si="76"/>
        <v>0</v>
      </c>
      <c r="P205" s="57">
        <f t="shared" si="76"/>
        <v>0</v>
      </c>
      <c r="Q205" s="57">
        <f t="shared" si="76"/>
        <v>0</v>
      </c>
      <c r="R205" s="57">
        <f t="shared" si="76"/>
        <v>0</v>
      </c>
      <c r="S205" s="57">
        <f t="shared" si="76"/>
        <v>0</v>
      </c>
      <c r="T205" s="57">
        <f t="shared" si="76"/>
        <v>0</v>
      </c>
      <c r="U205" s="57">
        <f t="shared" si="76"/>
        <v>0</v>
      </c>
      <c r="V205" s="57">
        <f t="shared" si="76"/>
        <v>0</v>
      </c>
      <c r="W205" s="57">
        <f t="shared" si="76"/>
        <v>0</v>
      </c>
      <c r="X205" s="57">
        <f t="shared" si="76"/>
        <v>0</v>
      </c>
      <c r="Y205" s="40">
        <f t="shared" si="52"/>
        <v>0</v>
      </c>
    </row>
    <row r="206" spans="1:25" ht="15.75" thickTop="1" x14ac:dyDescent="0.25">
      <c r="A206" s="30" t="s">
        <v>40</v>
      </c>
      <c r="B206" s="31">
        <v>43815</v>
      </c>
      <c r="C206" s="32" t="s">
        <v>30</v>
      </c>
      <c r="D206" s="33">
        <v>16</v>
      </c>
      <c r="E206" s="34">
        <v>0.27083333333333331</v>
      </c>
      <c r="F206" s="35">
        <v>154333</v>
      </c>
      <c r="G206" s="34">
        <v>0.31944444444444448</v>
      </c>
      <c r="H206" s="35">
        <v>154365</v>
      </c>
      <c r="I206" s="37">
        <f t="shared" ref="I206:I218" si="77">SUM(G206-E206)</f>
        <v>4.861111111111116E-2</v>
      </c>
      <c r="J206" s="38">
        <f t="shared" ref="J206:J218" si="78">SUM(H206-F206)</f>
        <v>32</v>
      </c>
      <c r="K206" s="35"/>
      <c r="L206" s="35"/>
      <c r="M206" s="35"/>
      <c r="N206" s="35"/>
      <c r="O206" s="35"/>
      <c r="P206" s="35"/>
      <c r="Q206" s="48">
        <f>SUM(K206:P206)</f>
        <v>0</v>
      </c>
      <c r="R206" s="35"/>
      <c r="S206" s="35"/>
      <c r="T206" s="35"/>
      <c r="U206" s="35"/>
      <c r="V206" s="35"/>
      <c r="W206" s="35"/>
      <c r="X206" s="38">
        <f>SUM(R206:W206)</f>
        <v>0</v>
      </c>
      <c r="Y206" s="40">
        <f t="shared" si="52"/>
        <v>0</v>
      </c>
    </row>
    <row r="207" spans="1:25" x14ac:dyDescent="0.25">
      <c r="A207" s="30" t="s">
        <v>97</v>
      </c>
      <c r="B207" s="41"/>
      <c r="C207" s="42" t="s">
        <v>31</v>
      </c>
      <c r="D207" s="33"/>
      <c r="E207" s="34">
        <v>0.32291666666666669</v>
      </c>
      <c r="F207" s="35">
        <v>154365</v>
      </c>
      <c r="G207" s="34">
        <v>0.36249999999999999</v>
      </c>
      <c r="H207" s="35">
        <v>154388</v>
      </c>
      <c r="I207" s="37">
        <f t="shared" si="77"/>
        <v>3.9583333333333304E-2</v>
      </c>
      <c r="J207" s="38">
        <f t="shared" si="78"/>
        <v>23</v>
      </c>
      <c r="K207" s="35"/>
      <c r="L207" s="35"/>
      <c r="M207" s="35"/>
      <c r="N207" s="35"/>
      <c r="O207" s="35"/>
      <c r="P207" s="35"/>
      <c r="Q207" s="48">
        <f t="shared" ref="Q207:Q218" si="79">SUM(K207:P207)</f>
        <v>0</v>
      </c>
      <c r="R207" s="35"/>
      <c r="S207" s="35"/>
      <c r="T207" s="35"/>
      <c r="U207" s="35"/>
      <c r="V207" s="35"/>
      <c r="W207" s="35"/>
      <c r="X207" s="38">
        <f t="shared" ref="X207:X218" si="80">SUM(R207:W207)</f>
        <v>0</v>
      </c>
      <c r="Y207" s="40">
        <f t="shared" si="52"/>
        <v>0</v>
      </c>
    </row>
    <row r="208" spans="1:25" x14ac:dyDescent="0.25">
      <c r="A208" s="30"/>
      <c r="B208" s="41"/>
      <c r="C208" s="42" t="s">
        <v>32</v>
      </c>
      <c r="D208" s="33">
        <v>16</v>
      </c>
      <c r="E208" s="34">
        <v>0.36944444444444446</v>
      </c>
      <c r="F208" s="35">
        <v>154388</v>
      </c>
      <c r="G208" s="34">
        <v>0.4069444444444445</v>
      </c>
      <c r="H208" s="35">
        <v>154412</v>
      </c>
      <c r="I208" s="37">
        <f t="shared" si="77"/>
        <v>3.7500000000000033E-2</v>
      </c>
      <c r="J208" s="38">
        <f t="shared" si="78"/>
        <v>24</v>
      </c>
      <c r="K208" s="35"/>
      <c r="L208" s="35">
        <v>1</v>
      </c>
      <c r="M208" s="35">
        <v>1</v>
      </c>
      <c r="N208" s="35"/>
      <c r="O208" s="35"/>
      <c r="P208" s="35"/>
      <c r="Q208" s="48">
        <f t="shared" si="79"/>
        <v>2</v>
      </c>
      <c r="R208" s="35"/>
      <c r="S208" s="35">
        <v>1</v>
      </c>
      <c r="T208" s="35"/>
      <c r="U208" s="35"/>
      <c r="V208" s="35">
        <v>1</v>
      </c>
      <c r="W208" s="35"/>
      <c r="X208" s="38">
        <f t="shared" si="80"/>
        <v>2</v>
      </c>
      <c r="Y208" s="40">
        <f t="shared" si="52"/>
        <v>0</v>
      </c>
    </row>
    <row r="209" spans="1:25" x14ac:dyDescent="0.25">
      <c r="A209" s="30"/>
      <c r="B209" s="41"/>
      <c r="C209" s="42" t="s">
        <v>33</v>
      </c>
      <c r="D209" s="33"/>
      <c r="E209" s="34">
        <v>0.41319444444444442</v>
      </c>
      <c r="F209" s="35">
        <v>154412</v>
      </c>
      <c r="G209" s="34">
        <v>0.45624999999999999</v>
      </c>
      <c r="H209" s="35">
        <v>154444</v>
      </c>
      <c r="I209" s="37">
        <f t="shared" si="77"/>
        <v>4.3055555555555569E-2</v>
      </c>
      <c r="J209" s="38">
        <f t="shared" si="78"/>
        <v>32</v>
      </c>
      <c r="K209" s="35">
        <v>1</v>
      </c>
      <c r="L209" s="35">
        <v>1</v>
      </c>
      <c r="M209" s="35"/>
      <c r="N209" s="35"/>
      <c r="O209" s="35"/>
      <c r="P209" s="35"/>
      <c r="Q209" s="48">
        <f t="shared" si="79"/>
        <v>2</v>
      </c>
      <c r="R209" s="35"/>
      <c r="S209" s="35">
        <v>1</v>
      </c>
      <c r="T209" s="35">
        <v>1</v>
      </c>
      <c r="U209" s="35"/>
      <c r="V209" s="35"/>
      <c r="W209" s="35"/>
      <c r="X209" s="38">
        <f t="shared" si="80"/>
        <v>2</v>
      </c>
      <c r="Y209" s="40">
        <f t="shared" si="52"/>
        <v>0</v>
      </c>
    </row>
    <row r="210" spans="1:25" x14ac:dyDescent="0.25">
      <c r="A210" s="30" t="s">
        <v>82</v>
      </c>
      <c r="B210" s="41"/>
      <c r="C210" s="42" t="s">
        <v>34</v>
      </c>
      <c r="D210" s="33">
        <v>16</v>
      </c>
      <c r="E210" s="34">
        <v>0.64583333333333337</v>
      </c>
      <c r="F210" s="35">
        <v>154444</v>
      </c>
      <c r="G210" s="34">
        <v>0.71180555555555547</v>
      </c>
      <c r="H210" s="35">
        <v>154483</v>
      </c>
      <c r="I210" s="37">
        <f t="shared" si="77"/>
        <v>6.5972222222222099E-2</v>
      </c>
      <c r="J210" s="38">
        <f t="shared" si="78"/>
        <v>39</v>
      </c>
      <c r="K210" s="35">
        <v>5</v>
      </c>
      <c r="L210" s="35"/>
      <c r="M210" s="35"/>
      <c r="N210" s="35"/>
      <c r="O210" s="35"/>
      <c r="P210" s="35"/>
      <c r="Q210" s="48">
        <f t="shared" si="79"/>
        <v>5</v>
      </c>
      <c r="R210" s="35">
        <v>1</v>
      </c>
      <c r="S210" s="35">
        <v>4</v>
      </c>
      <c r="T210" s="35"/>
      <c r="U210" s="35"/>
      <c r="V210" s="35"/>
      <c r="W210" s="35"/>
      <c r="X210" s="38">
        <f t="shared" si="80"/>
        <v>5</v>
      </c>
      <c r="Y210" s="40">
        <f t="shared" si="52"/>
        <v>0</v>
      </c>
    </row>
    <row r="211" spans="1:25" x14ac:dyDescent="0.25">
      <c r="A211" s="30"/>
      <c r="B211" s="41"/>
      <c r="C211" s="42" t="s">
        <v>35</v>
      </c>
      <c r="D211" s="33"/>
      <c r="E211" s="34">
        <v>0.72777777777777775</v>
      </c>
      <c r="F211" s="35">
        <v>154483</v>
      </c>
      <c r="G211" s="34">
        <v>0.77777777777777779</v>
      </c>
      <c r="H211" s="35">
        <v>154517</v>
      </c>
      <c r="I211" s="37">
        <f t="shared" si="77"/>
        <v>5.0000000000000044E-2</v>
      </c>
      <c r="J211" s="38">
        <f t="shared" si="78"/>
        <v>34</v>
      </c>
      <c r="K211" s="35">
        <v>2</v>
      </c>
      <c r="L211" s="35"/>
      <c r="M211" s="35"/>
      <c r="N211" s="35"/>
      <c r="O211" s="35"/>
      <c r="P211" s="35"/>
      <c r="Q211" s="48">
        <f t="shared" si="79"/>
        <v>2</v>
      </c>
      <c r="R211" s="35"/>
      <c r="S211" s="35">
        <v>2</v>
      </c>
      <c r="T211" s="35"/>
      <c r="U211" s="35"/>
      <c r="V211" s="35"/>
      <c r="W211" s="35"/>
      <c r="X211" s="38">
        <f t="shared" si="80"/>
        <v>2</v>
      </c>
      <c r="Y211" s="40">
        <f t="shared" ref="Y211:Y297" si="81">SUM(Q211-X211)</f>
        <v>0</v>
      </c>
    </row>
    <row r="212" spans="1:25" x14ac:dyDescent="0.25">
      <c r="A212" s="30"/>
      <c r="B212" s="41"/>
      <c r="C212" s="42" t="s">
        <v>36</v>
      </c>
      <c r="D212" s="33"/>
      <c r="E212" s="34"/>
      <c r="F212" s="35"/>
      <c r="G212" s="34"/>
      <c r="H212" s="35"/>
      <c r="I212" s="37">
        <f t="shared" si="77"/>
        <v>0</v>
      </c>
      <c r="J212" s="38">
        <f t="shared" si="78"/>
        <v>0</v>
      </c>
      <c r="K212" s="35"/>
      <c r="L212" s="35"/>
      <c r="M212" s="35"/>
      <c r="N212" s="35"/>
      <c r="O212" s="35"/>
      <c r="P212" s="35"/>
      <c r="Q212" s="48">
        <f t="shared" si="79"/>
        <v>0</v>
      </c>
      <c r="R212" s="35"/>
      <c r="S212" s="35"/>
      <c r="T212" s="35"/>
      <c r="U212" s="35"/>
      <c r="V212" s="35"/>
      <c r="W212" s="35"/>
      <c r="X212" s="38">
        <f t="shared" si="80"/>
        <v>0</v>
      </c>
      <c r="Y212" s="40">
        <f t="shared" si="81"/>
        <v>0</v>
      </c>
    </row>
    <row r="213" spans="1:25" x14ac:dyDescent="0.25">
      <c r="A213" s="30"/>
      <c r="B213" s="41"/>
      <c r="C213" s="42" t="s">
        <v>37</v>
      </c>
      <c r="D213" s="33"/>
      <c r="E213" s="34"/>
      <c r="F213" s="35"/>
      <c r="G213" s="34"/>
      <c r="H213" s="35"/>
      <c r="I213" s="37">
        <f t="shared" si="77"/>
        <v>0</v>
      </c>
      <c r="J213" s="38">
        <f t="shared" si="78"/>
        <v>0</v>
      </c>
      <c r="K213" s="35"/>
      <c r="L213" s="35"/>
      <c r="M213" s="35"/>
      <c r="N213" s="35"/>
      <c r="O213" s="35"/>
      <c r="P213" s="35"/>
      <c r="Q213" s="48">
        <f t="shared" si="79"/>
        <v>0</v>
      </c>
      <c r="R213" s="35"/>
      <c r="S213" s="35"/>
      <c r="T213" s="35"/>
      <c r="U213" s="35"/>
      <c r="V213" s="35"/>
      <c r="W213" s="35"/>
      <c r="X213" s="38">
        <f t="shared" si="80"/>
        <v>0</v>
      </c>
      <c r="Y213" s="40">
        <f t="shared" si="81"/>
        <v>0</v>
      </c>
    </row>
    <row r="214" spans="1:25" x14ac:dyDescent="0.25">
      <c r="A214" s="30"/>
      <c r="B214" s="41"/>
      <c r="C214" s="42" t="s">
        <v>41</v>
      </c>
      <c r="D214" s="33"/>
      <c r="E214" s="34"/>
      <c r="F214" s="35"/>
      <c r="G214" s="34"/>
      <c r="H214" s="35"/>
      <c r="I214" s="37">
        <f t="shared" si="77"/>
        <v>0</v>
      </c>
      <c r="J214" s="38">
        <f t="shared" si="78"/>
        <v>0</v>
      </c>
      <c r="K214" s="35"/>
      <c r="L214" s="35"/>
      <c r="M214" s="35"/>
      <c r="N214" s="35"/>
      <c r="O214" s="35"/>
      <c r="P214" s="35"/>
      <c r="Q214" s="48">
        <f t="shared" si="79"/>
        <v>0</v>
      </c>
      <c r="R214" s="35"/>
      <c r="S214" s="35"/>
      <c r="T214" s="35"/>
      <c r="U214" s="35"/>
      <c r="V214" s="35"/>
      <c r="W214" s="35"/>
      <c r="X214" s="38">
        <f t="shared" si="80"/>
        <v>0</v>
      </c>
      <c r="Y214" s="40">
        <f t="shared" si="81"/>
        <v>0</v>
      </c>
    </row>
    <row r="215" spans="1:25" x14ac:dyDescent="0.25">
      <c r="A215" s="30"/>
      <c r="B215" s="41"/>
      <c r="C215" s="42" t="s">
        <v>42</v>
      </c>
      <c r="D215" s="33"/>
      <c r="E215" s="34"/>
      <c r="F215" s="35"/>
      <c r="G215" s="34"/>
      <c r="H215" s="35"/>
      <c r="I215" s="37">
        <f t="shared" si="77"/>
        <v>0</v>
      </c>
      <c r="J215" s="38">
        <f t="shared" si="78"/>
        <v>0</v>
      </c>
      <c r="K215" s="35"/>
      <c r="L215" s="35"/>
      <c r="M215" s="35"/>
      <c r="N215" s="35"/>
      <c r="O215" s="35"/>
      <c r="P215" s="35"/>
      <c r="Q215" s="48">
        <f t="shared" si="79"/>
        <v>0</v>
      </c>
      <c r="R215" s="35"/>
      <c r="S215" s="35"/>
      <c r="T215" s="35"/>
      <c r="U215" s="35"/>
      <c r="V215" s="35"/>
      <c r="W215" s="35"/>
      <c r="X215" s="38">
        <f t="shared" si="80"/>
        <v>0</v>
      </c>
      <c r="Y215" s="40">
        <f t="shared" si="81"/>
        <v>0</v>
      </c>
    </row>
    <row r="216" spans="1:25" x14ac:dyDescent="0.25">
      <c r="A216" s="30"/>
      <c r="B216" s="41"/>
      <c r="C216" s="58"/>
      <c r="D216" s="59"/>
      <c r="E216" s="60"/>
      <c r="F216" s="61"/>
      <c r="G216" s="60"/>
      <c r="H216" s="61"/>
      <c r="I216" s="37">
        <f t="shared" si="77"/>
        <v>0</v>
      </c>
      <c r="J216" s="38">
        <f t="shared" si="78"/>
        <v>0</v>
      </c>
      <c r="K216" s="35"/>
      <c r="L216" s="35"/>
      <c r="M216" s="35"/>
      <c r="N216" s="35"/>
      <c r="O216" s="35"/>
      <c r="P216" s="35"/>
      <c r="Q216" s="48">
        <f t="shared" si="79"/>
        <v>0</v>
      </c>
      <c r="R216" s="35"/>
      <c r="S216" s="35"/>
      <c r="T216" s="35"/>
      <c r="U216" s="35"/>
      <c r="V216" s="35"/>
      <c r="W216" s="35"/>
      <c r="X216" s="38">
        <f t="shared" si="80"/>
        <v>0</v>
      </c>
      <c r="Y216" s="40">
        <f t="shared" si="81"/>
        <v>0</v>
      </c>
    </row>
    <row r="217" spans="1:25" x14ac:dyDescent="0.25">
      <c r="A217" s="30"/>
      <c r="B217" s="41"/>
      <c r="C217" s="58"/>
      <c r="D217" s="59"/>
      <c r="E217" s="60"/>
      <c r="F217" s="61"/>
      <c r="G217" s="60"/>
      <c r="H217" s="61"/>
      <c r="I217" s="37">
        <f t="shared" si="77"/>
        <v>0</v>
      </c>
      <c r="J217" s="38">
        <f t="shared" si="78"/>
        <v>0</v>
      </c>
      <c r="K217" s="35"/>
      <c r="L217" s="35"/>
      <c r="M217" s="35"/>
      <c r="N217" s="35"/>
      <c r="O217" s="35"/>
      <c r="P217" s="35"/>
      <c r="Q217" s="48">
        <f t="shared" si="79"/>
        <v>0</v>
      </c>
      <c r="R217" s="35"/>
      <c r="S217" s="35"/>
      <c r="T217" s="35"/>
      <c r="U217" s="35"/>
      <c r="V217" s="35"/>
      <c r="W217" s="35"/>
      <c r="X217" s="38">
        <f t="shared" si="80"/>
        <v>0</v>
      </c>
      <c r="Y217" s="40">
        <f t="shared" si="81"/>
        <v>0</v>
      </c>
    </row>
    <row r="218" spans="1:25" x14ac:dyDescent="0.25">
      <c r="A218" s="30"/>
      <c r="B218" s="41"/>
      <c r="C218" s="58"/>
      <c r="D218" s="59"/>
      <c r="E218" s="60"/>
      <c r="F218" s="61"/>
      <c r="G218" s="60"/>
      <c r="H218" s="61"/>
      <c r="I218" s="37">
        <f t="shared" si="77"/>
        <v>0</v>
      </c>
      <c r="J218" s="38">
        <f t="shared" si="78"/>
        <v>0</v>
      </c>
      <c r="K218" s="35"/>
      <c r="L218" s="35"/>
      <c r="M218" s="35"/>
      <c r="N218" s="35"/>
      <c r="O218" s="35"/>
      <c r="P218" s="35"/>
      <c r="Q218" s="48">
        <f t="shared" si="79"/>
        <v>0</v>
      </c>
      <c r="R218" s="35"/>
      <c r="S218" s="35"/>
      <c r="T218" s="35"/>
      <c r="U218" s="35"/>
      <c r="V218" s="35"/>
      <c r="W218" s="35"/>
      <c r="X218" s="38">
        <f t="shared" si="80"/>
        <v>0</v>
      </c>
      <c r="Y218" s="40">
        <f t="shared" si="81"/>
        <v>0</v>
      </c>
    </row>
    <row r="219" spans="1:25" x14ac:dyDescent="0.25">
      <c r="A219" s="30"/>
      <c r="B219" s="41"/>
      <c r="C219" s="42"/>
      <c r="D219" s="43"/>
      <c r="E219" s="44"/>
      <c r="F219" s="45"/>
      <c r="G219" s="46"/>
      <c r="H219" s="47"/>
      <c r="I219" s="37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0"/>
    </row>
    <row r="220" spans="1:25" ht="15.75" thickBot="1" x14ac:dyDescent="0.3">
      <c r="A220" s="49"/>
      <c r="B220" s="50"/>
      <c r="C220" s="51" t="s">
        <v>38</v>
      </c>
      <c r="D220" s="52"/>
      <c r="E220" s="53"/>
      <c r="F220" s="54"/>
      <c r="G220" s="55"/>
      <c r="H220" s="56" t="s">
        <v>39</v>
      </c>
      <c r="I220" s="37">
        <f>SUM(I206:I219)</f>
        <v>0.28472222222222221</v>
      </c>
      <c r="J220" s="38">
        <f>SUM(J206:J219)</f>
        <v>184</v>
      </c>
      <c r="K220" s="38">
        <f t="shared" ref="K220:X220" si="82">SUM(K206:K219)</f>
        <v>8</v>
      </c>
      <c r="L220" s="38">
        <f t="shared" si="82"/>
        <v>2</v>
      </c>
      <c r="M220" s="38">
        <f t="shared" si="82"/>
        <v>1</v>
      </c>
      <c r="N220" s="38">
        <f t="shared" si="82"/>
        <v>0</v>
      </c>
      <c r="O220" s="38">
        <f t="shared" si="82"/>
        <v>0</v>
      </c>
      <c r="P220" s="38">
        <f t="shared" si="82"/>
        <v>0</v>
      </c>
      <c r="Q220" s="38">
        <f t="shared" si="82"/>
        <v>11</v>
      </c>
      <c r="R220" s="38">
        <f t="shared" si="82"/>
        <v>1</v>
      </c>
      <c r="S220" s="38">
        <f t="shared" si="82"/>
        <v>8</v>
      </c>
      <c r="T220" s="38">
        <f t="shared" si="82"/>
        <v>1</v>
      </c>
      <c r="U220" s="38">
        <f t="shared" si="82"/>
        <v>0</v>
      </c>
      <c r="V220" s="38">
        <f t="shared" si="82"/>
        <v>1</v>
      </c>
      <c r="W220" s="38">
        <f t="shared" si="82"/>
        <v>0</v>
      </c>
      <c r="X220" s="38">
        <f t="shared" si="82"/>
        <v>11</v>
      </c>
      <c r="Y220" s="40">
        <f t="shared" si="81"/>
        <v>0</v>
      </c>
    </row>
    <row r="221" spans="1:25" ht="15.75" thickTop="1" x14ac:dyDescent="0.25">
      <c r="A221" s="30" t="s">
        <v>43</v>
      </c>
      <c r="B221" s="31">
        <v>43816</v>
      </c>
      <c r="C221" s="32" t="s">
        <v>30</v>
      </c>
      <c r="D221" s="33">
        <v>16</v>
      </c>
      <c r="E221" s="34">
        <v>0.27083333333333331</v>
      </c>
      <c r="F221" s="35">
        <v>154517</v>
      </c>
      <c r="G221" s="34">
        <v>0.31180555555555556</v>
      </c>
      <c r="H221" s="35">
        <v>154549</v>
      </c>
      <c r="I221" s="37">
        <f t="shared" ref="I221:I233" si="83">SUM(G221-E221)</f>
        <v>4.0972222222222243E-2</v>
      </c>
      <c r="J221" s="38">
        <f t="shared" ref="J221:J233" si="84">SUM(H221-F221)</f>
        <v>32</v>
      </c>
      <c r="K221" s="35">
        <v>1</v>
      </c>
      <c r="L221" s="35">
        <v>1</v>
      </c>
      <c r="M221" s="35"/>
      <c r="N221" s="35"/>
      <c r="O221" s="35"/>
      <c r="P221" s="35"/>
      <c r="Q221" s="38">
        <f>SUM(K221:P221)</f>
        <v>2</v>
      </c>
      <c r="R221" s="35"/>
      <c r="S221" s="35">
        <v>2</v>
      </c>
      <c r="T221" s="35"/>
      <c r="U221" s="35"/>
      <c r="V221" s="35"/>
      <c r="W221" s="35"/>
      <c r="X221" s="38">
        <f>SUM(R221:W221)</f>
        <v>2</v>
      </c>
      <c r="Y221" s="40">
        <f t="shared" si="81"/>
        <v>0</v>
      </c>
    </row>
    <row r="222" spans="1:25" x14ac:dyDescent="0.25">
      <c r="A222" s="30" t="s">
        <v>97</v>
      </c>
      <c r="B222" s="41"/>
      <c r="C222" s="42" t="s">
        <v>31</v>
      </c>
      <c r="D222" s="33"/>
      <c r="E222" s="34">
        <v>0.32291666666666669</v>
      </c>
      <c r="F222" s="35">
        <v>154549</v>
      </c>
      <c r="G222" s="34">
        <v>0.35972222222222222</v>
      </c>
      <c r="H222" s="35">
        <v>154572</v>
      </c>
      <c r="I222" s="37">
        <f t="shared" si="83"/>
        <v>3.6805555555555536E-2</v>
      </c>
      <c r="J222" s="38">
        <f t="shared" si="84"/>
        <v>23</v>
      </c>
      <c r="K222" s="35"/>
      <c r="L222" s="35"/>
      <c r="M222" s="35"/>
      <c r="N222" s="35"/>
      <c r="O222" s="35"/>
      <c r="P222" s="35"/>
      <c r="Q222" s="38">
        <f t="shared" ref="Q222:Q233" si="85">SUM(K222:P222)</f>
        <v>0</v>
      </c>
      <c r="R222" s="35"/>
      <c r="S222" s="35"/>
      <c r="T222" s="35"/>
      <c r="U222" s="35"/>
      <c r="V222" s="35"/>
      <c r="W222" s="35"/>
      <c r="X222" s="38">
        <f t="shared" ref="X222:X233" si="86">SUM(R222:W222)</f>
        <v>0</v>
      </c>
      <c r="Y222" s="40">
        <f t="shared" si="81"/>
        <v>0</v>
      </c>
    </row>
    <row r="223" spans="1:25" x14ac:dyDescent="0.25">
      <c r="A223" s="30"/>
      <c r="B223" s="41"/>
      <c r="C223" s="42" t="s">
        <v>32</v>
      </c>
      <c r="D223" s="33">
        <v>16</v>
      </c>
      <c r="E223" s="34">
        <v>0.36944444444444446</v>
      </c>
      <c r="F223" s="35">
        <v>154572</v>
      </c>
      <c r="G223" s="34">
        <v>0.40416666666666662</v>
      </c>
      <c r="H223" s="35">
        <v>154595</v>
      </c>
      <c r="I223" s="37">
        <f t="shared" si="83"/>
        <v>3.4722222222222154E-2</v>
      </c>
      <c r="J223" s="38">
        <f t="shared" si="84"/>
        <v>23</v>
      </c>
      <c r="K223" s="35"/>
      <c r="L223" s="35">
        <v>1</v>
      </c>
      <c r="M223" s="35">
        <v>1</v>
      </c>
      <c r="N223" s="35"/>
      <c r="O223" s="35"/>
      <c r="P223" s="35"/>
      <c r="Q223" s="38">
        <f t="shared" si="85"/>
        <v>2</v>
      </c>
      <c r="R223" s="35"/>
      <c r="S223" s="35">
        <v>2</v>
      </c>
      <c r="T223" s="35"/>
      <c r="U223" s="35"/>
      <c r="V223" s="35"/>
      <c r="W223" s="35"/>
      <c r="X223" s="38">
        <f t="shared" si="86"/>
        <v>2</v>
      </c>
      <c r="Y223" s="40">
        <f t="shared" si="81"/>
        <v>0</v>
      </c>
    </row>
    <row r="224" spans="1:25" x14ac:dyDescent="0.25">
      <c r="A224" s="30"/>
      <c r="B224" s="41"/>
      <c r="C224" s="42" t="s">
        <v>33</v>
      </c>
      <c r="D224" s="33"/>
      <c r="E224" s="34">
        <v>0.41319444444444442</v>
      </c>
      <c r="F224" s="35">
        <v>154595</v>
      </c>
      <c r="G224" s="34">
        <v>0.4604166666666667</v>
      </c>
      <c r="H224" s="35">
        <v>154624</v>
      </c>
      <c r="I224" s="37">
        <f t="shared" si="83"/>
        <v>4.7222222222222276E-2</v>
      </c>
      <c r="J224" s="38">
        <f t="shared" si="84"/>
        <v>29</v>
      </c>
      <c r="K224" s="35"/>
      <c r="L224" s="35">
        <v>1</v>
      </c>
      <c r="M224" s="35"/>
      <c r="N224" s="35"/>
      <c r="O224" s="35"/>
      <c r="P224" s="35"/>
      <c r="Q224" s="38">
        <f t="shared" si="85"/>
        <v>1</v>
      </c>
      <c r="R224" s="35"/>
      <c r="S224" s="35"/>
      <c r="T224" s="35">
        <v>1</v>
      </c>
      <c r="U224" s="35"/>
      <c r="V224" s="35"/>
      <c r="W224" s="35"/>
      <c r="X224" s="38">
        <f t="shared" si="86"/>
        <v>1</v>
      </c>
      <c r="Y224" s="40">
        <f t="shared" si="81"/>
        <v>0</v>
      </c>
    </row>
    <row r="225" spans="1:25" x14ac:dyDescent="0.25">
      <c r="A225" s="30" t="s">
        <v>82</v>
      </c>
      <c r="B225" s="41"/>
      <c r="C225" s="42" t="s">
        <v>34</v>
      </c>
      <c r="D225" s="33">
        <v>16</v>
      </c>
      <c r="E225" s="34">
        <v>0.64583333333333337</v>
      </c>
      <c r="F225" s="35">
        <v>154628</v>
      </c>
      <c r="G225" s="34">
        <v>0.71180555555555547</v>
      </c>
      <c r="H225" s="35">
        <v>154670</v>
      </c>
      <c r="I225" s="37">
        <f t="shared" si="83"/>
        <v>6.5972222222222099E-2</v>
      </c>
      <c r="J225" s="38">
        <f t="shared" si="84"/>
        <v>42</v>
      </c>
      <c r="K225" s="35"/>
      <c r="L225" s="35"/>
      <c r="M225" s="35"/>
      <c r="N225" s="35"/>
      <c r="O225" s="35"/>
      <c r="P225" s="35"/>
      <c r="Q225" s="38">
        <f t="shared" si="85"/>
        <v>0</v>
      </c>
      <c r="R225" s="35"/>
      <c r="S225" s="35"/>
      <c r="T225" s="35"/>
      <c r="U225" s="35"/>
      <c r="V225" s="35"/>
      <c r="W225" s="35"/>
      <c r="X225" s="38">
        <f t="shared" si="86"/>
        <v>0</v>
      </c>
      <c r="Y225" s="40">
        <f t="shared" si="81"/>
        <v>0</v>
      </c>
    </row>
    <row r="226" spans="1:25" x14ac:dyDescent="0.25">
      <c r="A226" s="30"/>
      <c r="B226" s="41"/>
      <c r="C226" s="42" t="s">
        <v>35</v>
      </c>
      <c r="D226" s="33"/>
      <c r="E226" s="34">
        <v>0.72777777777777775</v>
      </c>
      <c r="F226" s="35">
        <v>154670</v>
      </c>
      <c r="G226" s="34">
        <v>0.77777777777777779</v>
      </c>
      <c r="H226" s="35">
        <v>154702</v>
      </c>
      <c r="I226" s="37">
        <f t="shared" si="83"/>
        <v>5.0000000000000044E-2</v>
      </c>
      <c r="J226" s="38">
        <f t="shared" si="84"/>
        <v>32</v>
      </c>
      <c r="K226" s="35">
        <v>5</v>
      </c>
      <c r="L226" s="35">
        <v>1</v>
      </c>
      <c r="M226" s="35"/>
      <c r="N226" s="35"/>
      <c r="O226" s="35"/>
      <c r="P226" s="35"/>
      <c r="Q226" s="38">
        <f t="shared" si="85"/>
        <v>6</v>
      </c>
      <c r="R226" s="35"/>
      <c r="S226" s="35">
        <v>4</v>
      </c>
      <c r="T226" s="35">
        <v>2</v>
      </c>
      <c r="U226" s="35"/>
      <c r="V226" s="35"/>
      <c r="W226" s="35"/>
      <c r="X226" s="38">
        <f t="shared" si="86"/>
        <v>6</v>
      </c>
      <c r="Y226" s="40">
        <f t="shared" si="81"/>
        <v>0</v>
      </c>
    </row>
    <row r="227" spans="1:25" x14ac:dyDescent="0.25">
      <c r="A227" s="30"/>
      <c r="B227" s="41"/>
      <c r="C227" s="42" t="s">
        <v>36</v>
      </c>
      <c r="D227" s="33"/>
      <c r="E227" s="34"/>
      <c r="F227" s="35"/>
      <c r="G227" s="34"/>
      <c r="H227" s="35"/>
      <c r="I227" s="37">
        <f t="shared" si="83"/>
        <v>0</v>
      </c>
      <c r="J227" s="38">
        <f t="shared" si="84"/>
        <v>0</v>
      </c>
      <c r="K227" s="35"/>
      <c r="L227" s="35"/>
      <c r="M227" s="35"/>
      <c r="N227" s="35"/>
      <c r="O227" s="35"/>
      <c r="P227" s="35"/>
      <c r="Q227" s="38">
        <f t="shared" si="85"/>
        <v>0</v>
      </c>
      <c r="R227" s="35"/>
      <c r="S227" s="35"/>
      <c r="T227" s="35"/>
      <c r="U227" s="35"/>
      <c r="V227" s="35"/>
      <c r="W227" s="35"/>
      <c r="X227" s="38">
        <f t="shared" si="86"/>
        <v>0</v>
      </c>
      <c r="Y227" s="40">
        <f t="shared" si="81"/>
        <v>0</v>
      </c>
    </row>
    <row r="228" spans="1:25" x14ac:dyDescent="0.25">
      <c r="A228" s="30"/>
      <c r="B228" s="41"/>
      <c r="C228" s="42" t="s">
        <v>37</v>
      </c>
      <c r="D228" s="33"/>
      <c r="E228" s="34"/>
      <c r="F228" s="35"/>
      <c r="G228" s="34"/>
      <c r="H228" s="35"/>
      <c r="I228" s="37">
        <f t="shared" si="83"/>
        <v>0</v>
      </c>
      <c r="J228" s="38">
        <f t="shared" si="84"/>
        <v>0</v>
      </c>
      <c r="K228" s="35"/>
      <c r="L228" s="35"/>
      <c r="M228" s="35"/>
      <c r="N228" s="35"/>
      <c r="O228" s="35"/>
      <c r="P228" s="35"/>
      <c r="Q228" s="38">
        <f t="shared" si="85"/>
        <v>0</v>
      </c>
      <c r="R228" s="35"/>
      <c r="S228" s="35"/>
      <c r="T228" s="35"/>
      <c r="U228" s="35"/>
      <c r="V228" s="35"/>
      <c r="W228" s="35"/>
      <c r="X228" s="38">
        <f t="shared" si="86"/>
        <v>0</v>
      </c>
      <c r="Y228" s="40">
        <f t="shared" si="81"/>
        <v>0</v>
      </c>
    </row>
    <row r="229" spans="1:25" x14ac:dyDescent="0.25">
      <c r="A229" s="30"/>
      <c r="B229" s="41"/>
      <c r="C229" s="42" t="s">
        <v>41</v>
      </c>
      <c r="D229" s="33"/>
      <c r="E229" s="34"/>
      <c r="F229" s="35"/>
      <c r="G229" s="34"/>
      <c r="H229" s="35"/>
      <c r="I229" s="37">
        <f t="shared" si="83"/>
        <v>0</v>
      </c>
      <c r="J229" s="38">
        <f t="shared" si="84"/>
        <v>0</v>
      </c>
      <c r="K229" s="35"/>
      <c r="L229" s="35"/>
      <c r="M229" s="35"/>
      <c r="N229" s="35"/>
      <c r="O229" s="35"/>
      <c r="P229" s="35"/>
      <c r="Q229" s="38">
        <f t="shared" si="85"/>
        <v>0</v>
      </c>
      <c r="R229" s="35"/>
      <c r="S229" s="35"/>
      <c r="T229" s="35"/>
      <c r="U229" s="35"/>
      <c r="V229" s="35"/>
      <c r="W229" s="35"/>
      <c r="X229" s="38">
        <f t="shared" si="86"/>
        <v>0</v>
      </c>
      <c r="Y229" s="40">
        <f t="shared" si="81"/>
        <v>0</v>
      </c>
    </row>
    <row r="230" spans="1:25" x14ac:dyDescent="0.25">
      <c r="A230" s="30"/>
      <c r="B230" s="41"/>
      <c r="C230" s="42" t="s">
        <v>42</v>
      </c>
      <c r="D230" s="33"/>
      <c r="E230" s="34"/>
      <c r="F230" s="35"/>
      <c r="G230" s="34"/>
      <c r="H230" s="35"/>
      <c r="I230" s="37">
        <f t="shared" si="83"/>
        <v>0</v>
      </c>
      <c r="J230" s="38">
        <f t="shared" si="84"/>
        <v>0</v>
      </c>
      <c r="K230" s="35"/>
      <c r="L230" s="35"/>
      <c r="M230" s="35"/>
      <c r="N230" s="35"/>
      <c r="O230" s="35"/>
      <c r="P230" s="35"/>
      <c r="Q230" s="38">
        <f t="shared" si="85"/>
        <v>0</v>
      </c>
      <c r="R230" s="35"/>
      <c r="S230" s="35"/>
      <c r="T230" s="35"/>
      <c r="U230" s="35"/>
      <c r="V230" s="35"/>
      <c r="W230" s="35"/>
      <c r="X230" s="38">
        <f t="shared" si="86"/>
        <v>0</v>
      </c>
      <c r="Y230" s="40">
        <f t="shared" si="81"/>
        <v>0</v>
      </c>
    </row>
    <row r="231" spans="1:25" x14ac:dyDescent="0.25">
      <c r="A231" s="30"/>
      <c r="B231" s="41"/>
      <c r="C231" s="58"/>
      <c r="D231" s="59"/>
      <c r="E231" s="60"/>
      <c r="F231" s="61"/>
      <c r="G231" s="60"/>
      <c r="H231" s="61"/>
      <c r="I231" s="37">
        <f t="shared" si="83"/>
        <v>0</v>
      </c>
      <c r="J231" s="38">
        <f t="shared" si="84"/>
        <v>0</v>
      </c>
      <c r="K231" s="35"/>
      <c r="L231" s="35"/>
      <c r="M231" s="35"/>
      <c r="N231" s="35"/>
      <c r="O231" s="35"/>
      <c r="P231" s="35"/>
      <c r="Q231" s="38">
        <f t="shared" si="85"/>
        <v>0</v>
      </c>
      <c r="R231" s="35"/>
      <c r="S231" s="35"/>
      <c r="T231" s="35"/>
      <c r="U231" s="35"/>
      <c r="V231" s="35"/>
      <c r="W231" s="35"/>
      <c r="X231" s="38">
        <f t="shared" si="86"/>
        <v>0</v>
      </c>
      <c r="Y231" s="40">
        <f t="shared" si="81"/>
        <v>0</v>
      </c>
    </row>
    <row r="232" spans="1:25" x14ac:dyDescent="0.25">
      <c r="A232" s="30"/>
      <c r="B232" s="41"/>
      <c r="C232" s="58"/>
      <c r="D232" s="59"/>
      <c r="E232" s="60"/>
      <c r="F232" s="61"/>
      <c r="G232" s="60"/>
      <c r="H232" s="61"/>
      <c r="I232" s="37">
        <f t="shared" si="83"/>
        <v>0</v>
      </c>
      <c r="J232" s="38">
        <f t="shared" si="84"/>
        <v>0</v>
      </c>
      <c r="K232" s="35"/>
      <c r="L232" s="35"/>
      <c r="M232" s="35"/>
      <c r="N232" s="35"/>
      <c r="O232" s="35"/>
      <c r="P232" s="35"/>
      <c r="Q232" s="38">
        <f t="shared" si="85"/>
        <v>0</v>
      </c>
      <c r="R232" s="35"/>
      <c r="S232" s="35"/>
      <c r="T232" s="35"/>
      <c r="U232" s="35"/>
      <c r="V232" s="35"/>
      <c r="W232" s="35"/>
      <c r="X232" s="38">
        <f t="shared" si="86"/>
        <v>0</v>
      </c>
      <c r="Y232" s="40">
        <f t="shared" si="81"/>
        <v>0</v>
      </c>
    </row>
    <row r="233" spans="1:25" x14ac:dyDescent="0.25">
      <c r="A233" s="30"/>
      <c r="B233" s="41"/>
      <c r="C233" s="58"/>
      <c r="D233" s="59"/>
      <c r="E233" s="60"/>
      <c r="F233" s="61"/>
      <c r="G233" s="60"/>
      <c r="H233" s="61"/>
      <c r="I233" s="37">
        <f t="shared" si="83"/>
        <v>0</v>
      </c>
      <c r="J233" s="38">
        <f t="shared" si="84"/>
        <v>0</v>
      </c>
      <c r="K233" s="35"/>
      <c r="L233" s="35"/>
      <c r="M233" s="35"/>
      <c r="N233" s="35"/>
      <c r="O233" s="35"/>
      <c r="P233" s="35"/>
      <c r="Q233" s="38">
        <f t="shared" si="85"/>
        <v>0</v>
      </c>
      <c r="R233" s="35"/>
      <c r="S233" s="35"/>
      <c r="T233" s="35"/>
      <c r="U233" s="35"/>
      <c r="V233" s="35"/>
      <c r="W233" s="35"/>
      <c r="X233" s="38">
        <f t="shared" si="86"/>
        <v>0</v>
      </c>
      <c r="Y233" s="40">
        <f t="shared" si="81"/>
        <v>0</v>
      </c>
    </row>
    <row r="234" spans="1:25" x14ac:dyDescent="0.25">
      <c r="A234" s="30"/>
      <c r="B234" s="41"/>
      <c r="C234" s="42"/>
      <c r="D234" s="43"/>
      <c r="E234" s="44"/>
      <c r="F234" s="45"/>
      <c r="G234" s="46"/>
      <c r="H234" s="47"/>
      <c r="I234" s="37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0"/>
    </row>
    <row r="235" spans="1:25" ht="15.75" thickBot="1" x14ac:dyDescent="0.3">
      <c r="A235" s="49"/>
      <c r="B235" s="50"/>
      <c r="C235" s="51" t="s">
        <v>38</v>
      </c>
      <c r="D235" s="52"/>
      <c r="E235" s="53"/>
      <c r="F235" s="54"/>
      <c r="G235" s="55"/>
      <c r="H235" s="56" t="s">
        <v>39</v>
      </c>
      <c r="I235" s="37">
        <f>SUM(I221:I234)</f>
        <v>0.27569444444444435</v>
      </c>
      <c r="J235" s="38">
        <f>SUM(J221:J234)</f>
        <v>181</v>
      </c>
      <c r="K235" s="38">
        <f t="shared" ref="K235:X235" si="87">SUM(K221:K234)</f>
        <v>6</v>
      </c>
      <c r="L235" s="38">
        <f t="shared" si="87"/>
        <v>4</v>
      </c>
      <c r="M235" s="38">
        <f t="shared" si="87"/>
        <v>1</v>
      </c>
      <c r="N235" s="38">
        <f t="shared" si="87"/>
        <v>0</v>
      </c>
      <c r="O235" s="38">
        <f t="shared" si="87"/>
        <v>0</v>
      </c>
      <c r="P235" s="38">
        <f t="shared" si="87"/>
        <v>0</v>
      </c>
      <c r="Q235" s="38">
        <f t="shared" si="87"/>
        <v>11</v>
      </c>
      <c r="R235" s="38">
        <f t="shared" si="87"/>
        <v>0</v>
      </c>
      <c r="S235" s="38">
        <f t="shared" si="87"/>
        <v>8</v>
      </c>
      <c r="T235" s="38">
        <f t="shared" si="87"/>
        <v>3</v>
      </c>
      <c r="U235" s="38">
        <f t="shared" si="87"/>
        <v>0</v>
      </c>
      <c r="V235" s="38">
        <f t="shared" si="87"/>
        <v>0</v>
      </c>
      <c r="W235" s="38">
        <f t="shared" si="87"/>
        <v>0</v>
      </c>
      <c r="X235" s="38">
        <f t="shared" si="87"/>
        <v>11</v>
      </c>
      <c r="Y235" s="40">
        <f t="shared" si="81"/>
        <v>0</v>
      </c>
    </row>
    <row r="236" spans="1:25" ht="16.5" thickTop="1" thickBot="1" x14ac:dyDescent="0.3">
      <c r="A236" s="214" t="s">
        <v>44</v>
      </c>
      <c r="B236" s="221">
        <v>43817</v>
      </c>
      <c r="C236" s="215" t="s">
        <v>30</v>
      </c>
      <c r="D236" s="216">
        <v>16</v>
      </c>
      <c r="E236" s="209">
        <v>0.27083333333333331</v>
      </c>
      <c r="F236" s="210">
        <v>154702</v>
      </c>
      <c r="G236" s="209">
        <v>0.32013888888888892</v>
      </c>
      <c r="H236" s="210">
        <v>154736</v>
      </c>
      <c r="I236" s="37">
        <f t="shared" ref="I236:I248" si="88">SUM(G236-E236)</f>
        <v>4.9305555555555602E-2</v>
      </c>
      <c r="J236" s="38">
        <f t="shared" ref="J236:J248" si="89">SUM(H236-F236)</f>
        <v>34</v>
      </c>
      <c r="K236" s="203"/>
      <c r="L236" s="213">
        <v>3</v>
      </c>
      <c r="M236" s="204"/>
      <c r="N236" s="204"/>
      <c r="O236" s="204"/>
      <c r="P236" s="204"/>
      <c r="Q236" s="38">
        <f>SUM(K236:P236)</f>
        <v>3</v>
      </c>
      <c r="R236" s="203"/>
      <c r="S236" s="213">
        <v>2</v>
      </c>
      <c r="T236" s="213">
        <v>1</v>
      </c>
      <c r="U236" s="204"/>
      <c r="V236" s="204"/>
      <c r="W236" s="204"/>
      <c r="X236" s="38">
        <f>SUM(R236:W236)</f>
        <v>3</v>
      </c>
      <c r="Y236" s="40">
        <f t="shared" si="81"/>
        <v>0</v>
      </c>
    </row>
    <row r="237" spans="1:25" ht="15.75" thickBot="1" x14ac:dyDescent="0.3">
      <c r="A237" s="217" t="s">
        <v>120</v>
      </c>
      <c r="B237" s="233"/>
      <c r="C237" s="219" t="s">
        <v>31</v>
      </c>
      <c r="D237" s="220"/>
      <c r="E237" s="212">
        <v>0.32291666666666669</v>
      </c>
      <c r="F237" s="207">
        <v>154736</v>
      </c>
      <c r="G237" s="212">
        <v>0.35972222222222222</v>
      </c>
      <c r="H237" s="207">
        <v>154758</v>
      </c>
      <c r="I237" s="37">
        <f t="shared" si="88"/>
        <v>3.6805555555555536E-2</v>
      </c>
      <c r="J237" s="38">
        <f t="shared" si="89"/>
        <v>22</v>
      </c>
      <c r="K237" s="208"/>
      <c r="L237" s="206"/>
      <c r="M237" s="206"/>
      <c r="N237" s="206"/>
      <c r="O237" s="206"/>
      <c r="P237" s="206"/>
      <c r="Q237" s="38">
        <f t="shared" ref="Q237:Q248" si="90">SUM(K237:P237)</f>
        <v>0</v>
      </c>
      <c r="R237" s="208"/>
      <c r="S237" s="206"/>
      <c r="T237" s="206"/>
      <c r="U237" s="206"/>
      <c r="V237" s="206"/>
      <c r="W237" s="206"/>
      <c r="X237" s="38">
        <f t="shared" ref="X237:X248" si="91">SUM(R237:W237)</f>
        <v>0</v>
      </c>
      <c r="Y237" s="40">
        <f t="shared" si="81"/>
        <v>0</v>
      </c>
    </row>
    <row r="238" spans="1:25" ht="15.75" thickBot="1" x14ac:dyDescent="0.3">
      <c r="A238" s="217" t="s">
        <v>120</v>
      </c>
      <c r="B238" s="233"/>
      <c r="C238" s="219" t="s">
        <v>32</v>
      </c>
      <c r="D238" s="220">
        <v>16</v>
      </c>
      <c r="E238" s="212">
        <v>0.36944444444444446</v>
      </c>
      <c r="F238" s="207">
        <v>154758</v>
      </c>
      <c r="G238" s="212">
        <v>0.40347222222222223</v>
      </c>
      <c r="H238" s="207">
        <v>154782</v>
      </c>
      <c r="I238" s="37">
        <f t="shared" si="88"/>
        <v>3.4027777777777768E-2</v>
      </c>
      <c r="J238" s="38">
        <f t="shared" si="89"/>
        <v>24</v>
      </c>
      <c r="K238" s="208"/>
      <c r="L238" s="207">
        <v>1</v>
      </c>
      <c r="M238" s="207">
        <v>1</v>
      </c>
      <c r="N238" s="206"/>
      <c r="O238" s="206"/>
      <c r="P238" s="206"/>
      <c r="Q238" s="38">
        <f t="shared" si="90"/>
        <v>2</v>
      </c>
      <c r="R238" s="208"/>
      <c r="S238" s="207">
        <v>1</v>
      </c>
      <c r="T238" s="206"/>
      <c r="U238" s="206"/>
      <c r="V238" s="207">
        <v>1</v>
      </c>
      <c r="W238" s="206"/>
      <c r="X238" s="38">
        <f t="shared" si="91"/>
        <v>2</v>
      </c>
      <c r="Y238" s="40">
        <f t="shared" si="81"/>
        <v>0</v>
      </c>
    </row>
    <row r="239" spans="1:25" ht="15.75" thickBot="1" x14ac:dyDescent="0.3">
      <c r="A239" s="217"/>
      <c r="B239" s="233"/>
      <c r="C239" s="219" t="s">
        <v>33</v>
      </c>
      <c r="D239" s="220"/>
      <c r="E239" s="212">
        <v>0.41319444444444442</v>
      </c>
      <c r="F239" s="207">
        <v>154782</v>
      </c>
      <c r="G239" s="212">
        <v>0.46666666666666662</v>
      </c>
      <c r="H239" s="207">
        <v>154815</v>
      </c>
      <c r="I239" s="37">
        <f t="shared" si="88"/>
        <v>5.3472222222222199E-2</v>
      </c>
      <c r="J239" s="38">
        <f t="shared" si="89"/>
        <v>33</v>
      </c>
      <c r="K239" s="205">
        <v>1</v>
      </c>
      <c r="L239" s="207">
        <v>1</v>
      </c>
      <c r="M239" s="206"/>
      <c r="N239" s="206"/>
      <c r="O239" s="206"/>
      <c r="P239" s="206"/>
      <c r="Q239" s="38">
        <f t="shared" si="90"/>
        <v>2</v>
      </c>
      <c r="R239" s="208"/>
      <c r="S239" s="207">
        <v>1</v>
      </c>
      <c r="T239" s="207">
        <v>1</v>
      </c>
      <c r="U239" s="206"/>
      <c r="V239" s="206"/>
      <c r="W239" s="206"/>
      <c r="X239" s="38">
        <f t="shared" si="91"/>
        <v>2</v>
      </c>
      <c r="Y239" s="40">
        <f t="shared" si="81"/>
        <v>0</v>
      </c>
    </row>
    <row r="240" spans="1:25" ht="15.75" thickBot="1" x14ac:dyDescent="0.3">
      <c r="A240" s="217" t="s">
        <v>136</v>
      </c>
      <c r="B240" s="233"/>
      <c r="C240" s="219" t="s">
        <v>34</v>
      </c>
      <c r="D240" s="220">
        <v>16</v>
      </c>
      <c r="E240" s="212">
        <v>0.64583333333333337</v>
      </c>
      <c r="F240" s="207">
        <v>154815</v>
      </c>
      <c r="G240" s="212">
        <v>0.69652777777777775</v>
      </c>
      <c r="H240" s="207">
        <v>154848</v>
      </c>
      <c r="I240" s="37">
        <f t="shared" si="88"/>
        <v>5.0694444444444375E-2</v>
      </c>
      <c r="J240" s="38">
        <f t="shared" si="89"/>
        <v>33</v>
      </c>
      <c r="K240" s="208"/>
      <c r="L240" s="207">
        <v>3</v>
      </c>
      <c r="M240" s="206"/>
      <c r="N240" s="206"/>
      <c r="O240" s="206"/>
      <c r="P240" s="206"/>
      <c r="Q240" s="38">
        <f t="shared" si="90"/>
        <v>3</v>
      </c>
      <c r="R240" s="208"/>
      <c r="S240" s="207">
        <v>1</v>
      </c>
      <c r="T240" s="206"/>
      <c r="U240" s="206"/>
      <c r="V240" s="207">
        <v>2</v>
      </c>
      <c r="W240" s="206"/>
      <c r="X240" s="38">
        <f t="shared" si="91"/>
        <v>3</v>
      </c>
      <c r="Y240" s="40">
        <f t="shared" si="81"/>
        <v>0</v>
      </c>
    </row>
    <row r="241" spans="1:25" ht="15.75" thickBot="1" x14ac:dyDescent="0.3">
      <c r="A241" s="217"/>
      <c r="B241" s="233"/>
      <c r="C241" s="219" t="s">
        <v>35</v>
      </c>
      <c r="D241" s="220"/>
      <c r="E241" s="212">
        <v>0.72777777777777775</v>
      </c>
      <c r="F241" s="207">
        <v>154848</v>
      </c>
      <c r="G241" s="212">
        <v>0.78125</v>
      </c>
      <c r="H241" s="207">
        <v>154885</v>
      </c>
      <c r="I241" s="37">
        <f t="shared" si="88"/>
        <v>5.3472222222222254E-2</v>
      </c>
      <c r="J241" s="38">
        <f t="shared" si="89"/>
        <v>37</v>
      </c>
      <c r="K241" s="205">
        <v>1</v>
      </c>
      <c r="L241" s="207">
        <v>2</v>
      </c>
      <c r="M241" s="207">
        <v>1</v>
      </c>
      <c r="N241" s="206"/>
      <c r="O241" s="206"/>
      <c r="P241" s="206"/>
      <c r="Q241" s="38">
        <f t="shared" si="90"/>
        <v>4</v>
      </c>
      <c r="R241" s="208"/>
      <c r="S241" s="207">
        <v>3</v>
      </c>
      <c r="T241" s="206"/>
      <c r="U241" s="206"/>
      <c r="V241" s="207">
        <v>1</v>
      </c>
      <c r="W241" s="206"/>
      <c r="X241" s="38">
        <f t="shared" si="91"/>
        <v>4</v>
      </c>
      <c r="Y241" s="40">
        <f t="shared" si="81"/>
        <v>0</v>
      </c>
    </row>
    <row r="242" spans="1:25" x14ac:dyDescent="0.25">
      <c r="A242" s="30"/>
      <c r="B242" s="62"/>
      <c r="C242" s="42" t="s">
        <v>36</v>
      </c>
      <c r="D242" s="33"/>
      <c r="E242" s="34"/>
      <c r="F242" s="35"/>
      <c r="G242" s="34"/>
      <c r="H242" s="35"/>
      <c r="I242" s="37">
        <f t="shared" si="88"/>
        <v>0</v>
      </c>
      <c r="J242" s="38">
        <f t="shared" si="89"/>
        <v>0</v>
      </c>
      <c r="K242" s="35"/>
      <c r="L242" s="35"/>
      <c r="M242" s="35"/>
      <c r="N242" s="35"/>
      <c r="O242" s="35"/>
      <c r="P242" s="35"/>
      <c r="Q242" s="38">
        <f t="shared" si="90"/>
        <v>0</v>
      </c>
      <c r="R242" s="35"/>
      <c r="S242" s="35"/>
      <c r="T242" s="35"/>
      <c r="U242" s="35"/>
      <c r="V242" s="35"/>
      <c r="W242" s="35"/>
      <c r="X242" s="38">
        <f t="shared" si="91"/>
        <v>0</v>
      </c>
      <c r="Y242" s="40">
        <f t="shared" si="81"/>
        <v>0</v>
      </c>
    </row>
    <row r="243" spans="1:25" x14ac:dyDescent="0.25">
      <c r="A243" s="30"/>
      <c r="B243" s="62"/>
      <c r="C243" s="42" t="s">
        <v>37</v>
      </c>
      <c r="D243" s="33"/>
      <c r="E243" s="34"/>
      <c r="F243" s="35"/>
      <c r="G243" s="34"/>
      <c r="H243" s="35"/>
      <c r="I243" s="37">
        <f t="shared" si="88"/>
        <v>0</v>
      </c>
      <c r="J243" s="38">
        <f t="shared" si="89"/>
        <v>0</v>
      </c>
      <c r="K243" s="35"/>
      <c r="L243" s="35"/>
      <c r="M243" s="35"/>
      <c r="N243" s="35"/>
      <c r="O243" s="35"/>
      <c r="P243" s="35"/>
      <c r="Q243" s="38">
        <f t="shared" si="90"/>
        <v>0</v>
      </c>
      <c r="R243" s="35"/>
      <c r="S243" s="35"/>
      <c r="T243" s="35"/>
      <c r="U243" s="35"/>
      <c r="V243" s="35"/>
      <c r="W243" s="35"/>
      <c r="X243" s="38">
        <f t="shared" si="91"/>
        <v>0</v>
      </c>
      <c r="Y243" s="40">
        <f t="shared" si="81"/>
        <v>0</v>
      </c>
    </row>
    <row r="244" spans="1:25" x14ac:dyDescent="0.25">
      <c r="A244" s="30"/>
      <c r="B244" s="62"/>
      <c r="C244" s="42" t="s">
        <v>41</v>
      </c>
      <c r="D244" s="33"/>
      <c r="E244" s="34"/>
      <c r="F244" s="35"/>
      <c r="G244" s="34"/>
      <c r="H244" s="35"/>
      <c r="I244" s="37">
        <f t="shared" si="88"/>
        <v>0</v>
      </c>
      <c r="J244" s="38">
        <f t="shared" si="89"/>
        <v>0</v>
      </c>
      <c r="K244" s="35"/>
      <c r="L244" s="35"/>
      <c r="M244" s="35"/>
      <c r="N244" s="35"/>
      <c r="O244" s="35"/>
      <c r="P244" s="35"/>
      <c r="Q244" s="38">
        <f t="shared" si="90"/>
        <v>0</v>
      </c>
      <c r="R244" s="35"/>
      <c r="S244" s="35"/>
      <c r="T244" s="35"/>
      <c r="U244" s="35"/>
      <c r="V244" s="35"/>
      <c r="W244" s="35"/>
      <c r="X244" s="38">
        <f t="shared" si="91"/>
        <v>0</v>
      </c>
      <c r="Y244" s="40">
        <f t="shared" si="81"/>
        <v>0</v>
      </c>
    </row>
    <row r="245" spans="1:25" x14ac:dyDescent="0.25">
      <c r="A245" s="30"/>
      <c r="B245" s="62"/>
      <c r="C245" s="42" t="s">
        <v>42</v>
      </c>
      <c r="D245" s="33"/>
      <c r="E245" s="34"/>
      <c r="F245" s="35"/>
      <c r="G245" s="34"/>
      <c r="H245" s="35"/>
      <c r="I245" s="37">
        <f t="shared" si="88"/>
        <v>0</v>
      </c>
      <c r="J245" s="38">
        <f t="shared" si="89"/>
        <v>0</v>
      </c>
      <c r="K245" s="35"/>
      <c r="L245" s="35"/>
      <c r="M245" s="35"/>
      <c r="N245" s="35"/>
      <c r="O245" s="35"/>
      <c r="P245" s="35"/>
      <c r="Q245" s="38">
        <f t="shared" si="90"/>
        <v>0</v>
      </c>
      <c r="R245" s="35"/>
      <c r="S245" s="35"/>
      <c r="T245" s="35"/>
      <c r="U245" s="35"/>
      <c r="V245" s="35"/>
      <c r="W245" s="35"/>
      <c r="X245" s="38">
        <f t="shared" si="91"/>
        <v>0</v>
      </c>
      <c r="Y245" s="40">
        <f t="shared" si="81"/>
        <v>0</v>
      </c>
    </row>
    <row r="246" spans="1:25" x14ac:dyDescent="0.25">
      <c r="A246" s="30"/>
      <c r="B246" s="62"/>
      <c r="C246" s="58"/>
      <c r="D246" s="59"/>
      <c r="E246" s="60"/>
      <c r="F246" s="61"/>
      <c r="G246" s="60"/>
      <c r="H246" s="61"/>
      <c r="I246" s="37">
        <f t="shared" si="88"/>
        <v>0</v>
      </c>
      <c r="J246" s="38">
        <f t="shared" si="89"/>
        <v>0</v>
      </c>
      <c r="K246" s="35"/>
      <c r="L246" s="35"/>
      <c r="M246" s="35"/>
      <c r="N246" s="35"/>
      <c r="O246" s="35"/>
      <c r="P246" s="35"/>
      <c r="Q246" s="38">
        <f t="shared" si="90"/>
        <v>0</v>
      </c>
      <c r="R246" s="35"/>
      <c r="S246" s="35"/>
      <c r="T246" s="35"/>
      <c r="U246" s="35"/>
      <c r="V246" s="35"/>
      <c r="W246" s="35"/>
      <c r="X246" s="38">
        <f t="shared" si="91"/>
        <v>0</v>
      </c>
      <c r="Y246" s="40">
        <f t="shared" si="81"/>
        <v>0</v>
      </c>
    </row>
    <row r="247" spans="1:25" x14ac:dyDescent="0.25">
      <c r="A247" s="30"/>
      <c r="B247" s="62"/>
      <c r="C247" s="58"/>
      <c r="D247" s="59"/>
      <c r="E247" s="60"/>
      <c r="F247" s="61"/>
      <c r="G247" s="60"/>
      <c r="H247" s="61"/>
      <c r="I247" s="37">
        <f t="shared" si="88"/>
        <v>0</v>
      </c>
      <c r="J247" s="38">
        <f t="shared" si="89"/>
        <v>0</v>
      </c>
      <c r="K247" s="35"/>
      <c r="L247" s="35"/>
      <c r="M247" s="35"/>
      <c r="N247" s="35"/>
      <c r="O247" s="35"/>
      <c r="P247" s="35"/>
      <c r="Q247" s="38">
        <f t="shared" si="90"/>
        <v>0</v>
      </c>
      <c r="R247" s="35"/>
      <c r="S247" s="35"/>
      <c r="T247" s="35"/>
      <c r="U247" s="35"/>
      <c r="V247" s="35"/>
      <c r="W247" s="35"/>
      <c r="X247" s="38">
        <f t="shared" si="91"/>
        <v>0</v>
      </c>
      <c r="Y247" s="40">
        <f t="shared" si="81"/>
        <v>0</v>
      </c>
    </row>
    <row r="248" spans="1:25" x14ac:dyDescent="0.25">
      <c r="A248" s="30"/>
      <c r="B248" s="62"/>
      <c r="C248" s="58"/>
      <c r="D248" s="59"/>
      <c r="E248" s="60"/>
      <c r="F248" s="61"/>
      <c r="G248" s="60"/>
      <c r="H248" s="61"/>
      <c r="I248" s="37">
        <f t="shared" si="88"/>
        <v>0</v>
      </c>
      <c r="J248" s="38">
        <f t="shared" si="89"/>
        <v>0</v>
      </c>
      <c r="K248" s="35"/>
      <c r="L248" s="35"/>
      <c r="M248" s="35"/>
      <c r="N248" s="35"/>
      <c r="O248" s="35"/>
      <c r="P248" s="35"/>
      <c r="Q248" s="38">
        <f t="shared" si="90"/>
        <v>0</v>
      </c>
      <c r="R248" s="35"/>
      <c r="S248" s="35"/>
      <c r="T248" s="35"/>
      <c r="U248" s="35"/>
      <c r="V248" s="35"/>
      <c r="W248" s="35"/>
      <c r="X248" s="38">
        <f t="shared" si="91"/>
        <v>0</v>
      </c>
      <c r="Y248" s="40">
        <f t="shared" si="81"/>
        <v>0</v>
      </c>
    </row>
    <row r="249" spans="1:25" x14ac:dyDescent="0.25">
      <c r="A249" s="30"/>
      <c r="B249" s="62"/>
      <c r="C249" s="42"/>
      <c r="D249" s="43"/>
      <c r="E249" s="44"/>
      <c r="F249" s="45"/>
      <c r="G249" s="46"/>
      <c r="H249" s="47"/>
      <c r="I249" s="37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0"/>
    </row>
    <row r="250" spans="1:25" ht="15.75" thickBot="1" x14ac:dyDescent="0.3">
      <c r="A250" s="49"/>
      <c r="B250" s="50"/>
      <c r="C250" s="51" t="s">
        <v>38</v>
      </c>
      <c r="D250" s="52"/>
      <c r="E250" s="53"/>
      <c r="F250" s="54"/>
      <c r="G250" s="55"/>
      <c r="H250" s="56" t="s">
        <v>39</v>
      </c>
      <c r="I250" s="37">
        <f>SUM(I236:I249)</f>
        <v>0.27777777777777773</v>
      </c>
      <c r="J250" s="38">
        <f>SUM(J236:J249)</f>
        <v>183</v>
      </c>
      <c r="K250" s="38">
        <f t="shared" ref="K250:X250" si="92">SUM(K236:K249)</f>
        <v>2</v>
      </c>
      <c r="L250" s="38">
        <f t="shared" si="92"/>
        <v>10</v>
      </c>
      <c r="M250" s="38">
        <f t="shared" si="92"/>
        <v>2</v>
      </c>
      <c r="N250" s="38">
        <f t="shared" si="92"/>
        <v>0</v>
      </c>
      <c r="O250" s="38">
        <f t="shared" si="92"/>
        <v>0</v>
      </c>
      <c r="P250" s="38">
        <f t="shared" si="92"/>
        <v>0</v>
      </c>
      <c r="Q250" s="38">
        <f t="shared" si="92"/>
        <v>14</v>
      </c>
      <c r="R250" s="38">
        <f t="shared" si="92"/>
        <v>0</v>
      </c>
      <c r="S250" s="38">
        <f t="shared" si="92"/>
        <v>8</v>
      </c>
      <c r="T250" s="38">
        <f t="shared" si="92"/>
        <v>2</v>
      </c>
      <c r="U250" s="38">
        <f t="shared" si="92"/>
        <v>0</v>
      </c>
      <c r="V250" s="38">
        <f t="shared" si="92"/>
        <v>4</v>
      </c>
      <c r="W250" s="38">
        <f t="shared" si="92"/>
        <v>0</v>
      </c>
      <c r="X250" s="38">
        <f t="shared" si="92"/>
        <v>14</v>
      </c>
      <c r="Y250" s="40">
        <f t="shared" si="81"/>
        <v>0</v>
      </c>
    </row>
    <row r="251" spans="1:25" ht="16.5" thickTop="1" thickBot="1" x14ac:dyDescent="0.3">
      <c r="A251" s="214" t="s">
        <v>45</v>
      </c>
      <c r="B251" s="221">
        <v>43818</v>
      </c>
      <c r="C251" s="215" t="s">
        <v>30</v>
      </c>
      <c r="D251" s="216">
        <v>16</v>
      </c>
      <c r="E251" s="209">
        <v>0.27083333333333331</v>
      </c>
      <c r="F251" s="210">
        <v>154885</v>
      </c>
      <c r="G251" s="209">
        <v>0.31875000000000003</v>
      </c>
      <c r="H251" s="210">
        <v>154919</v>
      </c>
      <c r="I251" s="37">
        <f t="shared" ref="I251:I263" si="93">SUM(G251-E251)</f>
        <v>4.7916666666666718E-2</v>
      </c>
      <c r="J251" s="38">
        <f t="shared" ref="J251:J263" si="94">SUM(H251-F251)</f>
        <v>34</v>
      </c>
      <c r="K251" s="234">
        <v>1</v>
      </c>
      <c r="L251" s="213">
        <v>1</v>
      </c>
      <c r="M251" s="204"/>
      <c r="N251" s="204"/>
      <c r="O251" s="204"/>
      <c r="P251" s="204"/>
      <c r="Q251" s="38">
        <f>SUM(K251:P251)</f>
        <v>2</v>
      </c>
      <c r="R251" s="203"/>
      <c r="S251" s="213">
        <v>2</v>
      </c>
      <c r="T251" s="204"/>
      <c r="U251" s="204"/>
      <c r="V251" s="204"/>
      <c r="W251" s="204"/>
      <c r="X251" s="39">
        <f>SUM(R251:W251)</f>
        <v>2</v>
      </c>
      <c r="Y251" s="40">
        <f t="shared" si="81"/>
        <v>0</v>
      </c>
    </row>
    <row r="252" spans="1:25" ht="15.75" thickBot="1" x14ac:dyDescent="0.3">
      <c r="A252" s="217" t="s">
        <v>136</v>
      </c>
      <c r="B252" s="218"/>
      <c r="C252" s="219" t="s">
        <v>31</v>
      </c>
      <c r="D252" s="220"/>
      <c r="E252" s="212">
        <v>0.33333333333333331</v>
      </c>
      <c r="F252" s="207">
        <v>154919</v>
      </c>
      <c r="G252" s="212">
        <v>0.36041666666666666</v>
      </c>
      <c r="H252" s="207">
        <v>154943</v>
      </c>
      <c r="I252" s="37">
        <f t="shared" si="93"/>
        <v>2.7083333333333348E-2</v>
      </c>
      <c r="J252" s="38">
        <f t="shared" si="94"/>
        <v>24</v>
      </c>
      <c r="K252" s="208"/>
      <c r="L252" s="206"/>
      <c r="M252" s="206"/>
      <c r="N252" s="206"/>
      <c r="O252" s="206"/>
      <c r="P252" s="206"/>
      <c r="Q252" s="38">
        <f t="shared" ref="Q252:Q263" si="95">SUM(K252:P252)</f>
        <v>0</v>
      </c>
      <c r="R252" s="208"/>
      <c r="S252" s="206"/>
      <c r="T252" s="206"/>
      <c r="U252" s="206"/>
      <c r="V252" s="206"/>
      <c r="W252" s="206"/>
      <c r="X252" s="39">
        <f t="shared" ref="X252:X263" si="96">SUM(R252:W252)</f>
        <v>0</v>
      </c>
      <c r="Y252" s="40">
        <f t="shared" si="81"/>
        <v>0</v>
      </c>
    </row>
    <row r="253" spans="1:25" ht="15.75" thickBot="1" x14ac:dyDescent="0.3">
      <c r="A253" s="217" t="s">
        <v>136</v>
      </c>
      <c r="B253" s="218"/>
      <c r="C253" s="219" t="s">
        <v>32</v>
      </c>
      <c r="D253" s="220">
        <v>16</v>
      </c>
      <c r="E253" s="212">
        <v>0.36944444444444446</v>
      </c>
      <c r="F253" s="207">
        <v>154943</v>
      </c>
      <c r="G253" s="212">
        <v>0.39930555555555558</v>
      </c>
      <c r="H253" s="207">
        <v>154967</v>
      </c>
      <c r="I253" s="37">
        <f t="shared" si="93"/>
        <v>2.9861111111111116E-2</v>
      </c>
      <c r="J253" s="38">
        <f t="shared" si="94"/>
        <v>24</v>
      </c>
      <c r="K253" s="208"/>
      <c r="L253" s="207">
        <v>1</v>
      </c>
      <c r="M253" s="207">
        <v>1</v>
      </c>
      <c r="N253" s="206"/>
      <c r="O253" s="206"/>
      <c r="P253" s="206"/>
      <c r="Q253" s="38">
        <f t="shared" si="95"/>
        <v>2</v>
      </c>
      <c r="R253" s="208"/>
      <c r="S253" s="207">
        <v>1</v>
      </c>
      <c r="T253" s="206"/>
      <c r="U253" s="206"/>
      <c r="V253" s="207">
        <v>1</v>
      </c>
      <c r="W253" s="206"/>
      <c r="X253" s="39">
        <f t="shared" si="96"/>
        <v>2</v>
      </c>
      <c r="Y253" s="40">
        <f t="shared" si="81"/>
        <v>0</v>
      </c>
    </row>
    <row r="254" spans="1:25" ht="15.75" thickBot="1" x14ac:dyDescent="0.3">
      <c r="A254" s="217"/>
      <c r="B254" s="218"/>
      <c r="C254" s="219" t="s">
        <v>33</v>
      </c>
      <c r="D254" s="220"/>
      <c r="E254" s="212">
        <v>0.41319444444444442</v>
      </c>
      <c r="F254" s="207">
        <v>154967</v>
      </c>
      <c r="G254" s="212">
        <v>0.46388888888888885</v>
      </c>
      <c r="H254" s="207">
        <v>154999</v>
      </c>
      <c r="I254" s="37">
        <f t="shared" si="93"/>
        <v>5.0694444444444431E-2</v>
      </c>
      <c r="J254" s="38">
        <f t="shared" si="94"/>
        <v>32</v>
      </c>
      <c r="K254" s="208"/>
      <c r="L254" s="207">
        <v>1</v>
      </c>
      <c r="M254" s="206"/>
      <c r="N254" s="206"/>
      <c r="O254" s="206"/>
      <c r="P254" s="206"/>
      <c r="Q254" s="38">
        <f t="shared" si="95"/>
        <v>1</v>
      </c>
      <c r="R254" s="208"/>
      <c r="S254" s="206"/>
      <c r="T254" s="206"/>
      <c r="U254" s="206"/>
      <c r="V254" s="207">
        <v>1</v>
      </c>
      <c r="W254" s="206"/>
      <c r="X254" s="39">
        <f t="shared" si="96"/>
        <v>1</v>
      </c>
      <c r="Y254" s="40">
        <f t="shared" si="81"/>
        <v>0</v>
      </c>
    </row>
    <row r="255" spans="1:25" ht="15.75" thickBot="1" x14ac:dyDescent="0.3">
      <c r="A255" s="217" t="s">
        <v>136</v>
      </c>
      <c r="B255" s="218"/>
      <c r="C255" s="219" t="s">
        <v>34</v>
      </c>
      <c r="D255" s="220">
        <v>16</v>
      </c>
      <c r="E255" s="212">
        <v>0.64583333333333337</v>
      </c>
      <c r="F255" s="207">
        <v>154999</v>
      </c>
      <c r="G255" s="212">
        <v>0.77777777777777779</v>
      </c>
      <c r="H255" s="207">
        <v>155072</v>
      </c>
      <c r="I255" s="37">
        <f t="shared" si="93"/>
        <v>0.13194444444444442</v>
      </c>
      <c r="J255" s="38">
        <f t="shared" si="94"/>
        <v>73</v>
      </c>
      <c r="K255" s="205">
        <v>2</v>
      </c>
      <c r="L255" s="206"/>
      <c r="M255" s="206"/>
      <c r="N255" s="206"/>
      <c r="O255" s="206"/>
      <c r="P255" s="206"/>
      <c r="Q255" s="38">
        <f t="shared" si="95"/>
        <v>2</v>
      </c>
      <c r="R255" s="208"/>
      <c r="S255" s="207">
        <v>2</v>
      </c>
      <c r="T255" s="206"/>
      <c r="U255" s="206"/>
      <c r="V255" s="206"/>
      <c r="W255" s="206"/>
      <c r="X255" s="39">
        <f t="shared" si="96"/>
        <v>2</v>
      </c>
      <c r="Y255" s="40">
        <f t="shared" si="81"/>
        <v>0</v>
      </c>
    </row>
    <row r="256" spans="1:25" ht="15.75" thickBot="1" x14ac:dyDescent="0.3">
      <c r="A256" s="217"/>
      <c r="B256" s="218"/>
      <c r="C256" s="219" t="s">
        <v>35</v>
      </c>
      <c r="D256" s="220"/>
      <c r="E256" s="212">
        <v>0.72777777777777775</v>
      </c>
      <c r="F256" s="207">
        <v>155036</v>
      </c>
      <c r="G256" s="212">
        <v>0.77777777777777779</v>
      </c>
      <c r="H256" s="207">
        <v>155072</v>
      </c>
      <c r="I256" s="37">
        <f t="shared" si="93"/>
        <v>5.0000000000000044E-2</v>
      </c>
      <c r="J256" s="38">
        <f t="shared" si="94"/>
        <v>36</v>
      </c>
      <c r="K256" s="205">
        <v>1</v>
      </c>
      <c r="L256" s="206"/>
      <c r="M256" s="207">
        <v>1</v>
      </c>
      <c r="N256" s="206"/>
      <c r="O256" s="206"/>
      <c r="P256" s="206"/>
      <c r="Q256" s="38">
        <f t="shared" si="95"/>
        <v>2</v>
      </c>
      <c r="R256" s="208"/>
      <c r="S256" s="207">
        <v>2</v>
      </c>
      <c r="T256" s="206"/>
      <c r="U256" s="206"/>
      <c r="V256" s="206"/>
      <c r="W256" s="206"/>
      <c r="X256" s="39">
        <f t="shared" si="96"/>
        <v>2</v>
      </c>
      <c r="Y256" s="40">
        <f t="shared" si="81"/>
        <v>0</v>
      </c>
    </row>
    <row r="257" spans="1:25" x14ac:dyDescent="0.25">
      <c r="A257" s="30"/>
      <c r="B257" s="41"/>
      <c r="C257" s="42" t="s">
        <v>36</v>
      </c>
      <c r="D257" s="33"/>
      <c r="E257" s="34"/>
      <c r="F257" s="35"/>
      <c r="G257" s="34"/>
      <c r="H257" s="35"/>
      <c r="I257" s="37">
        <f t="shared" si="93"/>
        <v>0</v>
      </c>
      <c r="J257" s="38">
        <f t="shared" si="94"/>
        <v>0</v>
      </c>
      <c r="K257" s="35"/>
      <c r="L257" s="35"/>
      <c r="M257" s="35"/>
      <c r="N257" s="35"/>
      <c r="O257" s="35"/>
      <c r="P257" s="35"/>
      <c r="Q257" s="38">
        <f t="shared" si="95"/>
        <v>0</v>
      </c>
      <c r="R257" s="35"/>
      <c r="S257" s="35"/>
      <c r="T257" s="35"/>
      <c r="U257" s="35"/>
      <c r="V257" s="35"/>
      <c r="W257" s="35"/>
      <c r="X257" s="39">
        <f t="shared" si="96"/>
        <v>0</v>
      </c>
      <c r="Y257" s="40">
        <f t="shared" si="81"/>
        <v>0</v>
      </c>
    </row>
    <row r="258" spans="1:25" x14ac:dyDescent="0.25">
      <c r="A258" s="30"/>
      <c r="B258" s="41"/>
      <c r="C258" s="42" t="s">
        <v>37</v>
      </c>
      <c r="D258" s="33"/>
      <c r="E258" s="34"/>
      <c r="F258" s="35"/>
      <c r="G258" s="34"/>
      <c r="H258" s="35"/>
      <c r="I258" s="37">
        <f t="shared" si="93"/>
        <v>0</v>
      </c>
      <c r="J258" s="38">
        <f t="shared" si="94"/>
        <v>0</v>
      </c>
      <c r="K258" s="35"/>
      <c r="L258" s="35"/>
      <c r="M258" s="35"/>
      <c r="N258" s="35"/>
      <c r="O258" s="35"/>
      <c r="P258" s="35"/>
      <c r="Q258" s="38">
        <f t="shared" si="95"/>
        <v>0</v>
      </c>
      <c r="R258" s="35"/>
      <c r="S258" s="35"/>
      <c r="T258" s="35"/>
      <c r="U258" s="35"/>
      <c r="V258" s="35"/>
      <c r="W258" s="35"/>
      <c r="X258" s="39">
        <f t="shared" si="96"/>
        <v>0</v>
      </c>
      <c r="Y258" s="40">
        <f t="shared" si="81"/>
        <v>0</v>
      </c>
    </row>
    <row r="259" spans="1:25" x14ac:dyDescent="0.25">
      <c r="A259" s="30"/>
      <c r="B259" s="41"/>
      <c r="C259" s="42" t="s">
        <v>41</v>
      </c>
      <c r="D259" s="33"/>
      <c r="E259" s="34"/>
      <c r="F259" s="35"/>
      <c r="G259" s="34"/>
      <c r="H259" s="35"/>
      <c r="I259" s="37">
        <f t="shared" si="93"/>
        <v>0</v>
      </c>
      <c r="J259" s="38">
        <f t="shared" si="94"/>
        <v>0</v>
      </c>
      <c r="K259" s="35"/>
      <c r="L259" s="35"/>
      <c r="M259" s="35"/>
      <c r="N259" s="35"/>
      <c r="O259" s="35"/>
      <c r="P259" s="35"/>
      <c r="Q259" s="38">
        <f t="shared" si="95"/>
        <v>0</v>
      </c>
      <c r="R259" s="35"/>
      <c r="S259" s="35"/>
      <c r="T259" s="35"/>
      <c r="U259" s="35"/>
      <c r="V259" s="35"/>
      <c r="W259" s="35"/>
      <c r="X259" s="39">
        <f t="shared" si="96"/>
        <v>0</v>
      </c>
      <c r="Y259" s="40">
        <f t="shared" si="81"/>
        <v>0</v>
      </c>
    </row>
    <row r="260" spans="1:25" x14ac:dyDescent="0.25">
      <c r="A260" s="30"/>
      <c r="B260" s="41"/>
      <c r="C260" s="42" t="s">
        <v>42</v>
      </c>
      <c r="D260" s="33"/>
      <c r="E260" s="34"/>
      <c r="F260" s="35"/>
      <c r="G260" s="34"/>
      <c r="H260" s="35"/>
      <c r="I260" s="37">
        <f t="shared" si="93"/>
        <v>0</v>
      </c>
      <c r="J260" s="38">
        <f t="shared" si="94"/>
        <v>0</v>
      </c>
      <c r="K260" s="35"/>
      <c r="L260" s="35"/>
      <c r="M260" s="35"/>
      <c r="N260" s="35"/>
      <c r="O260" s="35"/>
      <c r="P260" s="35"/>
      <c r="Q260" s="38">
        <f t="shared" si="95"/>
        <v>0</v>
      </c>
      <c r="R260" s="35"/>
      <c r="S260" s="35"/>
      <c r="T260" s="35"/>
      <c r="U260" s="35"/>
      <c r="V260" s="35"/>
      <c r="W260" s="35"/>
      <c r="X260" s="39">
        <f t="shared" si="96"/>
        <v>0</v>
      </c>
      <c r="Y260" s="40">
        <f t="shared" si="81"/>
        <v>0</v>
      </c>
    </row>
    <row r="261" spans="1:25" x14ac:dyDescent="0.25">
      <c r="A261" s="30"/>
      <c r="B261" s="41"/>
      <c r="C261" s="58"/>
      <c r="D261" s="59"/>
      <c r="E261" s="60"/>
      <c r="F261" s="61"/>
      <c r="G261" s="60"/>
      <c r="H261" s="61"/>
      <c r="I261" s="37">
        <f t="shared" si="93"/>
        <v>0</v>
      </c>
      <c r="J261" s="38">
        <f t="shared" si="94"/>
        <v>0</v>
      </c>
      <c r="K261" s="35"/>
      <c r="L261" s="35"/>
      <c r="M261" s="35"/>
      <c r="N261" s="35"/>
      <c r="O261" s="35"/>
      <c r="P261" s="35"/>
      <c r="Q261" s="38">
        <f t="shared" si="95"/>
        <v>0</v>
      </c>
      <c r="R261" s="35"/>
      <c r="S261" s="35"/>
      <c r="T261" s="35"/>
      <c r="U261" s="35"/>
      <c r="V261" s="35"/>
      <c r="W261" s="35"/>
      <c r="X261" s="39">
        <f t="shared" si="96"/>
        <v>0</v>
      </c>
      <c r="Y261" s="40">
        <f t="shared" si="81"/>
        <v>0</v>
      </c>
    </row>
    <row r="262" spans="1:25" x14ac:dyDescent="0.25">
      <c r="A262" s="30"/>
      <c r="B262" s="41"/>
      <c r="C262" s="58"/>
      <c r="D262" s="59"/>
      <c r="E262" s="60"/>
      <c r="F262" s="61"/>
      <c r="G262" s="60"/>
      <c r="H262" s="61"/>
      <c r="I262" s="37">
        <f t="shared" si="93"/>
        <v>0</v>
      </c>
      <c r="J262" s="38">
        <f t="shared" si="94"/>
        <v>0</v>
      </c>
      <c r="K262" s="35"/>
      <c r="L262" s="35"/>
      <c r="M262" s="35"/>
      <c r="N262" s="35"/>
      <c r="O262" s="35"/>
      <c r="P262" s="35"/>
      <c r="Q262" s="38">
        <f t="shared" si="95"/>
        <v>0</v>
      </c>
      <c r="R262" s="35"/>
      <c r="S262" s="35"/>
      <c r="T262" s="35"/>
      <c r="U262" s="35"/>
      <c r="V262" s="35"/>
      <c r="W262" s="35"/>
      <c r="X262" s="39">
        <f t="shared" si="96"/>
        <v>0</v>
      </c>
      <c r="Y262" s="40">
        <f t="shared" si="81"/>
        <v>0</v>
      </c>
    </row>
    <row r="263" spans="1:25" x14ac:dyDescent="0.25">
      <c r="A263" s="30"/>
      <c r="B263" s="41"/>
      <c r="C263" s="58"/>
      <c r="D263" s="59"/>
      <c r="E263" s="60"/>
      <c r="F263" s="61"/>
      <c r="G263" s="60"/>
      <c r="H263" s="61"/>
      <c r="I263" s="37">
        <f t="shared" si="93"/>
        <v>0</v>
      </c>
      <c r="J263" s="38">
        <f t="shared" si="94"/>
        <v>0</v>
      </c>
      <c r="K263" s="35"/>
      <c r="L263" s="35"/>
      <c r="M263" s="35"/>
      <c r="N263" s="35"/>
      <c r="O263" s="35"/>
      <c r="P263" s="35"/>
      <c r="Q263" s="38">
        <f t="shared" si="95"/>
        <v>0</v>
      </c>
      <c r="R263" s="35"/>
      <c r="S263" s="35"/>
      <c r="T263" s="35"/>
      <c r="U263" s="35"/>
      <c r="V263" s="35"/>
      <c r="W263" s="35"/>
      <c r="X263" s="39">
        <f t="shared" si="96"/>
        <v>0</v>
      </c>
      <c r="Y263" s="40">
        <f t="shared" si="81"/>
        <v>0</v>
      </c>
    </row>
    <row r="264" spans="1:25" x14ac:dyDescent="0.25">
      <c r="A264" s="30"/>
      <c r="B264" s="41"/>
      <c r="C264" s="42"/>
      <c r="D264" s="43"/>
      <c r="E264" s="44"/>
      <c r="F264" s="45"/>
      <c r="G264" s="46"/>
      <c r="H264" s="47"/>
      <c r="I264" s="37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0"/>
    </row>
    <row r="265" spans="1:25" ht="15.75" thickBot="1" x14ac:dyDescent="0.3">
      <c r="A265" s="49"/>
      <c r="B265" s="50"/>
      <c r="C265" s="51" t="s">
        <v>38</v>
      </c>
      <c r="D265" s="52"/>
      <c r="E265" s="53"/>
      <c r="F265" s="54"/>
      <c r="G265" s="55"/>
      <c r="H265" s="56" t="s">
        <v>39</v>
      </c>
      <c r="I265" s="37">
        <f>SUM(I251:I264)</f>
        <v>0.33750000000000008</v>
      </c>
      <c r="J265" s="38">
        <f>SUM(J251:J264)</f>
        <v>223</v>
      </c>
      <c r="K265" s="38">
        <f t="shared" ref="K265:X265" si="97">SUM(K251:K264)</f>
        <v>4</v>
      </c>
      <c r="L265" s="38">
        <f t="shared" si="97"/>
        <v>3</v>
      </c>
      <c r="M265" s="38">
        <f t="shared" si="97"/>
        <v>2</v>
      </c>
      <c r="N265" s="38">
        <f t="shared" si="97"/>
        <v>0</v>
      </c>
      <c r="O265" s="38">
        <f t="shared" si="97"/>
        <v>0</v>
      </c>
      <c r="P265" s="38">
        <f t="shared" si="97"/>
        <v>0</v>
      </c>
      <c r="Q265" s="38">
        <f t="shared" si="97"/>
        <v>9</v>
      </c>
      <c r="R265" s="38">
        <f t="shared" si="97"/>
        <v>0</v>
      </c>
      <c r="S265" s="38">
        <f t="shared" si="97"/>
        <v>7</v>
      </c>
      <c r="T265" s="38">
        <f t="shared" si="97"/>
        <v>0</v>
      </c>
      <c r="U265" s="38">
        <f t="shared" si="97"/>
        <v>0</v>
      </c>
      <c r="V265" s="38">
        <f t="shared" si="97"/>
        <v>2</v>
      </c>
      <c r="W265" s="38">
        <f t="shared" si="97"/>
        <v>0</v>
      </c>
      <c r="X265" s="38">
        <f t="shared" si="97"/>
        <v>9</v>
      </c>
      <c r="Y265" s="40">
        <f t="shared" si="81"/>
        <v>0</v>
      </c>
    </row>
    <row r="266" spans="1:25" ht="15.75" thickTop="1" x14ac:dyDescent="0.25">
      <c r="A266" s="30" t="s">
        <v>46</v>
      </c>
      <c r="B266" s="31">
        <v>43819</v>
      </c>
      <c r="C266" s="32" t="s">
        <v>30</v>
      </c>
      <c r="D266" s="33">
        <v>16</v>
      </c>
      <c r="E266" s="34">
        <v>0.27083333333333331</v>
      </c>
      <c r="F266" s="35">
        <v>155072</v>
      </c>
      <c r="G266" s="34">
        <v>0.31666666666666665</v>
      </c>
      <c r="H266" s="35">
        <v>155105</v>
      </c>
      <c r="I266" s="37">
        <f t="shared" ref="I266:I278" si="98">SUM(G266-E266)</f>
        <v>4.5833333333333337E-2</v>
      </c>
      <c r="J266" s="38">
        <f t="shared" ref="J266:J278" si="99">SUM(H266-F266)</f>
        <v>33</v>
      </c>
      <c r="K266" s="35">
        <v>1</v>
      </c>
      <c r="L266" s="35">
        <v>2</v>
      </c>
      <c r="M266" s="35"/>
      <c r="N266" s="35"/>
      <c r="O266" s="35"/>
      <c r="P266" s="35"/>
      <c r="Q266" s="39">
        <f>SUM(K266:P266)</f>
        <v>3</v>
      </c>
      <c r="R266" s="35"/>
      <c r="S266" s="35">
        <v>3</v>
      </c>
      <c r="T266" s="35"/>
      <c r="U266" s="35"/>
      <c r="V266" s="35"/>
      <c r="W266" s="35"/>
      <c r="X266" s="39">
        <f>SUM(R266:W266)</f>
        <v>3</v>
      </c>
      <c r="Y266" s="40">
        <f t="shared" si="81"/>
        <v>0</v>
      </c>
    </row>
    <row r="267" spans="1:25" x14ac:dyDescent="0.25">
      <c r="A267" s="30" t="s">
        <v>84</v>
      </c>
      <c r="B267" s="41"/>
      <c r="C267" s="42" t="s">
        <v>31</v>
      </c>
      <c r="D267" s="33"/>
      <c r="E267" s="34">
        <v>0.33333333333333331</v>
      </c>
      <c r="F267" s="35">
        <v>155105</v>
      </c>
      <c r="G267" s="34">
        <v>0.35902777777777778</v>
      </c>
      <c r="H267" s="35">
        <v>155129</v>
      </c>
      <c r="I267" s="37">
        <f t="shared" si="98"/>
        <v>2.5694444444444464E-2</v>
      </c>
      <c r="J267" s="38">
        <f t="shared" si="99"/>
        <v>24</v>
      </c>
      <c r="K267" s="35"/>
      <c r="L267" s="35"/>
      <c r="M267" s="35"/>
      <c r="N267" s="35"/>
      <c r="O267" s="35"/>
      <c r="P267" s="35"/>
      <c r="Q267" s="39">
        <f t="shared" ref="Q267:Q278" si="100">SUM(K267:P267)</f>
        <v>0</v>
      </c>
      <c r="R267" s="35"/>
      <c r="S267" s="35"/>
      <c r="T267" s="35"/>
      <c r="U267" s="35"/>
      <c r="V267" s="35"/>
      <c r="W267" s="35"/>
      <c r="X267" s="39">
        <f t="shared" ref="X267:X278" si="101">SUM(R267:W267)</f>
        <v>0</v>
      </c>
      <c r="Y267" s="40">
        <f t="shared" si="81"/>
        <v>0</v>
      </c>
    </row>
    <row r="268" spans="1:25" x14ac:dyDescent="0.25">
      <c r="A268" s="30"/>
      <c r="B268" s="41"/>
      <c r="C268" s="42" t="s">
        <v>32</v>
      </c>
      <c r="D268" s="33">
        <v>16</v>
      </c>
      <c r="E268" s="34">
        <v>0.36944444444444446</v>
      </c>
      <c r="F268" s="35">
        <v>155129</v>
      </c>
      <c r="G268" s="34">
        <v>0.39861111111111108</v>
      </c>
      <c r="H268" s="35">
        <v>155154</v>
      </c>
      <c r="I268" s="37">
        <f t="shared" si="98"/>
        <v>2.9166666666666619E-2</v>
      </c>
      <c r="J268" s="38">
        <f t="shared" si="99"/>
        <v>25</v>
      </c>
      <c r="K268" s="35">
        <v>1</v>
      </c>
      <c r="L268" s="35">
        <v>1</v>
      </c>
      <c r="M268" s="35">
        <v>1</v>
      </c>
      <c r="N268" s="35"/>
      <c r="O268" s="35"/>
      <c r="P268" s="35"/>
      <c r="Q268" s="39">
        <f t="shared" si="100"/>
        <v>3</v>
      </c>
      <c r="R268" s="35"/>
      <c r="S268" s="35">
        <v>1</v>
      </c>
      <c r="T268" s="35"/>
      <c r="U268" s="35"/>
      <c r="V268" s="35">
        <v>2</v>
      </c>
      <c r="W268" s="35"/>
      <c r="X268" s="39">
        <f t="shared" si="101"/>
        <v>3</v>
      </c>
      <c r="Y268" s="40">
        <f t="shared" si="81"/>
        <v>0</v>
      </c>
    </row>
    <row r="269" spans="1:25" x14ac:dyDescent="0.25">
      <c r="A269" s="30"/>
      <c r="B269" s="41"/>
      <c r="C269" s="42" t="s">
        <v>33</v>
      </c>
      <c r="D269" s="33"/>
      <c r="E269" s="34">
        <v>0.41319444444444442</v>
      </c>
      <c r="F269" s="35">
        <v>155154</v>
      </c>
      <c r="G269" s="34">
        <v>0.46736111111111112</v>
      </c>
      <c r="H269" s="35">
        <v>155187</v>
      </c>
      <c r="I269" s="37">
        <f t="shared" si="98"/>
        <v>5.4166666666666696E-2</v>
      </c>
      <c r="J269" s="38">
        <f t="shared" si="99"/>
        <v>33</v>
      </c>
      <c r="K269" s="35"/>
      <c r="L269" s="35">
        <v>1</v>
      </c>
      <c r="M269" s="35"/>
      <c r="N269" s="35"/>
      <c r="O269" s="35"/>
      <c r="P269" s="35"/>
      <c r="Q269" s="39">
        <f t="shared" si="100"/>
        <v>1</v>
      </c>
      <c r="R269" s="35"/>
      <c r="S269" s="35">
        <v>1</v>
      </c>
      <c r="T269" s="35"/>
      <c r="U269" s="35"/>
      <c r="V269" s="35"/>
      <c r="W269" s="35"/>
      <c r="X269" s="39">
        <f t="shared" si="101"/>
        <v>1</v>
      </c>
      <c r="Y269" s="40">
        <f t="shared" si="81"/>
        <v>0</v>
      </c>
    </row>
    <row r="270" spans="1:25" x14ac:dyDescent="0.25">
      <c r="A270" s="30" t="s">
        <v>84</v>
      </c>
      <c r="B270" s="41"/>
      <c r="C270" s="42" t="s">
        <v>34</v>
      </c>
      <c r="D270" s="33">
        <v>16</v>
      </c>
      <c r="E270" s="34">
        <v>0.64583333333333337</v>
      </c>
      <c r="F270" s="35">
        <v>155187</v>
      </c>
      <c r="G270" s="34">
        <v>0.69027777777777777</v>
      </c>
      <c r="H270" s="35">
        <v>155220</v>
      </c>
      <c r="I270" s="37">
        <f t="shared" si="98"/>
        <v>4.4444444444444398E-2</v>
      </c>
      <c r="J270" s="38">
        <f t="shared" si="99"/>
        <v>33</v>
      </c>
      <c r="K270" s="35">
        <v>1</v>
      </c>
      <c r="L270" s="35"/>
      <c r="M270" s="35"/>
      <c r="N270" s="35"/>
      <c r="O270" s="35"/>
      <c r="P270" s="35"/>
      <c r="Q270" s="39">
        <f t="shared" si="100"/>
        <v>1</v>
      </c>
      <c r="R270" s="35"/>
      <c r="S270" s="35">
        <v>1</v>
      </c>
      <c r="T270" s="35"/>
      <c r="U270" s="35"/>
      <c r="V270" s="35"/>
      <c r="W270" s="35"/>
      <c r="X270" s="39">
        <f t="shared" si="101"/>
        <v>1</v>
      </c>
      <c r="Y270" s="40">
        <f t="shared" si="81"/>
        <v>0</v>
      </c>
    </row>
    <row r="271" spans="1:25" x14ac:dyDescent="0.25">
      <c r="A271" s="30"/>
      <c r="B271" s="41"/>
      <c r="C271" s="42" t="s">
        <v>35</v>
      </c>
      <c r="D271" s="33"/>
      <c r="E271" s="34">
        <v>0.72777777777777775</v>
      </c>
      <c r="F271" s="35">
        <v>155220</v>
      </c>
      <c r="G271" s="34">
        <v>0.77500000000000002</v>
      </c>
      <c r="H271" s="35">
        <v>155256</v>
      </c>
      <c r="I271" s="37">
        <f t="shared" si="98"/>
        <v>4.7222222222222276E-2</v>
      </c>
      <c r="J271" s="38">
        <f t="shared" si="99"/>
        <v>36</v>
      </c>
      <c r="K271" s="35">
        <v>2</v>
      </c>
      <c r="L271" s="35"/>
      <c r="M271" s="35">
        <v>1</v>
      </c>
      <c r="N271" s="35"/>
      <c r="O271" s="35"/>
      <c r="P271" s="35"/>
      <c r="Q271" s="39">
        <f t="shared" si="100"/>
        <v>3</v>
      </c>
      <c r="R271" s="35"/>
      <c r="S271" s="35">
        <v>2</v>
      </c>
      <c r="T271" s="35"/>
      <c r="U271" s="35"/>
      <c r="V271" s="35">
        <v>1</v>
      </c>
      <c r="W271" s="35"/>
      <c r="X271" s="39">
        <f t="shared" si="101"/>
        <v>3</v>
      </c>
      <c r="Y271" s="40">
        <f t="shared" si="81"/>
        <v>0</v>
      </c>
    </row>
    <row r="272" spans="1:25" x14ac:dyDescent="0.25">
      <c r="A272" s="30"/>
      <c r="B272" s="41"/>
      <c r="C272" s="42" t="s">
        <v>36</v>
      </c>
      <c r="D272" s="33"/>
      <c r="E272" s="34"/>
      <c r="F272" s="35"/>
      <c r="G272" s="34"/>
      <c r="H272" s="35"/>
      <c r="I272" s="37">
        <f t="shared" si="98"/>
        <v>0</v>
      </c>
      <c r="J272" s="38">
        <f t="shared" si="99"/>
        <v>0</v>
      </c>
      <c r="K272" s="35"/>
      <c r="L272" s="35"/>
      <c r="M272" s="35"/>
      <c r="N272" s="35"/>
      <c r="O272" s="35"/>
      <c r="P272" s="35"/>
      <c r="Q272" s="39">
        <f t="shared" si="100"/>
        <v>0</v>
      </c>
      <c r="R272" s="35"/>
      <c r="S272" s="35"/>
      <c r="T272" s="35"/>
      <c r="U272" s="35"/>
      <c r="V272" s="35"/>
      <c r="W272" s="35"/>
      <c r="X272" s="39">
        <f t="shared" si="101"/>
        <v>0</v>
      </c>
      <c r="Y272" s="40">
        <f t="shared" si="81"/>
        <v>0</v>
      </c>
    </row>
    <row r="273" spans="1:25" x14ac:dyDescent="0.25">
      <c r="A273" s="30"/>
      <c r="B273" s="41"/>
      <c r="C273" s="42" t="s">
        <v>37</v>
      </c>
      <c r="D273" s="33"/>
      <c r="E273" s="34"/>
      <c r="F273" s="35"/>
      <c r="G273" s="34"/>
      <c r="H273" s="35"/>
      <c r="I273" s="37">
        <f t="shared" si="98"/>
        <v>0</v>
      </c>
      <c r="J273" s="38">
        <f t="shared" si="99"/>
        <v>0</v>
      </c>
      <c r="K273" s="35"/>
      <c r="L273" s="35"/>
      <c r="M273" s="35"/>
      <c r="N273" s="35"/>
      <c r="O273" s="35"/>
      <c r="P273" s="35"/>
      <c r="Q273" s="39">
        <f t="shared" si="100"/>
        <v>0</v>
      </c>
      <c r="R273" s="35"/>
      <c r="S273" s="35"/>
      <c r="T273" s="35"/>
      <c r="U273" s="35"/>
      <c r="V273" s="35"/>
      <c r="W273" s="35"/>
      <c r="X273" s="39">
        <f t="shared" si="101"/>
        <v>0</v>
      </c>
      <c r="Y273" s="40">
        <f t="shared" si="81"/>
        <v>0</v>
      </c>
    </row>
    <row r="274" spans="1:25" x14ac:dyDescent="0.25">
      <c r="A274" s="30"/>
      <c r="B274" s="41"/>
      <c r="C274" s="42" t="s">
        <v>41</v>
      </c>
      <c r="D274" s="33"/>
      <c r="E274" s="34"/>
      <c r="F274" s="35"/>
      <c r="G274" s="34"/>
      <c r="H274" s="35"/>
      <c r="I274" s="37">
        <f t="shared" si="98"/>
        <v>0</v>
      </c>
      <c r="J274" s="38">
        <f t="shared" si="99"/>
        <v>0</v>
      </c>
      <c r="K274" s="35"/>
      <c r="L274" s="35"/>
      <c r="M274" s="35"/>
      <c r="N274" s="35"/>
      <c r="O274" s="35"/>
      <c r="P274" s="35"/>
      <c r="Q274" s="39">
        <f t="shared" si="100"/>
        <v>0</v>
      </c>
      <c r="R274" s="35"/>
      <c r="S274" s="35"/>
      <c r="T274" s="35"/>
      <c r="U274" s="35"/>
      <c r="V274" s="35"/>
      <c r="W274" s="35"/>
      <c r="X274" s="39">
        <f t="shared" si="101"/>
        <v>0</v>
      </c>
      <c r="Y274" s="40">
        <f t="shared" si="81"/>
        <v>0</v>
      </c>
    </row>
    <row r="275" spans="1:25" x14ac:dyDescent="0.25">
      <c r="A275" s="30"/>
      <c r="B275" s="41"/>
      <c r="C275" s="42" t="s">
        <v>42</v>
      </c>
      <c r="D275" s="33"/>
      <c r="E275" s="34"/>
      <c r="F275" s="35"/>
      <c r="G275" s="34"/>
      <c r="H275" s="35"/>
      <c r="I275" s="37">
        <f t="shared" si="98"/>
        <v>0</v>
      </c>
      <c r="J275" s="38">
        <f t="shared" si="99"/>
        <v>0</v>
      </c>
      <c r="K275" s="35"/>
      <c r="L275" s="35"/>
      <c r="M275" s="35"/>
      <c r="N275" s="35"/>
      <c r="O275" s="35"/>
      <c r="P275" s="35"/>
      <c r="Q275" s="39">
        <f t="shared" si="100"/>
        <v>0</v>
      </c>
      <c r="R275" s="35"/>
      <c r="S275" s="35"/>
      <c r="T275" s="35"/>
      <c r="U275" s="35"/>
      <c r="V275" s="35"/>
      <c r="W275" s="35"/>
      <c r="X275" s="39">
        <f t="shared" si="101"/>
        <v>0</v>
      </c>
      <c r="Y275" s="40">
        <f t="shared" si="81"/>
        <v>0</v>
      </c>
    </row>
    <row r="276" spans="1:25" x14ac:dyDescent="0.25">
      <c r="A276" s="30"/>
      <c r="B276" s="41"/>
      <c r="C276" s="58"/>
      <c r="D276" s="59"/>
      <c r="E276" s="60"/>
      <c r="F276" s="61"/>
      <c r="G276" s="60"/>
      <c r="H276" s="61"/>
      <c r="I276" s="37">
        <f t="shared" si="98"/>
        <v>0</v>
      </c>
      <c r="J276" s="38">
        <f t="shared" si="99"/>
        <v>0</v>
      </c>
      <c r="K276" s="35"/>
      <c r="L276" s="35"/>
      <c r="M276" s="35"/>
      <c r="N276" s="35"/>
      <c r="O276" s="35"/>
      <c r="P276" s="35"/>
      <c r="Q276" s="39">
        <f t="shared" si="100"/>
        <v>0</v>
      </c>
      <c r="R276" s="35"/>
      <c r="S276" s="35"/>
      <c r="T276" s="35"/>
      <c r="U276" s="35"/>
      <c r="V276" s="35"/>
      <c r="W276" s="35"/>
      <c r="X276" s="39">
        <f t="shared" si="101"/>
        <v>0</v>
      </c>
      <c r="Y276" s="40">
        <f t="shared" si="81"/>
        <v>0</v>
      </c>
    </row>
    <row r="277" spans="1:25" x14ac:dyDescent="0.25">
      <c r="A277" s="30"/>
      <c r="B277" s="41"/>
      <c r="C277" s="58"/>
      <c r="D277" s="59"/>
      <c r="E277" s="60"/>
      <c r="F277" s="61"/>
      <c r="G277" s="60"/>
      <c r="H277" s="61"/>
      <c r="I277" s="37">
        <f t="shared" si="98"/>
        <v>0</v>
      </c>
      <c r="J277" s="38">
        <f t="shared" si="99"/>
        <v>0</v>
      </c>
      <c r="K277" s="35"/>
      <c r="L277" s="35"/>
      <c r="M277" s="35"/>
      <c r="N277" s="35"/>
      <c r="O277" s="35"/>
      <c r="P277" s="35"/>
      <c r="Q277" s="39">
        <f t="shared" si="100"/>
        <v>0</v>
      </c>
      <c r="R277" s="35"/>
      <c r="S277" s="35"/>
      <c r="T277" s="35"/>
      <c r="U277" s="35"/>
      <c r="V277" s="35"/>
      <c r="W277" s="35"/>
      <c r="X277" s="39">
        <f t="shared" si="101"/>
        <v>0</v>
      </c>
      <c r="Y277" s="40">
        <f t="shared" si="81"/>
        <v>0</v>
      </c>
    </row>
    <row r="278" spans="1:25" x14ac:dyDescent="0.25">
      <c r="A278" s="30"/>
      <c r="B278" s="41"/>
      <c r="C278" s="58"/>
      <c r="D278" s="59"/>
      <c r="E278" s="60"/>
      <c r="F278" s="61"/>
      <c r="G278" s="60"/>
      <c r="H278" s="61"/>
      <c r="I278" s="37">
        <f t="shared" si="98"/>
        <v>0</v>
      </c>
      <c r="J278" s="38">
        <f t="shared" si="99"/>
        <v>0</v>
      </c>
      <c r="K278" s="35"/>
      <c r="L278" s="35"/>
      <c r="M278" s="35"/>
      <c r="N278" s="35"/>
      <c r="O278" s="35"/>
      <c r="P278" s="35"/>
      <c r="Q278" s="39">
        <f t="shared" si="100"/>
        <v>0</v>
      </c>
      <c r="R278" s="35"/>
      <c r="S278" s="35"/>
      <c r="T278" s="35"/>
      <c r="U278" s="35"/>
      <c r="V278" s="35"/>
      <c r="W278" s="35"/>
      <c r="X278" s="39">
        <f t="shared" si="101"/>
        <v>0</v>
      </c>
      <c r="Y278" s="40">
        <f t="shared" si="81"/>
        <v>0</v>
      </c>
    </row>
    <row r="279" spans="1:25" x14ac:dyDescent="0.25">
      <c r="A279" s="30"/>
      <c r="B279" s="41"/>
      <c r="C279" s="42"/>
      <c r="D279" s="43"/>
      <c r="E279" s="44"/>
      <c r="F279" s="45"/>
      <c r="G279" s="46"/>
      <c r="H279" s="47"/>
      <c r="I279" s="37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0"/>
    </row>
    <row r="280" spans="1:25" ht="15.75" thickBot="1" x14ac:dyDescent="0.3">
      <c r="A280" s="49"/>
      <c r="B280" s="50"/>
      <c r="C280" s="51" t="s">
        <v>38</v>
      </c>
      <c r="D280" s="52"/>
      <c r="E280" s="53"/>
      <c r="F280" s="54"/>
      <c r="G280" s="55"/>
      <c r="H280" s="56" t="s">
        <v>39</v>
      </c>
      <c r="I280" s="37">
        <f>SUM(I266:I279)</f>
        <v>0.24652777777777779</v>
      </c>
      <c r="J280" s="38">
        <f>SUM(J266:J279)</f>
        <v>184</v>
      </c>
      <c r="K280" s="38">
        <f t="shared" ref="K280:X280" si="102">SUM(K266:K279)</f>
        <v>5</v>
      </c>
      <c r="L280" s="38">
        <f t="shared" si="102"/>
        <v>4</v>
      </c>
      <c r="M280" s="38">
        <f t="shared" si="102"/>
        <v>2</v>
      </c>
      <c r="N280" s="38">
        <f t="shared" si="102"/>
        <v>0</v>
      </c>
      <c r="O280" s="38">
        <f t="shared" si="102"/>
        <v>0</v>
      </c>
      <c r="P280" s="38">
        <f t="shared" si="102"/>
        <v>0</v>
      </c>
      <c r="Q280" s="38">
        <f t="shared" si="102"/>
        <v>11</v>
      </c>
      <c r="R280" s="38">
        <f t="shared" si="102"/>
        <v>0</v>
      </c>
      <c r="S280" s="38">
        <f t="shared" si="102"/>
        <v>8</v>
      </c>
      <c r="T280" s="38">
        <f t="shared" si="102"/>
        <v>0</v>
      </c>
      <c r="U280" s="38">
        <f t="shared" si="102"/>
        <v>0</v>
      </c>
      <c r="V280" s="38">
        <f t="shared" si="102"/>
        <v>3</v>
      </c>
      <c r="W280" s="38">
        <f t="shared" si="102"/>
        <v>0</v>
      </c>
      <c r="X280" s="38">
        <f t="shared" si="102"/>
        <v>11</v>
      </c>
      <c r="Y280" s="40">
        <f t="shared" si="81"/>
        <v>0</v>
      </c>
    </row>
    <row r="281" spans="1:25" ht="15.75" thickTop="1" x14ac:dyDescent="0.25">
      <c r="A281" s="30" t="s">
        <v>47</v>
      </c>
      <c r="B281" s="31">
        <v>43820</v>
      </c>
      <c r="C281" s="32" t="s">
        <v>30</v>
      </c>
      <c r="D281" s="33"/>
      <c r="E281" s="34"/>
      <c r="F281" s="35"/>
      <c r="G281" s="34"/>
      <c r="H281" s="35"/>
      <c r="I281" s="37">
        <f t="shared" ref="I281:J288" si="103">SUM(G281-E281)</f>
        <v>0</v>
      </c>
      <c r="J281" s="38">
        <f t="shared" si="103"/>
        <v>0</v>
      </c>
      <c r="K281" s="35"/>
      <c r="L281" s="35"/>
      <c r="M281" s="35"/>
      <c r="N281" s="35"/>
      <c r="O281" s="35"/>
      <c r="P281" s="35"/>
      <c r="Q281" s="57">
        <f>SUM(K281:P281)</f>
        <v>0</v>
      </c>
      <c r="R281" s="35"/>
      <c r="S281" s="35"/>
      <c r="T281" s="35"/>
      <c r="U281" s="35"/>
      <c r="V281" s="35"/>
      <c r="W281" s="35"/>
      <c r="X281" s="39">
        <f>SUM(R281:W281)</f>
        <v>0</v>
      </c>
      <c r="Y281" s="40">
        <f t="shared" si="81"/>
        <v>0</v>
      </c>
    </row>
    <row r="282" spans="1:25" x14ac:dyDescent="0.25">
      <c r="A282" s="30"/>
      <c r="B282" s="41"/>
      <c r="C282" s="42" t="s">
        <v>31</v>
      </c>
      <c r="D282" s="33"/>
      <c r="E282" s="34"/>
      <c r="F282" s="35"/>
      <c r="G282" s="34"/>
      <c r="H282" s="35"/>
      <c r="I282" s="37">
        <f t="shared" si="103"/>
        <v>0</v>
      </c>
      <c r="J282" s="38">
        <f t="shared" si="103"/>
        <v>0</v>
      </c>
      <c r="K282" s="35"/>
      <c r="L282" s="35"/>
      <c r="M282" s="35"/>
      <c r="N282" s="35"/>
      <c r="O282" s="35"/>
      <c r="P282" s="35"/>
      <c r="Q282" s="39">
        <f t="shared" ref="Q282:Q288" si="104">SUM(K282:P282)</f>
        <v>0</v>
      </c>
      <c r="R282" s="35"/>
      <c r="S282" s="35"/>
      <c r="T282" s="35"/>
      <c r="U282" s="35"/>
      <c r="V282" s="35"/>
      <c r="W282" s="35"/>
      <c r="X282" s="39">
        <f t="shared" ref="X282:X288" si="105">SUM(R282:W282)</f>
        <v>0</v>
      </c>
      <c r="Y282" s="40">
        <f t="shared" si="81"/>
        <v>0</v>
      </c>
    </row>
    <row r="283" spans="1:25" x14ac:dyDescent="0.25">
      <c r="A283" s="30"/>
      <c r="B283" s="41"/>
      <c r="C283" s="42" t="s">
        <v>32</v>
      </c>
      <c r="D283" s="33"/>
      <c r="E283" s="34"/>
      <c r="F283" s="35"/>
      <c r="G283" s="34"/>
      <c r="H283" s="35"/>
      <c r="I283" s="37">
        <f t="shared" si="103"/>
        <v>0</v>
      </c>
      <c r="J283" s="38">
        <f t="shared" si="103"/>
        <v>0</v>
      </c>
      <c r="K283" s="35"/>
      <c r="L283" s="35"/>
      <c r="M283" s="35"/>
      <c r="N283" s="35"/>
      <c r="O283" s="35"/>
      <c r="P283" s="35"/>
      <c r="Q283" s="39">
        <f t="shared" si="104"/>
        <v>0</v>
      </c>
      <c r="R283" s="35"/>
      <c r="S283" s="35"/>
      <c r="T283" s="35"/>
      <c r="U283" s="35"/>
      <c r="V283" s="35"/>
      <c r="W283" s="35"/>
      <c r="X283" s="39">
        <f t="shared" si="105"/>
        <v>0</v>
      </c>
      <c r="Y283" s="40">
        <f t="shared" si="81"/>
        <v>0</v>
      </c>
    </row>
    <row r="284" spans="1:25" x14ac:dyDescent="0.25">
      <c r="A284" s="30"/>
      <c r="B284" s="41"/>
      <c r="C284" s="42" t="s">
        <v>33</v>
      </c>
      <c r="D284" s="33"/>
      <c r="E284" s="34"/>
      <c r="F284" s="35"/>
      <c r="G284" s="34"/>
      <c r="H284" s="35"/>
      <c r="I284" s="37">
        <f t="shared" si="103"/>
        <v>0</v>
      </c>
      <c r="J284" s="38">
        <f t="shared" si="103"/>
        <v>0</v>
      </c>
      <c r="K284" s="35"/>
      <c r="L284" s="35"/>
      <c r="M284" s="35"/>
      <c r="N284" s="35"/>
      <c r="O284" s="35"/>
      <c r="P284" s="35"/>
      <c r="Q284" s="39">
        <f t="shared" si="104"/>
        <v>0</v>
      </c>
      <c r="R284" s="35"/>
      <c r="S284" s="35"/>
      <c r="T284" s="35"/>
      <c r="U284" s="35"/>
      <c r="V284" s="35"/>
      <c r="W284" s="35"/>
      <c r="X284" s="39">
        <f t="shared" si="105"/>
        <v>0</v>
      </c>
      <c r="Y284" s="40">
        <f t="shared" si="81"/>
        <v>0</v>
      </c>
    </row>
    <row r="285" spans="1:25" x14ac:dyDescent="0.25">
      <c r="A285" s="30"/>
      <c r="B285" s="41"/>
      <c r="C285" s="42" t="s">
        <v>34</v>
      </c>
      <c r="D285" s="33"/>
      <c r="E285" s="34"/>
      <c r="F285" s="35"/>
      <c r="G285" s="34"/>
      <c r="H285" s="35"/>
      <c r="I285" s="37">
        <f t="shared" si="103"/>
        <v>0</v>
      </c>
      <c r="J285" s="38">
        <f t="shared" si="103"/>
        <v>0</v>
      </c>
      <c r="K285" s="35"/>
      <c r="L285" s="35"/>
      <c r="M285" s="35"/>
      <c r="N285" s="35"/>
      <c r="O285" s="35"/>
      <c r="P285" s="35"/>
      <c r="Q285" s="39">
        <f t="shared" si="104"/>
        <v>0</v>
      </c>
      <c r="R285" s="35"/>
      <c r="S285" s="35"/>
      <c r="T285" s="35"/>
      <c r="U285" s="35"/>
      <c r="V285" s="35"/>
      <c r="W285" s="35"/>
      <c r="X285" s="39">
        <f t="shared" si="105"/>
        <v>0</v>
      </c>
      <c r="Y285" s="40">
        <f t="shared" si="81"/>
        <v>0</v>
      </c>
    </row>
    <row r="286" spans="1:25" x14ac:dyDescent="0.25">
      <c r="A286" s="30"/>
      <c r="B286" s="41"/>
      <c r="C286" s="42" t="s">
        <v>35</v>
      </c>
      <c r="D286" s="33"/>
      <c r="E286" s="34"/>
      <c r="F286" s="35"/>
      <c r="G286" s="34"/>
      <c r="H286" s="35"/>
      <c r="I286" s="37">
        <f t="shared" si="103"/>
        <v>0</v>
      </c>
      <c r="J286" s="38">
        <f t="shared" si="103"/>
        <v>0</v>
      </c>
      <c r="K286" s="35"/>
      <c r="L286" s="35"/>
      <c r="M286" s="35"/>
      <c r="N286" s="35"/>
      <c r="O286" s="35"/>
      <c r="P286" s="35"/>
      <c r="Q286" s="39">
        <f t="shared" si="104"/>
        <v>0</v>
      </c>
      <c r="R286" s="35"/>
      <c r="S286" s="35"/>
      <c r="T286" s="35"/>
      <c r="U286" s="35"/>
      <c r="V286" s="35"/>
      <c r="W286" s="35"/>
      <c r="X286" s="39">
        <f t="shared" si="105"/>
        <v>0</v>
      </c>
      <c r="Y286" s="40">
        <f t="shared" si="81"/>
        <v>0</v>
      </c>
    </row>
    <row r="287" spans="1:25" x14ac:dyDescent="0.25">
      <c r="A287" s="30"/>
      <c r="B287" s="41"/>
      <c r="C287" s="42" t="s">
        <v>36</v>
      </c>
      <c r="D287" s="33"/>
      <c r="E287" s="34"/>
      <c r="F287" s="35"/>
      <c r="G287" s="34"/>
      <c r="H287" s="35"/>
      <c r="I287" s="37">
        <f t="shared" si="103"/>
        <v>0</v>
      </c>
      <c r="J287" s="38">
        <f t="shared" si="103"/>
        <v>0</v>
      </c>
      <c r="K287" s="35"/>
      <c r="L287" s="35"/>
      <c r="M287" s="35"/>
      <c r="N287" s="35"/>
      <c r="O287" s="35"/>
      <c r="P287" s="35"/>
      <c r="Q287" s="39">
        <f t="shared" si="104"/>
        <v>0</v>
      </c>
      <c r="R287" s="35"/>
      <c r="S287" s="35"/>
      <c r="T287" s="35"/>
      <c r="U287" s="35"/>
      <c r="V287" s="35"/>
      <c r="W287" s="35"/>
      <c r="X287" s="39">
        <f t="shared" si="105"/>
        <v>0</v>
      </c>
      <c r="Y287" s="40">
        <f t="shared" si="81"/>
        <v>0</v>
      </c>
    </row>
    <row r="288" spans="1:25" x14ac:dyDescent="0.25">
      <c r="A288" s="30"/>
      <c r="B288" s="41"/>
      <c r="C288" s="42" t="s">
        <v>37</v>
      </c>
      <c r="D288" s="33"/>
      <c r="E288" s="34"/>
      <c r="F288" s="35"/>
      <c r="G288" s="34"/>
      <c r="H288" s="35"/>
      <c r="I288" s="37">
        <f t="shared" si="103"/>
        <v>0</v>
      </c>
      <c r="J288" s="38">
        <f t="shared" si="103"/>
        <v>0</v>
      </c>
      <c r="K288" s="35"/>
      <c r="L288" s="35"/>
      <c r="M288" s="35"/>
      <c r="N288" s="35"/>
      <c r="O288" s="35"/>
      <c r="P288" s="35"/>
      <c r="Q288" s="39">
        <f t="shared" si="104"/>
        <v>0</v>
      </c>
      <c r="R288" s="35"/>
      <c r="S288" s="35"/>
      <c r="T288" s="35"/>
      <c r="U288" s="35"/>
      <c r="V288" s="35"/>
      <c r="W288" s="35"/>
      <c r="X288" s="39">
        <f t="shared" si="105"/>
        <v>0</v>
      </c>
      <c r="Y288" s="40">
        <f t="shared" si="81"/>
        <v>0</v>
      </c>
    </row>
    <row r="289" spans="1:25" x14ac:dyDescent="0.25">
      <c r="A289" s="30"/>
      <c r="B289" s="41"/>
      <c r="C289" s="42"/>
      <c r="D289" s="43"/>
      <c r="E289" s="44"/>
      <c r="F289" s="45"/>
      <c r="G289" s="46"/>
      <c r="H289" s="47"/>
      <c r="I289" s="37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0"/>
    </row>
    <row r="290" spans="1:25" ht="15.75" thickBot="1" x14ac:dyDescent="0.3">
      <c r="A290" s="49"/>
      <c r="B290" s="50"/>
      <c r="C290" s="51" t="s">
        <v>38</v>
      </c>
      <c r="D290" s="52"/>
      <c r="E290" s="53"/>
      <c r="F290" s="54"/>
      <c r="G290" s="55"/>
      <c r="H290" s="56" t="s">
        <v>39</v>
      </c>
      <c r="I290" s="37">
        <f>SUM(I281:I289)</f>
        <v>0</v>
      </c>
      <c r="J290" s="38">
        <f>SUM(J281:J289)</f>
        <v>0</v>
      </c>
      <c r="K290" s="38">
        <f t="shared" ref="K290:X290" si="106">SUM(K281:K289)</f>
        <v>0</v>
      </c>
      <c r="L290" s="38">
        <f t="shared" si="106"/>
        <v>0</v>
      </c>
      <c r="M290" s="38">
        <f t="shared" si="106"/>
        <v>0</v>
      </c>
      <c r="N290" s="38">
        <f t="shared" si="106"/>
        <v>0</v>
      </c>
      <c r="O290" s="38">
        <f t="shared" si="106"/>
        <v>0</v>
      </c>
      <c r="P290" s="38">
        <f t="shared" si="106"/>
        <v>0</v>
      </c>
      <c r="Q290" s="38">
        <f t="shared" si="106"/>
        <v>0</v>
      </c>
      <c r="R290" s="38">
        <f t="shared" si="106"/>
        <v>0</v>
      </c>
      <c r="S290" s="38">
        <f t="shared" si="106"/>
        <v>0</v>
      </c>
      <c r="T290" s="38">
        <f t="shared" si="106"/>
        <v>0</v>
      </c>
      <c r="U290" s="38">
        <f t="shared" si="106"/>
        <v>0</v>
      </c>
      <c r="V290" s="38">
        <f t="shared" si="106"/>
        <v>0</v>
      </c>
      <c r="W290" s="38">
        <f t="shared" si="106"/>
        <v>0</v>
      </c>
      <c r="X290" s="38">
        <f t="shared" si="106"/>
        <v>0</v>
      </c>
      <c r="Y290" s="40">
        <f t="shared" si="81"/>
        <v>0</v>
      </c>
    </row>
    <row r="291" spans="1:25" ht="15.75" thickTop="1" x14ac:dyDescent="0.25">
      <c r="A291" s="30" t="s">
        <v>29</v>
      </c>
      <c r="B291" s="31">
        <v>43821</v>
      </c>
      <c r="C291" s="32"/>
      <c r="D291" s="33"/>
      <c r="E291" s="34"/>
      <c r="F291" s="35"/>
      <c r="G291" s="36"/>
      <c r="H291" s="35"/>
      <c r="I291" s="37">
        <f t="shared" ref="I291:J298" si="107">SUM(G291-E291)</f>
        <v>0</v>
      </c>
      <c r="J291" s="38">
        <f t="shared" si="107"/>
        <v>0</v>
      </c>
      <c r="K291" s="35"/>
      <c r="L291" s="35"/>
      <c r="M291" s="35"/>
      <c r="N291" s="35"/>
      <c r="O291" s="35"/>
      <c r="P291" s="35"/>
      <c r="Q291" s="39">
        <f>SUM(K291:P291)</f>
        <v>0</v>
      </c>
      <c r="R291" s="35"/>
      <c r="S291" s="35"/>
      <c r="T291" s="35"/>
      <c r="U291" s="35"/>
      <c r="V291" s="35"/>
      <c r="W291" s="35"/>
      <c r="X291" s="39">
        <f>SUM(R291:W291)</f>
        <v>0</v>
      </c>
      <c r="Y291" s="40">
        <f t="shared" si="81"/>
        <v>0</v>
      </c>
    </row>
    <row r="292" spans="1:25" x14ac:dyDescent="0.25">
      <c r="A292" s="30"/>
      <c r="B292" s="41"/>
      <c r="C292" s="42"/>
      <c r="D292" s="33"/>
      <c r="E292" s="34"/>
      <c r="F292" s="35"/>
      <c r="G292" s="34"/>
      <c r="H292" s="35"/>
      <c r="I292" s="37">
        <f t="shared" si="107"/>
        <v>0</v>
      </c>
      <c r="J292" s="38">
        <f t="shared" si="107"/>
        <v>0</v>
      </c>
      <c r="K292" s="35"/>
      <c r="L292" s="35"/>
      <c r="M292" s="35"/>
      <c r="N292" s="35"/>
      <c r="O292" s="35"/>
      <c r="P292" s="35"/>
      <c r="Q292" s="39">
        <f t="shared" ref="Q292:Q298" si="108">SUM(K292:P292)</f>
        <v>0</v>
      </c>
      <c r="R292" s="35"/>
      <c r="S292" s="35"/>
      <c r="T292" s="35"/>
      <c r="U292" s="35"/>
      <c r="V292" s="35"/>
      <c r="W292" s="35"/>
      <c r="X292" s="39">
        <f t="shared" ref="X292:X298" si="109">SUM(R292:W292)</f>
        <v>0</v>
      </c>
      <c r="Y292" s="40">
        <f t="shared" si="81"/>
        <v>0</v>
      </c>
    </row>
    <row r="293" spans="1:25" x14ac:dyDescent="0.25">
      <c r="A293" s="30"/>
      <c r="B293" s="41"/>
      <c r="C293" s="42"/>
      <c r="D293" s="33"/>
      <c r="E293" s="34"/>
      <c r="F293" s="35"/>
      <c r="G293" s="34"/>
      <c r="H293" s="35"/>
      <c r="I293" s="37">
        <f t="shared" si="107"/>
        <v>0</v>
      </c>
      <c r="J293" s="38">
        <f t="shared" si="107"/>
        <v>0</v>
      </c>
      <c r="K293" s="35"/>
      <c r="L293" s="35"/>
      <c r="M293" s="35"/>
      <c r="N293" s="35"/>
      <c r="O293" s="35"/>
      <c r="P293" s="35"/>
      <c r="Q293" s="39">
        <f t="shared" si="108"/>
        <v>0</v>
      </c>
      <c r="R293" s="35"/>
      <c r="S293" s="35"/>
      <c r="T293" s="35"/>
      <c r="U293" s="35"/>
      <c r="V293" s="35"/>
      <c r="W293" s="35"/>
      <c r="X293" s="39">
        <f t="shared" si="109"/>
        <v>0</v>
      </c>
      <c r="Y293" s="40">
        <f t="shared" si="81"/>
        <v>0</v>
      </c>
    </row>
    <row r="294" spans="1:25" x14ac:dyDescent="0.25">
      <c r="A294" s="30"/>
      <c r="B294" s="41"/>
      <c r="C294" s="42"/>
      <c r="D294" s="33"/>
      <c r="E294" s="34"/>
      <c r="F294" s="35"/>
      <c r="G294" s="34"/>
      <c r="H294" s="35"/>
      <c r="I294" s="37">
        <f t="shared" si="107"/>
        <v>0</v>
      </c>
      <c r="J294" s="38">
        <f t="shared" si="107"/>
        <v>0</v>
      </c>
      <c r="K294" s="35"/>
      <c r="L294" s="35"/>
      <c r="M294" s="35"/>
      <c r="N294" s="35"/>
      <c r="O294" s="35"/>
      <c r="P294" s="35"/>
      <c r="Q294" s="39">
        <f t="shared" si="108"/>
        <v>0</v>
      </c>
      <c r="R294" s="35"/>
      <c r="S294" s="35"/>
      <c r="T294" s="35"/>
      <c r="U294" s="35"/>
      <c r="V294" s="35"/>
      <c r="W294" s="35"/>
      <c r="X294" s="39">
        <f t="shared" si="109"/>
        <v>0</v>
      </c>
      <c r="Y294" s="40">
        <f t="shared" si="81"/>
        <v>0</v>
      </c>
    </row>
    <row r="295" spans="1:25" x14ac:dyDescent="0.25">
      <c r="A295" s="30"/>
      <c r="B295" s="41"/>
      <c r="C295" s="42"/>
      <c r="D295" s="33"/>
      <c r="E295" s="34"/>
      <c r="F295" s="35"/>
      <c r="G295" s="34"/>
      <c r="H295" s="35"/>
      <c r="I295" s="37">
        <f t="shared" si="107"/>
        <v>0</v>
      </c>
      <c r="J295" s="38">
        <f t="shared" si="107"/>
        <v>0</v>
      </c>
      <c r="K295" s="35"/>
      <c r="L295" s="35"/>
      <c r="M295" s="35"/>
      <c r="N295" s="35"/>
      <c r="O295" s="35"/>
      <c r="P295" s="35"/>
      <c r="Q295" s="39">
        <f t="shared" si="108"/>
        <v>0</v>
      </c>
      <c r="R295" s="35"/>
      <c r="S295" s="35"/>
      <c r="T295" s="35"/>
      <c r="U295" s="35"/>
      <c r="V295" s="35"/>
      <c r="W295" s="35"/>
      <c r="X295" s="39">
        <f t="shared" si="109"/>
        <v>0</v>
      </c>
      <c r="Y295" s="40">
        <f t="shared" si="81"/>
        <v>0</v>
      </c>
    </row>
    <row r="296" spans="1:25" x14ac:dyDescent="0.25">
      <c r="A296" s="30"/>
      <c r="B296" s="41"/>
      <c r="C296" s="42"/>
      <c r="D296" s="33"/>
      <c r="E296" s="34"/>
      <c r="F296" s="35"/>
      <c r="G296" s="34"/>
      <c r="H296" s="35"/>
      <c r="I296" s="37">
        <f t="shared" si="107"/>
        <v>0</v>
      </c>
      <c r="J296" s="38">
        <f t="shared" si="107"/>
        <v>0</v>
      </c>
      <c r="K296" s="35"/>
      <c r="L296" s="35"/>
      <c r="M296" s="35"/>
      <c r="N296" s="35"/>
      <c r="O296" s="35"/>
      <c r="P296" s="35"/>
      <c r="Q296" s="39">
        <f t="shared" si="108"/>
        <v>0</v>
      </c>
      <c r="R296" s="35"/>
      <c r="S296" s="35"/>
      <c r="T296" s="35"/>
      <c r="U296" s="35"/>
      <c r="V296" s="35"/>
      <c r="W296" s="35"/>
      <c r="X296" s="39">
        <f t="shared" si="109"/>
        <v>0</v>
      </c>
      <c r="Y296" s="40">
        <f t="shared" si="81"/>
        <v>0</v>
      </c>
    </row>
    <row r="297" spans="1:25" x14ac:dyDescent="0.25">
      <c r="A297" s="30"/>
      <c r="B297" s="41"/>
      <c r="C297" s="42"/>
      <c r="D297" s="33"/>
      <c r="E297" s="34"/>
      <c r="F297" s="35"/>
      <c r="G297" s="34"/>
      <c r="H297" s="35"/>
      <c r="I297" s="37">
        <f t="shared" si="107"/>
        <v>0</v>
      </c>
      <c r="J297" s="38">
        <f t="shared" si="107"/>
        <v>0</v>
      </c>
      <c r="K297" s="35"/>
      <c r="L297" s="35"/>
      <c r="M297" s="35"/>
      <c r="N297" s="35"/>
      <c r="O297" s="35"/>
      <c r="P297" s="35"/>
      <c r="Q297" s="39">
        <f t="shared" si="108"/>
        <v>0</v>
      </c>
      <c r="R297" s="35"/>
      <c r="S297" s="35"/>
      <c r="T297" s="35"/>
      <c r="U297" s="35"/>
      <c r="V297" s="35"/>
      <c r="W297" s="35"/>
      <c r="X297" s="39">
        <f t="shared" si="109"/>
        <v>0</v>
      </c>
      <c r="Y297" s="40">
        <f t="shared" si="81"/>
        <v>0</v>
      </c>
    </row>
    <row r="298" spans="1:25" x14ac:dyDescent="0.25">
      <c r="A298" s="30"/>
      <c r="B298" s="41"/>
      <c r="C298" s="42"/>
      <c r="D298" s="33"/>
      <c r="E298" s="34"/>
      <c r="F298" s="35"/>
      <c r="G298" s="34"/>
      <c r="H298" s="35"/>
      <c r="I298" s="37">
        <f t="shared" si="107"/>
        <v>0</v>
      </c>
      <c r="J298" s="38">
        <f t="shared" si="107"/>
        <v>0</v>
      </c>
      <c r="K298" s="35"/>
      <c r="L298" s="35"/>
      <c r="M298" s="35"/>
      <c r="N298" s="35"/>
      <c r="O298" s="35"/>
      <c r="P298" s="35"/>
      <c r="Q298" s="39">
        <f t="shared" si="108"/>
        <v>0</v>
      </c>
      <c r="R298" s="35"/>
      <c r="S298" s="35"/>
      <c r="T298" s="35"/>
      <c r="U298" s="35"/>
      <c r="V298" s="35"/>
      <c r="W298" s="35"/>
      <c r="X298" s="39">
        <f t="shared" si="109"/>
        <v>0</v>
      </c>
      <c r="Y298" s="40">
        <f>SUM(Q298-X298)</f>
        <v>0</v>
      </c>
    </row>
    <row r="299" spans="1:25" x14ac:dyDescent="0.25">
      <c r="A299" s="30"/>
      <c r="B299" s="41"/>
      <c r="C299" s="42"/>
      <c r="D299" s="43"/>
      <c r="E299" s="44"/>
      <c r="F299" s="45"/>
      <c r="G299" s="46"/>
      <c r="H299" s="47"/>
      <c r="I299" s="37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0"/>
    </row>
    <row r="300" spans="1:25" ht="15.75" thickBot="1" x14ac:dyDescent="0.3">
      <c r="A300" s="49"/>
      <c r="B300" s="50"/>
      <c r="C300" s="51" t="s">
        <v>38</v>
      </c>
      <c r="D300" s="52"/>
      <c r="E300" s="53"/>
      <c r="F300" s="54"/>
      <c r="G300" s="55"/>
      <c r="H300" s="56" t="s">
        <v>39</v>
      </c>
      <c r="I300" s="37">
        <f>SUM(I291:I299)</f>
        <v>0</v>
      </c>
      <c r="J300" s="38">
        <f>SUM(J291:J299)</f>
        <v>0</v>
      </c>
      <c r="K300" s="38">
        <f t="shared" ref="K300:X300" si="110">SUM(K291:K299)</f>
        <v>0</v>
      </c>
      <c r="L300" s="38">
        <f t="shared" si="110"/>
        <v>0</v>
      </c>
      <c r="M300" s="38">
        <f t="shared" si="110"/>
        <v>0</v>
      </c>
      <c r="N300" s="38">
        <f t="shared" si="110"/>
        <v>0</v>
      </c>
      <c r="O300" s="38">
        <f t="shared" si="110"/>
        <v>0</v>
      </c>
      <c r="P300" s="38">
        <f t="shared" si="110"/>
        <v>0</v>
      </c>
      <c r="Q300" s="38">
        <f t="shared" si="110"/>
        <v>0</v>
      </c>
      <c r="R300" s="38">
        <f t="shared" si="110"/>
        <v>0</v>
      </c>
      <c r="S300" s="38">
        <f t="shared" si="110"/>
        <v>0</v>
      </c>
      <c r="T300" s="38">
        <f t="shared" si="110"/>
        <v>0</v>
      </c>
      <c r="U300" s="38">
        <f t="shared" si="110"/>
        <v>0</v>
      </c>
      <c r="V300" s="38">
        <f t="shared" si="110"/>
        <v>0</v>
      </c>
      <c r="W300" s="38">
        <f t="shared" si="110"/>
        <v>0</v>
      </c>
      <c r="X300" s="38">
        <f t="shared" si="110"/>
        <v>0</v>
      </c>
      <c r="Y300" s="40">
        <f>SUM(Q300-X300)</f>
        <v>0</v>
      </c>
    </row>
    <row r="301" spans="1:25" ht="15.75" thickTop="1" x14ac:dyDescent="0.25">
      <c r="A301" s="30" t="s">
        <v>40</v>
      </c>
      <c r="B301" s="31">
        <v>43822</v>
      </c>
      <c r="C301" s="32" t="s">
        <v>30</v>
      </c>
      <c r="D301" s="33">
        <v>16</v>
      </c>
      <c r="E301" s="34">
        <v>0.27083333333333331</v>
      </c>
      <c r="F301" s="35">
        <v>155256</v>
      </c>
      <c r="G301" s="34">
        <v>0.31527777777777777</v>
      </c>
      <c r="H301" s="35">
        <v>155289</v>
      </c>
      <c r="I301" s="37">
        <f t="shared" ref="I301:I313" si="111">SUM(G301-E301)</f>
        <v>4.4444444444444453E-2</v>
      </c>
      <c r="J301" s="38">
        <f t="shared" ref="J301:J313" si="112">SUM(H301-F301)</f>
        <v>33</v>
      </c>
      <c r="K301" s="35"/>
      <c r="L301" s="35">
        <v>1</v>
      </c>
      <c r="M301" s="35"/>
      <c r="N301" s="35"/>
      <c r="O301" s="35"/>
      <c r="P301" s="35"/>
      <c r="Q301" s="39">
        <f>SUM(K301:P301)</f>
        <v>1</v>
      </c>
      <c r="R301" s="35"/>
      <c r="S301" s="35">
        <v>1</v>
      </c>
      <c r="T301" s="35"/>
      <c r="U301" s="35"/>
      <c r="V301" s="35"/>
      <c r="W301" s="35"/>
      <c r="X301" s="39">
        <f>SUM(R301:W301)</f>
        <v>1</v>
      </c>
      <c r="Y301" s="40">
        <f t="shared" ref="Y301:Y389" si="113">SUM(Q301-X301)</f>
        <v>0</v>
      </c>
    </row>
    <row r="302" spans="1:25" x14ac:dyDescent="0.25">
      <c r="A302" s="30" t="s">
        <v>97</v>
      </c>
      <c r="B302" s="41"/>
      <c r="C302" s="42" t="s">
        <v>31</v>
      </c>
      <c r="D302" s="33"/>
      <c r="E302" s="34">
        <v>0.33333333333333331</v>
      </c>
      <c r="F302" s="35">
        <v>155289</v>
      </c>
      <c r="G302" s="34">
        <v>0.3576388888888889</v>
      </c>
      <c r="H302" s="35">
        <v>155312</v>
      </c>
      <c r="I302" s="37">
        <f t="shared" si="111"/>
        <v>2.430555555555558E-2</v>
      </c>
      <c r="J302" s="38">
        <f t="shared" si="112"/>
        <v>23</v>
      </c>
      <c r="K302" s="35"/>
      <c r="L302" s="35"/>
      <c r="M302" s="35"/>
      <c r="N302" s="35"/>
      <c r="O302" s="35"/>
      <c r="P302" s="35"/>
      <c r="Q302" s="39">
        <f t="shared" ref="Q302:Q313" si="114">SUM(K302:P302)</f>
        <v>0</v>
      </c>
      <c r="R302" s="35"/>
      <c r="S302" s="35"/>
      <c r="T302" s="35"/>
      <c r="U302" s="35"/>
      <c r="V302" s="35"/>
      <c r="W302" s="35"/>
      <c r="X302" s="39">
        <f t="shared" ref="X302:X313" si="115">SUM(R302:W302)</f>
        <v>0</v>
      </c>
      <c r="Y302" s="40">
        <f t="shared" si="113"/>
        <v>0</v>
      </c>
    </row>
    <row r="303" spans="1:25" x14ac:dyDescent="0.25">
      <c r="A303" s="30"/>
      <c r="B303" s="41"/>
      <c r="C303" s="42" t="s">
        <v>32</v>
      </c>
      <c r="D303" s="33">
        <v>16</v>
      </c>
      <c r="E303" s="34">
        <v>0.36944444444444446</v>
      </c>
      <c r="F303" s="35">
        <v>155312</v>
      </c>
      <c r="G303" s="34">
        <v>0.40486111111111112</v>
      </c>
      <c r="H303" s="35">
        <v>155336</v>
      </c>
      <c r="I303" s="37">
        <f t="shared" si="111"/>
        <v>3.5416666666666652E-2</v>
      </c>
      <c r="J303" s="38">
        <f t="shared" si="112"/>
        <v>24</v>
      </c>
      <c r="K303" s="35"/>
      <c r="L303" s="35">
        <v>2</v>
      </c>
      <c r="M303" s="35">
        <v>1</v>
      </c>
      <c r="N303" s="35"/>
      <c r="O303" s="35"/>
      <c r="P303" s="35"/>
      <c r="Q303" s="39">
        <f t="shared" si="114"/>
        <v>3</v>
      </c>
      <c r="R303" s="35"/>
      <c r="S303" s="35">
        <v>2</v>
      </c>
      <c r="T303" s="35">
        <v>1</v>
      </c>
      <c r="U303" s="35"/>
      <c r="V303" s="35"/>
      <c r="W303" s="35"/>
      <c r="X303" s="39">
        <f t="shared" si="115"/>
        <v>3</v>
      </c>
      <c r="Y303" s="40">
        <f t="shared" si="113"/>
        <v>0</v>
      </c>
    </row>
    <row r="304" spans="1:25" x14ac:dyDescent="0.25">
      <c r="A304" s="30"/>
      <c r="B304" s="41"/>
      <c r="C304" s="42" t="s">
        <v>33</v>
      </c>
      <c r="D304" s="33"/>
      <c r="E304" s="34">
        <v>0.41319444444444442</v>
      </c>
      <c r="F304" s="35">
        <v>155336</v>
      </c>
      <c r="G304" s="34">
        <v>0.46388888888888885</v>
      </c>
      <c r="H304" s="35">
        <v>155369</v>
      </c>
      <c r="I304" s="37">
        <f t="shared" si="111"/>
        <v>5.0694444444444431E-2</v>
      </c>
      <c r="J304" s="38">
        <f t="shared" si="112"/>
        <v>33</v>
      </c>
      <c r="K304" s="35">
        <v>1</v>
      </c>
      <c r="L304" s="35">
        <v>3</v>
      </c>
      <c r="M304" s="35"/>
      <c r="N304" s="35"/>
      <c r="O304" s="35"/>
      <c r="P304" s="35"/>
      <c r="Q304" s="39">
        <f t="shared" si="114"/>
        <v>4</v>
      </c>
      <c r="R304" s="35"/>
      <c r="S304" s="35">
        <v>3</v>
      </c>
      <c r="T304" s="35">
        <v>1</v>
      </c>
      <c r="U304" s="35"/>
      <c r="V304" s="35"/>
      <c r="W304" s="35"/>
      <c r="X304" s="39">
        <f t="shared" si="115"/>
        <v>4</v>
      </c>
      <c r="Y304" s="40">
        <f t="shared" si="113"/>
        <v>0</v>
      </c>
    </row>
    <row r="305" spans="1:25" x14ac:dyDescent="0.25">
      <c r="A305" s="30" t="s">
        <v>82</v>
      </c>
      <c r="B305" s="41"/>
      <c r="C305" s="42" t="s">
        <v>34</v>
      </c>
      <c r="D305" s="33">
        <v>16</v>
      </c>
      <c r="E305" s="34">
        <v>0.64583333333333337</v>
      </c>
      <c r="F305" s="35">
        <v>155369</v>
      </c>
      <c r="G305" s="34">
        <v>0.71180555555555547</v>
      </c>
      <c r="H305" s="35">
        <v>155409</v>
      </c>
      <c r="I305" s="37">
        <f t="shared" si="111"/>
        <v>6.5972222222222099E-2</v>
      </c>
      <c r="J305" s="38">
        <f t="shared" si="112"/>
        <v>40</v>
      </c>
      <c r="K305" s="35">
        <v>1</v>
      </c>
      <c r="L305" s="35"/>
      <c r="M305" s="35"/>
      <c r="N305" s="35">
        <v>1</v>
      </c>
      <c r="O305" s="35"/>
      <c r="P305" s="35"/>
      <c r="Q305" s="39">
        <f t="shared" si="114"/>
        <v>2</v>
      </c>
      <c r="R305" s="35"/>
      <c r="S305" s="35">
        <v>1</v>
      </c>
      <c r="T305" s="35">
        <v>1</v>
      </c>
      <c r="U305" s="35"/>
      <c r="V305" s="35"/>
      <c r="W305" s="35"/>
      <c r="X305" s="39">
        <f t="shared" si="115"/>
        <v>2</v>
      </c>
      <c r="Y305" s="40">
        <f t="shared" si="113"/>
        <v>0</v>
      </c>
    </row>
    <row r="306" spans="1:25" x14ac:dyDescent="0.25">
      <c r="A306" s="30"/>
      <c r="B306" s="41"/>
      <c r="C306" s="42" t="s">
        <v>35</v>
      </c>
      <c r="D306" s="33"/>
      <c r="E306" s="34">
        <v>0.72777777777777775</v>
      </c>
      <c r="F306" s="35">
        <v>155409</v>
      </c>
      <c r="G306" s="34">
        <v>0.77777777777777779</v>
      </c>
      <c r="H306" s="35">
        <v>155441</v>
      </c>
      <c r="I306" s="37">
        <f t="shared" si="111"/>
        <v>5.0000000000000044E-2</v>
      </c>
      <c r="J306" s="38">
        <f t="shared" si="112"/>
        <v>32</v>
      </c>
      <c r="K306" s="35">
        <v>1</v>
      </c>
      <c r="L306" s="35"/>
      <c r="M306" s="35"/>
      <c r="N306" s="35"/>
      <c r="O306" s="35"/>
      <c r="P306" s="35"/>
      <c r="Q306" s="39">
        <f t="shared" si="114"/>
        <v>1</v>
      </c>
      <c r="R306" s="35"/>
      <c r="S306" s="35">
        <v>1</v>
      </c>
      <c r="T306" s="35"/>
      <c r="U306" s="35"/>
      <c r="V306" s="35"/>
      <c r="W306" s="35"/>
      <c r="X306" s="39">
        <f t="shared" si="115"/>
        <v>1</v>
      </c>
      <c r="Y306" s="40">
        <f t="shared" si="113"/>
        <v>0</v>
      </c>
    </row>
    <row r="307" spans="1:25" x14ac:dyDescent="0.25">
      <c r="A307" s="30"/>
      <c r="B307" s="41"/>
      <c r="C307" s="42" t="s">
        <v>36</v>
      </c>
      <c r="D307" s="33"/>
      <c r="E307" s="34"/>
      <c r="F307" s="35"/>
      <c r="G307" s="34"/>
      <c r="H307" s="35"/>
      <c r="I307" s="37">
        <f t="shared" si="111"/>
        <v>0</v>
      </c>
      <c r="J307" s="38">
        <f t="shared" si="112"/>
        <v>0</v>
      </c>
      <c r="K307" s="35"/>
      <c r="L307" s="35"/>
      <c r="M307" s="35"/>
      <c r="N307" s="35"/>
      <c r="O307" s="35"/>
      <c r="P307" s="35"/>
      <c r="Q307" s="39">
        <f t="shared" si="114"/>
        <v>0</v>
      </c>
      <c r="R307" s="35"/>
      <c r="S307" s="35"/>
      <c r="T307" s="35"/>
      <c r="U307" s="35"/>
      <c r="V307" s="35"/>
      <c r="W307" s="35"/>
      <c r="X307" s="39">
        <f t="shared" si="115"/>
        <v>0</v>
      </c>
      <c r="Y307" s="40">
        <f t="shared" si="113"/>
        <v>0</v>
      </c>
    </row>
    <row r="308" spans="1:25" x14ac:dyDescent="0.25">
      <c r="A308" s="30"/>
      <c r="B308" s="41"/>
      <c r="C308" s="42" t="s">
        <v>37</v>
      </c>
      <c r="D308" s="33"/>
      <c r="E308" s="34"/>
      <c r="F308" s="35"/>
      <c r="G308" s="34"/>
      <c r="H308" s="35"/>
      <c r="I308" s="37">
        <f t="shared" si="111"/>
        <v>0</v>
      </c>
      <c r="J308" s="38">
        <f t="shared" si="112"/>
        <v>0</v>
      </c>
      <c r="K308" s="35"/>
      <c r="L308" s="35"/>
      <c r="M308" s="35"/>
      <c r="N308" s="35"/>
      <c r="O308" s="35"/>
      <c r="P308" s="35"/>
      <c r="Q308" s="39">
        <f t="shared" si="114"/>
        <v>0</v>
      </c>
      <c r="R308" s="35"/>
      <c r="S308" s="35"/>
      <c r="T308" s="35"/>
      <c r="U308" s="35"/>
      <c r="V308" s="35"/>
      <c r="W308" s="35"/>
      <c r="X308" s="39">
        <f t="shared" si="115"/>
        <v>0</v>
      </c>
      <c r="Y308" s="40">
        <f t="shared" si="113"/>
        <v>0</v>
      </c>
    </row>
    <row r="309" spans="1:25" x14ac:dyDescent="0.25">
      <c r="A309" s="30"/>
      <c r="B309" s="41"/>
      <c r="C309" s="42" t="s">
        <v>41</v>
      </c>
      <c r="D309" s="33"/>
      <c r="E309" s="34"/>
      <c r="F309" s="35"/>
      <c r="G309" s="34"/>
      <c r="H309" s="35"/>
      <c r="I309" s="37">
        <f t="shared" si="111"/>
        <v>0</v>
      </c>
      <c r="J309" s="38">
        <f t="shared" si="112"/>
        <v>0</v>
      </c>
      <c r="K309" s="35"/>
      <c r="L309" s="35"/>
      <c r="M309" s="35"/>
      <c r="N309" s="35"/>
      <c r="O309" s="35"/>
      <c r="P309" s="35"/>
      <c r="Q309" s="39">
        <f t="shared" si="114"/>
        <v>0</v>
      </c>
      <c r="R309" s="35"/>
      <c r="S309" s="35"/>
      <c r="T309" s="35"/>
      <c r="U309" s="35"/>
      <c r="V309" s="35"/>
      <c r="W309" s="35"/>
      <c r="X309" s="39">
        <f t="shared" si="115"/>
        <v>0</v>
      </c>
      <c r="Y309" s="40">
        <f t="shared" si="113"/>
        <v>0</v>
      </c>
    </row>
    <row r="310" spans="1:25" x14ac:dyDescent="0.25">
      <c r="A310" s="30"/>
      <c r="B310" s="41"/>
      <c r="C310" s="42" t="s">
        <v>42</v>
      </c>
      <c r="D310" s="33"/>
      <c r="E310" s="34"/>
      <c r="F310" s="35"/>
      <c r="G310" s="34"/>
      <c r="H310" s="35"/>
      <c r="I310" s="37">
        <f t="shared" si="111"/>
        <v>0</v>
      </c>
      <c r="J310" s="38">
        <f t="shared" si="112"/>
        <v>0</v>
      </c>
      <c r="K310" s="35"/>
      <c r="L310" s="35"/>
      <c r="M310" s="35"/>
      <c r="N310" s="35"/>
      <c r="O310" s="35"/>
      <c r="P310" s="35"/>
      <c r="Q310" s="39">
        <f t="shared" si="114"/>
        <v>0</v>
      </c>
      <c r="R310" s="35"/>
      <c r="S310" s="35"/>
      <c r="T310" s="35"/>
      <c r="U310" s="35"/>
      <c r="V310" s="35"/>
      <c r="W310" s="35"/>
      <c r="X310" s="39">
        <f t="shared" si="115"/>
        <v>0</v>
      </c>
      <c r="Y310" s="40">
        <f t="shared" si="113"/>
        <v>0</v>
      </c>
    </row>
    <row r="311" spans="1:25" x14ac:dyDescent="0.25">
      <c r="A311" s="30"/>
      <c r="B311" s="41"/>
      <c r="C311" s="58"/>
      <c r="D311" s="59"/>
      <c r="E311" s="60"/>
      <c r="F311" s="61"/>
      <c r="G311" s="60"/>
      <c r="H311" s="61"/>
      <c r="I311" s="37">
        <f t="shared" si="111"/>
        <v>0</v>
      </c>
      <c r="J311" s="38">
        <f t="shared" si="112"/>
        <v>0</v>
      </c>
      <c r="K311" s="35"/>
      <c r="L311" s="35"/>
      <c r="M311" s="35"/>
      <c r="N311" s="35"/>
      <c r="O311" s="35"/>
      <c r="P311" s="35"/>
      <c r="Q311" s="39">
        <f t="shared" si="114"/>
        <v>0</v>
      </c>
      <c r="R311" s="35"/>
      <c r="S311" s="35"/>
      <c r="T311" s="35"/>
      <c r="U311" s="35"/>
      <c r="V311" s="35"/>
      <c r="W311" s="35"/>
      <c r="X311" s="39">
        <f t="shared" si="115"/>
        <v>0</v>
      </c>
      <c r="Y311" s="40">
        <f t="shared" si="113"/>
        <v>0</v>
      </c>
    </row>
    <row r="312" spans="1:25" x14ac:dyDescent="0.25">
      <c r="A312" s="30"/>
      <c r="B312" s="41"/>
      <c r="C312" s="58"/>
      <c r="D312" s="59"/>
      <c r="E312" s="60"/>
      <c r="F312" s="61"/>
      <c r="G312" s="60"/>
      <c r="H312" s="61"/>
      <c r="I312" s="37">
        <f t="shared" si="111"/>
        <v>0</v>
      </c>
      <c r="J312" s="38">
        <f t="shared" si="112"/>
        <v>0</v>
      </c>
      <c r="K312" s="35"/>
      <c r="L312" s="35"/>
      <c r="M312" s="35"/>
      <c r="N312" s="35"/>
      <c r="O312" s="35"/>
      <c r="P312" s="35"/>
      <c r="Q312" s="39">
        <f t="shared" si="114"/>
        <v>0</v>
      </c>
      <c r="R312" s="35"/>
      <c r="S312" s="35"/>
      <c r="T312" s="35"/>
      <c r="U312" s="35"/>
      <c r="V312" s="35"/>
      <c r="W312" s="35"/>
      <c r="X312" s="39">
        <f t="shared" si="115"/>
        <v>0</v>
      </c>
      <c r="Y312" s="40">
        <f t="shared" si="113"/>
        <v>0</v>
      </c>
    </row>
    <row r="313" spans="1:25" x14ac:dyDescent="0.25">
      <c r="A313" s="30"/>
      <c r="B313" s="41"/>
      <c r="C313" s="58"/>
      <c r="D313" s="59"/>
      <c r="E313" s="60"/>
      <c r="F313" s="61"/>
      <c r="G313" s="60"/>
      <c r="H313" s="61"/>
      <c r="I313" s="37">
        <f t="shared" si="111"/>
        <v>0</v>
      </c>
      <c r="J313" s="38">
        <f t="shared" si="112"/>
        <v>0</v>
      </c>
      <c r="K313" s="35"/>
      <c r="L313" s="35"/>
      <c r="M313" s="35"/>
      <c r="N313" s="35"/>
      <c r="O313" s="35"/>
      <c r="P313" s="35"/>
      <c r="Q313" s="39">
        <f t="shared" si="114"/>
        <v>0</v>
      </c>
      <c r="R313" s="35"/>
      <c r="S313" s="35"/>
      <c r="T313" s="35"/>
      <c r="U313" s="35"/>
      <c r="V313" s="35"/>
      <c r="W313" s="35"/>
      <c r="X313" s="39">
        <f t="shared" si="115"/>
        <v>0</v>
      </c>
      <c r="Y313" s="40">
        <f t="shared" si="113"/>
        <v>0</v>
      </c>
    </row>
    <row r="314" spans="1:25" x14ac:dyDescent="0.25">
      <c r="A314" s="30"/>
      <c r="B314" s="41"/>
      <c r="C314" s="42"/>
      <c r="D314" s="43"/>
      <c r="E314" s="44"/>
      <c r="F314" s="45"/>
      <c r="G314" s="46"/>
      <c r="H314" s="47"/>
      <c r="I314" s="37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0"/>
    </row>
    <row r="315" spans="1:25" ht="15.75" thickBot="1" x14ac:dyDescent="0.3">
      <c r="A315" s="49"/>
      <c r="B315" s="50"/>
      <c r="C315" s="51" t="s">
        <v>38</v>
      </c>
      <c r="D315" s="52"/>
      <c r="E315" s="53"/>
      <c r="F315" s="54"/>
      <c r="G315" s="55"/>
      <c r="H315" s="56" t="s">
        <v>39</v>
      </c>
      <c r="I315" s="37">
        <f>SUM(I301:I314)</f>
        <v>0.27083333333333326</v>
      </c>
      <c r="J315" s="38">
        <f>SUM(J301:J314)</f>
        <v>185</v>
      </c>
      <c r="K315" s="38">
        <f t="shared" ref="K315:X315" si="116">SUM(K301:K314)</f>
        <v>3</v>
      </c>
      <c r="L315" s="38">
        <f t="shared" si="116"/>
        <v>6</v>
      </c>
      <c r="M315" s="38">
        <f t="shared" si="116"/>
        <v>1</v>
      </c>
      <c r="N315" s="38">
        <f t="shared" si="116"/>
        <v>1</v>
      </c>
      <c r="O315" s="38">
        <f t="shared" si="116"/>
        <v>0</v>
      </c>
      <c r="P315" s="38">
        <f t="shared" si="116"/>
        <v>0</v>
      </c>
      <c r="Q315" s="38">
        <f t="shared" si="116"/>
        <v>11</v>
      </c>
      <c r="R315" s="38">
        <f t="shared" si="116"/>
        <v>0</v>
      </c>
      <c r="S315" s="38">
        <f t="shared" si="116"/>
        <v>8</v>
      </c>
      <c r="T315" s="38">
        <f t="shared" si="116"/>
        <v>3</v>
      </c>
      <c r="U315" s="38">
        <f t="shared" si="116"/>
        <v>0</v>
      </c>
      <c r="V315" s="38">
        <f t="shared" si="116"/>
        <v>0</v>
      </c>
      <c r="W315" s="38">
        <f t="shared" si="116"/>
        <v>0</v>
      </c>
      <c r="X315" s="38">
        <f t="shared" si="116"/>
        <v>11</v>
      </c>
      <c r="Y315" s="40">
        <f t="shared" si="113"/>
        <v>0</v>
      </c>
    </row>
    <row r="316" spans="1:25" ht="15.75" thickTop="1" x14ac:dyDescent="0.25">
      <c r="A316" s="30" t="s">
        <v>43</v>
      </c>
      <c r="B316" s="31">
        <v>43823</v>
      </c>
      <c r="C316" s="32" t="s">
        <v>30</v>
      </c>
      <c r="D316" s="33">
        <v>16</v>
      </c>
      <c r="E316" s="34">
        <v>0.27083333333333331</v>
      </c>
      <c r="F316" s="35">
        <v>155441</v>
      </c>
      <c r="G316" s="34">
        <v>0.31875000000000003</v>
      </c>
      <c r="H316" s="35">
        <v>155475</v>
      </c>
      <c r="I316" s="37">
        <f t="shared" ref="I316:I328" si="117">SUM(G316-E316)</f>
        <v>4.7916666666666718E-2</v>
      </c>
      <c r="J316" s="38">
        <f t="shared" ref="J316:J328" si="118">SUM(H316-F316)</f>
        <v>34</v>
      </c>
      <c r="K316" s="35"/>
      <c r="L316" s="35">
        <v>2</v>
      </c>
      <c r="M316" s="35"/>
      <c r="N316" s="35"/>
      <c r="O316" s="35"/>
      <c r="P316" s="35"/>
      <c r="Q316" s="39">
        <f>SUM(K316:P316)</f>
        <v>2</v>
      </c>
      <c r="R316" s="35"/>
      <c r="S316" s="35">
        <v>1</v>
      </c>
      <c r="T316" s="35">
        <v>1</v>
      </c>
      <c r="U316" s="35"/>
      <c r="V316" s="35"/>
      <c r="W316" s="35"/>
      <c r="X316" s="39">
        <f>SUM(R316:W316)</f>
        <v>2</v>
      </c>
      <c r="Y316" s="40">
        <f t="shared" si="113"/>
        <v>0</v>
      </c>
    </row>
    <row r="317" spans="1:25" x14ac:dyDescent="0.25">
      <c r="A317" s="30" t="s">
        <v>97</v>
      </c>
      <c r="B317" s="62"/>
      <c r="C317" s="42" t="s">
        <v>31</v>
      </c>
      <c r="D317" s="33"/>
      <c r="E317" s="34">
        <v>0.32291666666666669</v>
      </c>
      <c r="F317" s="35">
        <v>155475</v>
      </c>
      <c r="G317" s="34">
        <v>0.35972222222222222</v>
      </c>
      <c r="H317" s="35">
        <v>155498</v>
      </c>
      <c r="I317" s="37">
        <f t="shared" si="117"/>
        <v>3.6805555555555536E-2</v>
      </c>
      <c r="J317" s="38">
        <f t="shared" si="118"/>
        <v>23</v>
      </c>
      <c r="K317" s="35"/>
      <c r="L317" s="35"/>
      <c r="M317" s="35"/>
      <c r="N317" s="35"/>
      <c r="O317" s="35"/>
      <c r="P317" s="35"/>
      <c r="Q317" s="39">
        <f t="shared" ref="Q317:Q328" si="119">SUM(K317:P317)</f>
        <v>0</v>
      </c>
      <c r="R317" s="35"/>
      <c r="S317" s="35"/>
      <c r="T317" s="35"/>
      <c r="U317" s="35"/>
      <c r="V317" s="35"/>
      <c r="W317" s="35"/>
      <c r="X317" s="39">
        <f t="shared" ref="X317:X328" si="120">SUM(R317:W317)</f>
        <v>0</v>
      </c>
      <c r="Y317" s="40">
        <f t="shared" si="113"/>
        <v>0</v>
      </c>
    </row>
    <row r="318" spans="1:25" x14ac:dyDescent="0.25">
      <c r="A318" s="30"/>
      <c r="B318" s="63"/>
      <c r="C318" s="42" t="s">
        <v>32</v>
      </c>
      <c r="D318" s="33">
        <v>16</v>
      </c>
      <c r="E318" s="34">
        <v>0.36944444444444446</v>
      </c>
      <c r="F318" s="35">
        <v>155498</v>
      </c>
      <c r="G318" s="34">
        <v>0.39652777777777781</v>
      </c>
      <c r="H318" s="35">
        <v>155521</v>
      </c>
      <c r="I318" s="37">
        <f t="shared" si="117"/>
        <v>2.7083333333333348E-2</v>
      </c>
      <c r="J318" s="38">
        <f t="shared" si="118"/>
        <v>23</v>
      </c>
      <c r="K318" s="35"/>
      <c r="L318" s="35"/>
      <c r="M318" s="35"/>
      <c r="N318" s="35"/>
      <c r="O318" s="35"/>
      <c r="P318" s="35"/>
      <c r="Q318" s="39">
        <f t="shared" si="119"/>
        <v>0</v>
      </c>
      <c r="R318" s="35"/>
      <c r="S318" s="35"/>
      <c r="T318" s="35"/>
      <c r="U318" s="35"/>
      <c r="V318" s="35"/>
      <c r="W318" s="35"/>
      <c r="X318" s="39">
        <f t="shared" si="120"/>
        <v>0</v>
      </c>
      <c r="Y318" s="40">
        <f t="shared" si="113"/>
        <v>0</v>
      </c>
    </row>
    <row r="319" spans="1:25" x14ac:dyDescent="0.25">
      <c r="A319" s="30"/>
      <c r="B319" s="63"/>
      <c r="C319" s="42" t="s">
        <v>33</v>
      </c>
      <c r="D319" s="33"/>
      <c r="E319" s="34">
        <v>0.41319444444444442</v>
      </c>
      <c r="F319" s="35">
        <v>155521</v>
      </c>
      <c r="G319" s="34">
        <v>0.46180555555555558</v>
      </c>
      <c r="H319" s="35">
        <v>155553</v>
      </c>
      <c r="I319" s="37">
        <f t="shared" si="117"/>
        <v>4.861111111111116E-2</v>
      </c>
      <c r="J319" s="38">
        <f t="shared" si="118"/>
        <v>32</v>
      </c>
      <c r="K319" s="35"/>
      <c r="L319" s="35">
        <v>1</v>
      </c>
      <c r="M319" s="35"/>
      <c r="N319" s="35"/>
      <c r="O319" s="35"/>
      <c r="P319" s="35"/>
      <c r="Q319" s="39">
        <f t="shared" si="119"/>
        <v>1</v>
      </c>
      <c r="R319" s="35"/>
      <c r="S319" s="35"/>
      <c r="T319" s="35">
        <v>1</v>
      </c>
      <c r="U319" s="35"/>
      <c r="V319" s="35"/>
      <c r="W319" s="35"/>
      <c r="X319" s="39">
        <f t="shared" si="120"/>
        <v>1</v>
      </c>
      <c r="Y319" s="40">
        <f t="shared" si="113"/>
        <v>0</v>
      </c>
    </row>
    <row r="320" spans="1:25" x14ac:dyDescent="0.25">
      <c r="A320" s="30" t="s">
        <v>159</v>
      </c>
      <c r="B320" s="62"/>
      <c r="C320" s="42" t="s">
        <v>34</v>
      </c>
      <c r="D320" s="33">
        <v>18</v>
      </c>
      <c r="E320" s="34">
        <v>0.64583333333333337</v>
      </c>
      <c r="F320" s="35">
        <v>17850</v>
      </c>
      <c r="G320" s="34">
        <v>0.68611111111111101</v>
      </c>
      <c r="H320" s="35">
        <v>17883</v>
      </c>
      <c r="I320" s="37">
        <f t="shared" si="117"/>
        <v>4.0277777777777635E-2</v>
      </c>
      <c r="J320" s="38">
        <f t="shared" si="118"/>
        <v>33</v>
      </c>
      <c r="K320" s="35"/>
      <c r="L320" s="35"/>
      <c r="M320" s="35"/>
      <c r="N320" s="35"/>
      <c r="O320" s="35"/>
      <c r="P320" s="35"/>
      <c r="Q320" s="39">
        <f t="shared" si="119"/>
        <v>0</v>
      </c>
      <c r="R320" s="35"/>
      <c r="S320" s="35"/>
      <c r="T320" s="35"/>
      <c r="U320" s="35"/>
      <c r="V320" s="35"/>
      <c r="W320" s="35"/>
      <c r="X320" s="39">
        <f t="shared" si="120"/>
        <v>0</v>
      </c>
      <c r="Y320" s="40">
        <f t="shared" si="113"/>
        <v>0</v>
      </c>
    </row>
    <row r="321" spans="1:25" x14ac:dyDescent="0.25">
      <c r="A321" s="30"/>
      <c r="B321" s="62"/>
      <c r="C321" s="42" t="s">
        <v>35</v>
      </c>
      <c r="D321" s="33"/>
      <c r="E321" s="34">
        <v>0.72777777777777775</v>
      </c>
      <c r="F321" s="35">
        <v>17883</v>
      </c>
      <c r="G321" s="34">
        <v>0.77569444444444446</v>
      </c>
      <c r="H321" s="35">
        <v>17917</v>
      </c>
      <c r="I321" s="37">
        <f t="shared" si="117"/>
        <v>4.7916666666666718E-2</v>
      </c>
      <c r="J321" s="38">
        <f t="shared" si="118"/>
        <v>34</v>
      </c>
      <c r="K321" s="35"/>
      <c r="L321" s="35"/>
      <c r="M321" s="35"/>
      <c r="N321" s="35"/>
      <c r="O321" s="35"/>
      <c r="P321" s="35"/>
      <c r="Q321" s="39">
        <f t="shared" si="119"/>
        <v>0</v>
      </c>
      <c r="R321" s="35"/>
      <c r="S321" s="35"/>
      <c r="T321" s="35"/>
      <c r="U321" s="35"/>
      <c r="V321" s="35"/>
      <c r="W321" s="35"/>
      <c r="X321" s="39">
        <f t="shared" si="120"/>
        <v>0</v>
      </c>
      <c r="Y321" s="40">
        <f t="shared" si="113"/>
        <v>0</v>
      </c>
    </row>
    <row r="322" spans="1:25" x14ac:dyDescent="0.25">
      <c r="A322" s="30"/>
      <c r="B322" s="62"/>
      <c r="C322" s="42" t="s">
        <v>36</v>
      </c>
      <c r="D322" s="33"/>
      <c r="E322" s="34"/>
      <c r="F322" s="35"/>
      <c r="G322" s="34"/>
      <c r="H322" s="35"/>
      <c r="I322" s="37">
        <f t="shared" si="117"/>
        <v>0</v>
      </c>
      <c r="J322" s="38">
        <f t="shared" si="118"/>
        <v>0</v>
      </c>
      <c r="K322" s="35"/>
      <c r="L322" s="35"/>
      <c r="M322" s="35"/>
      <c r="N322" s="35"/>
      <c r="O322" s="35"/>
      <c r="P322" s="35"/>
      <c r="Q322" s="39">
        <f t="shared" si="119"/>
        <v>0</v>
      </c>
      <c r="R322" s="35"/>
      <c r="S322" s="35"/>
      <c r="T322" s="35"/>
      <c r="U322" s="35"/>
      <c r="V322" s="35"/>
      <c r="W322" s="35"/>
      <c r="X322" s="39">
        <f t="shared" si="120"/>
        <v>0</v>
      </c>
      <c r="Y322" s="40">
        <f t="shared" si="113"/>
        <v>0</v>
      </c>
    </row>
    <row r="323" spans="1:25" x14ac:dyDescent="0.25">
      <c r="A323" s="30"/>
      <c r="B323" s="62"/>
      <c r="C323" s="42" t="s">
        <v>37</v>
      </c>
      <c r="D323" s="33"/>
      <c r="E323" s="34"/>
      <c r="F323" s="35"/>
      <c r="G323" s="34"/>
      <c r="H323" s="35"/>
      <c r="I323" s="37">
        <f t="shared" si="117"/>
        <v>0</v>
      </c>
      <c r="J323" s="38">
        <f t="shared" si="118"/>
        <v>0</v>
      </c>
      <c r="K323" s="35"/>
      <c r="L323" s="35"/>
      <c r="M323" s="35"/>
      <c r="N323" s="35"/>
      <c r="O323" s="35"/>
      <c r="P323" s="35"/>
      <c r="Q323" s="39">
        <f t="shared" si="119"/>
        <v>0</v>
      </c>
      <c r="R323" s="35"/>
      <c r="S323" s="35"/>
      <c r="T323" s="35"/>
      <c r="U323" s="35"/>
      <c r="V323" s="35"/>
      <c r="W323" s="35"/>
      <c r="X323" s="39">
        <f t="shared" si="120"/>
        <v>0</v>
      </c>
      <c r="Y323" s="40">
        <f t="shared" si="113"/>
        <v>0</v>
      </c>
    </row>
    <row r="324" spans="1:25" x14ac:dyDescent="0.25">
      <c r="A324" s="30"/>
      <c r="B324" s="62"/>
      <c r="C324" s="42" t="s">
        <v>41</v>
      </c>
      <c r="D324" s="33"/>
      <c r="E324" s="34"/>
      <c r="F324" s="35"/>
      <c r="G324" s="34"/>
      <c r="H324" s="35"/>
      <c r="I324" s="37">
        <f t="shared" si="117"/>
        <v>0</v>
      </c>
      <c r="J324" s="38">
        <f t="shared" si="118"/>
        <v>0</v>
      </c>
      <c r="K324" s="35"/>
      <c r="L324" s="35"/>
      <c r="M324" s="35"/>
      <c r="N324" s="35"/>
      <c r="O324" s="35"/>
      <c r="P324" s="35"/>
      <c r="Q324" s="39">
        <f t="shared" si="119"/>
        <v>0</v>
      </c>
      <c r="R324" s="35"/>
      <c r="S324" s="35"/>
      <c r="T324" s="35"/>
      <c r="U324" s="35"/>
      <c r="V324" s="35"/>
      <c r="W324" s="35"/>
      <c r="X324" s="39">
        <f t="shared" si="120"/>
        <v>0</v>
      </c>
      <c r="Y324" s="40">
        <f t="shared" si="113"/>
        <v>0</v>
      </c>
    </row>
    <row r="325" spans="1:25" x14ac:dyDescent="0.25">
      <c r="A325" s="30"/>
      <c r="B325" s="62"/>
      <c r="C325" s="42" t="s">
        <v>42</v>
      </c>
      <c r="D325" s="33"/>
      <c r="E325" s="34"/>
      <c r="F325" s="35"/>
      <c r="G325" s="34"/>
      <c r="H325" s="35"/>
      <c r="I325" s="37">
        <f t="shared" si="117"/>
        <v>0</v>
      </c>
      <c r="J325" s="38">
        <f t="shared" si="118"/>
        <v>0</v>
      </c>
      <c r="K325" s="35"/>
      <c r="L325" s="35"/>
      <c r="M325" s="35"/>
      <c r="N325" s="35"/>
      <c r="O325" s="35"/>
      <c r="P325" s="35"/>
      <c r="Q325" s="39">
        <f t="shared" si="119"/>
        <v>0</v>
      </c>
      <c r="R325" s="35"/>
      <c r="S325" s="35"/>
      <c r="T325" s="35"/>
      <c r="U325" s="35"/>
      <c r="V325" s="35"/>
      <c r="W325" s="35"/>
      <c r="X325" s="39">
        <f t="shared" si="120"/>
        <v>0</v>
      </c>
      <c r="Y325" s="40">
        <f t="shared" si="113"/>
        <v>0</v>
      </c>
    </row>
    <row r="326" spans="1:25" x14ac:dyDescent="0.25">
      <c r="A326" s="30"/>
      <c r="B326" s="62"/>
      <c r="C326" s="58"/>
      <c r="D326" s="59"/>
      <c r="E326" s="60"/>
      <c r="F326" s="61"/>
      <c r="G326" s="60"/>
      <c r="H326" s="61"/>
      <c r="I326" s="37">
        <f t="shared" si="117"/>
        <v>0</v>
      </c>
      <c r="J326" s="38">
        <f t="shared" si="118"/>
        <v>0</v>
      </c>
      <c r="K326" s="35"/>
      <c r="L326" s="35"/>
      <c r="M326" s="35"/>
      <c r="N326" s="35"/>
      <c r="O326" s="35"/>
      <c r="P326" s="35"/>
      <c r="Q326" s="39">
        <f t="shared" si="119"/>
        <v>0</v>
      </c>
      <c r="R326" s="35"/>
      <c r="S326" s="35"/>
      <c r="T326" s="35"/>
      <c r="U326" s="35"/>
      <c r="V326" s="35"/>
      <c r="W326" s="35"/>
      <c r="X326" s="39">
        <f t="shared" si="120"/>
        <v>0</v>
      </c>
      <c r="Y326" s="40">
        <f t="shared" si="113"/>
        <v>0</v>
      </c>
    </row>
    <row r="327" spans="1:25" x14ac:dyDescent="0.25">
      <c r="A327" s="30"/>
      <c r="B327" s="62"/>
      <c r="C327" s="58"/>
      <c r="D327" s="59"/>
      <c r="E327" s="60"/>
      <c r="F327" s="61"/>
      <c r="G327" s="60"/>
      <c r="H327" s="61"/>
      <c r="I327" s="37">
        <f t="shared" si="117"/>
        <v>0</v>
      </c>
      <c r="J327" s="38">
        <f t="shared" si="118"/>
        <v>0</v>
      </c>
      <c r="K327" s="35"/>
      <c r="L327" s="35"/>
      <c r="M327" s="35"/>
      <c r="N327" s="35"/>
      <c r="O327" s="35"/>
      <c r="P327" s="35"/>
      <c r="Q327" s="39">
        <f t="shared" si="119"/>
        <v>0</v>
      </c>
      <c r="R327" s="35"/>
      <c r="S327" s="35"/>
      <c r="T327" s="35"/>
      <c r="U327" s="35"/>
      <c r="V327" s="35"/>
      <c r="W327" s="35"/>
      <c r="X327" s="39">
        <f t="shared" si="120"/>
        <v>0</v>
      </c>
      <c r="Y327" s="40">
        <f t="shared" si="113"/>
        <v>0</v>
      </c>
    </row>
    <row r="328" spans="1:25" x14ac:dyDescent="0.25">
      <c r="A328" s="30"/>
      <c r="B328" s="62"/>
      <c r="C328" s="58"/>
      <c r="D328" s="59"/>
      <c r="E328" s="60"/>
      <c r="F328" s="61"/>
      <c r="G328" s="60"/>
      <c r="H328" s="61"/>
      <c r="I328" s="37">
        <f t="shared" si="117"/>
        <v>0</v>
      </c>
      <c r="J328" s="38">
        <f t="shared" si="118"/>
        <v>0</v>
      </c>
      <c r="K328" s="35"/>
      <c r="L328" s="35"/>
      <c r="M328" s="35"/>
      <c r="N328" s="35"/>
      <c r="O328" s="35"/>
      <c r="P328" s="35"/>
      <c r="Q328" s="39">
        <f t="shared" si="119"/>
        <v>0</v>
      </c>
      <c r="R328" s="35"/>
      <c r="S328" s="35"/>
      <c r="T328" s="35"/>
      <c r="U328" s="35"/>
      <c r="V328" s="35"/>
      <c r="W328" s="35"/>
      <c r="X328" s="39">
        <f t="shared" si="120"/>
        <v>0</v>
      </c>
      <c r="Y328" s="40">
        <f t="shared" si="113"/>
        <v>0</v>
      </c>
    </row>
    <row r="329" spans="1:25" x14ac:dyDescent="0.25">
      <c r="A329" s="30"/>
      <c r="B329" s="62"/>
      <c r="C329" s="42"/>
      <c r="D329" s="43"/>
      <c r="E329" s="44"/>
      <c r="F329" s="45"/>
      <c r="G329" s="46"/>
      <c r="H329" s="47"/>
      <c r="I329" s="37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0"/>
    </row>
    <row r="330" spans="1:25" ht="15.75" thickBot="1" x14ac:dyDescent="0.3">
      <c r="A330" s="49"/>
      <c r="B330" s="50"/>
      <c r="C330" s="51" t="s">
        <v>38</v>
      </c>
      <c r="D330" s="52"/>
      <c r="E330" s="53"/>
      <c r="F330" s="54"/>
      <c r="G330" s="55"/>
      <c r="H330" s="56" t="s">
        <v>39</v>
      </c>
      <c r="I330" s="37">
        <f>SUM(I316:I329)</f>
        <v>0.24861111111111112</v>
      </c>
      <c r="J330" s="38">
        <f>SUM(J316:J329)</f>
        <v>179</v>
      </c>
      <c r="K330" s="38">
        <f t="shared" ref="K330:X330" si="121">SUM(K316:K329)</f>
        <v>0</v>
      </c>
      <c r="L330" s="38">
        <f t="shared" si="121"/>
        <v>3</v>
      </c>
      <c r="M330" s="38">
        <f t="shared" si="121"/>
        <v>0</v>
      </c>
      <c r="N330" s="38">
        <f t="shared" si="121"/>
        <v>0</v>
      </c>
      <c r="O330" s="38">
        <f t="shared" si="121"/>
        <v>0</v>
      </c>
      <c r="P330" s="38">
        <f t="shared" si="121"/>
        <v>0</v>
      </c>
      <c r="Q330" s="38">
        <f t="shared" si="121"/>
        <v>3</v>
      </c>
      <c r="R330" s="38">
        <f t="shared" si="121"/>
        <v>0</v>
      </c>
      <c r="S330" s="38">
        <f t="shared" si="121"/>
        <v>1</v>
      </c>
      <c r="T330" s="38">
        <f t="shared" si="121"/>
        <v>2</v>
      </c>
      <c r="U330" s="38">
        <f t="shared" si="121"/>
        <v>0</v>
      </c>
      <c r="V330" s="38">
        <f t="shared" si="121"/>
        <v>0</v>
      </c>
      <c r="W330" s="38">
        <f t="shared" si="121"/>
        <v>0</v>
      </c>
      <c r="X330" s="38">
        <f t="shared" si="121"/>
        <v>3</v>
      </c>
      <c r="Y330" s="40">
        <f t="shared" si="113"/>
        <v>0</v>
      </c>
    </row>
    <row r="331" spans="1:25" ht="15.75" thickTop="1" x14ac:dyDescent="0.25">
      <c r="A331" s="188" t="s">
        <v>44</v>
      </c>
      <c r="B331" s="189">
        <v>43824</v>
      </c>
      <c r="C331" s="190" t="s">
        <v>30</v>
      </c>
      <c r="D331" s="33"/>
      <c r="E331" s="64"/>
      <c r="F331" s="65"/>
      <c r="G331" s="64"/>
      <c r="H331" s="65"/>
      <c r="I331" s="37">
        <f t="shared" ref="I331:I343" si="122">SUM(G331-E331)</f>
        <v>0</v>
      </c>
      <c r="J331" s="38">
        <f t="shared" ref="J331:J343" si="123">SUM(H331-F331)</f>
        <v>0</v>
      </c>
      <c r="K331" s="35"/>
      <c r="L331" s="35"/>
      <c r="M331" s="35"/>
      <c r="N331" s="35"/>
      <c r="O331" s="35"/>
      <c r="P331" s="35"/>
      <c r="Q331" s="39">
        <f>SUM(K331:P331)</f>
        <v>0</v>
      </c>
      <c r="R331" s="35"/>
      <c r="S331" s="35"/>
      <c r="T331" s="35"/>
      <c r="U331" s="35"/>
      <c r="V331" s="35"/>
      <c r="W331" s="35"/>
      <c r="X331" s="39">
        <f>SUM(R331:W331)</f>
        <v>0</v>
      </c>
      <c r="Y331" s="40">
        <f t="shared" si="113"/>
        <v>0</v>
      </c>
    </row>
    <row r="332" spans="1:25" x14ac:dyDescent="0.25">
      <c r="A332" s="188"/>
      <c r="B332" s="192"/>
      <c r="C332" s="191" t="s">
        <v>31</v>
      </c>
      <c r="D332" s="33"/>
      <c r="E332" s="64"/>
      <c r="F332" s="65"/>
      <c r="G332" s="64"/>
      <c r="H332" s="65"/>
      <c r="I332" s="37">
        <f t="shared" si="122"/>
        <v>0</v>
      </c>
      <c r="J332" s="38">
        <f t="shared" si="123"/>
        <v>0</v>
      </c>
      <c r="K332" s="35"/>
      <c r="L332" s="35"/>
      <c r="M332" s="35"/>
      <c r="N332" s="35"/>
      <c r="O332" s="35"/>
      <c r="P332" s="35"/>
      <c r="Q332" s="39">
        <f t="shared" ref="Q332:Q343" si="124">SUM(K332:P332)</f>
        <v>0</v>
      </c>
      <c r="R332" s="35"/>
      <c r="S332" s="35"/>
      <c r="T332" s="35"/>
      <c r="U332" s="35"/>
      <c r="V332" s="35"/>
      <c r="W332" s="35"/>
      <c r="X332" s="39">
        <f t="shared" ref="X332:X343" si="125">SUM(R332:W332)</f>
        <v>0</v>
      </c>
      <c r="Y332" s="40">
        <f t="shared" si="113"/>
        <v>0</v>
      </c>
    </row>
    <row r="333" spans="1:25" x14ac:dyDescent="0.25">
      <c r="A333" s="188"/>
      <c r="B333" s="192"/>
      <c r="C333" s="191" t="s">
        <v>32</v>
      </c>
      <c r="D333" s="33"/>
      <c r="E333" s="64"/>
      <c r="F333" s="65"/>
      <c r="G333" s="64"/>
      <c r="H333" s="65"/>
      <c r="I333" s="37">
        <f t="shared" si="122"/>
        <v>0</v>
      </c>
      <c r="J333" s="38">
        <f t="shared" si="123"/>
        <v>0</v>
      </c>
      <c r="K333" s="35"/>
      <c r="L333" s="35"/>
      <c r="M333" s="35"/>
      <c r="N333" s="35"/>
      <c r="O333" s="35"/>
      <c r="P333" s="35"/>
      <c r="Q333" s="39">
        <f t="shared" si="124"/>
        <v>0</v>
      </c>
      <c r="R333" s="35"/>
      <c r="S333" s="35"/>
      <c r="T333" s="35"/>
      <c r="U333" s="35"/>
      <c r="V333" s="35"/>
      <c r="W333" s="35"/>
      <c r="X333" s="39">
        <f t="shared" si="125"/>
        <v>0</v>
      </c>
      <c r="Y333" s="40">
        <f t="shared" si="113"/>
        <v>0</v>
      </c>
    </row>
    <row r="334" spans="1:25" x14ac:dyDescent="0.25">
      <c r="A334" s="188"/>
      <c r="B334" s="192"/>
      <c r="C334" s="191" t="s">
        <v>33</v>
      </c>
      <c r="D334" s="33"/>
      <c r="E334" s="64"/>
      <c r="F334" s="65"/>
      <c r="G334" s="64"/>
      <c r="H334" s="65"/>
      <c r="I334" s="37">
        <f t="shared" si="122"/>
        <v>0</v>
      </c>
      <c r="J334" s="38">
        <f t="shared" si="123"/>
        <v>0</v>
      </c>
      <c r="K334" s="35"/>
      <c r="L334" s="35"/>
      <c r="M334" s="35"/>
      <c r="N334" s="35"/>
      <c r="O334" s="35"/>
      <c r="P334" s="35"/>
      <c r="Q334" s="39">
        <f t="shared" si="124"/>
        <v>0</v>
      </c>
      <c r="R334" s="35"/>
      <c r="S334" s="35"/>
      <c r="T334" s="35"/>
      <c r="U334" s="35"/>
      <c r="V334" s="35"/>
      <c r="W334" s="35"/>
      <c r="X334" s="39">
        <f t="shared" si="125"/>
        <v>0</v>
      </c>
      <c r="Y334" s="40">
        <f t="shared" si="113"/>
        <v>0</v>
      </c>
    </row>
    <row r="335" spans="1:25" x14ac:dyDescent="0.25">
      <c r="A335" s="188" t="s">
        <v>164</v>
      </c>
      <c r="B335" s="192"/>
      <c r="C335" s="191" t="s">
        <v>34</v>
      </c>
      <c r="D335" s="33"/>
      <c r="E335" s="64"/>
      <c r="F335" s="65"/>
      <c r="G335" s="64"/>
      <c r="H335" s="65"/>
      <c r="I335" s="37">
        <f t="shared" si="122"/>
        <v>0</v>
      </c>
      <c r="J335" s="38">
        <f t="shared" si="123"/>
        <v>0</v>
      </c>
      <c r="K335" s="35"/>
      <c r="L335" s="35"/>
      <c r="M335" s="35"/>
      <c r="N335" s="35"/>
      <c r="O335" s="35"/>
      <c r="P335" s="35"/>
      <c r="Q335" s="39">
        <f t="shared" si="124"/>
        <v>0</v>
      </c>
      <c r="R335" s="35"/>
      <c r="S335" s="35"/>
      <c r="T335" s="35"/>
      <c r="U335" s="35"/>
      <c r="V335" s="35"/>
      <c r="W335" s="35"/>
      <c r="X335" s="39">
        <f t="shared" si="125"/>
        <v>0</v>
      </c>
      <c r="Y335" s="40">
        <f t="shared" si="113"/>
        <v>0</v>
      </c>
    </row>
    <row r="336" spans="1:25" x14ac:dyDescent="0.25">
      <c r="A336" s="188" t="s">
        <v>78</v>
      </c>
      <c r="B336" s="192"/>
      <c r="C336" s="191" t="s">
        <v>35</v>
      </c>
      <c r="D336" s="33"/>
      <c r="E336" s="64"/>
      <c r="F336" s="65"/>
      <c r="G336" s="64"/>
      <c r="H336" s="65"/>
      <c r="I336" s="37">
        <f t="shared" si="122"/>
        <v>0</v>
      </c>
      <c r="J336" s="38">
        <f t="shared" si="123"/>
        <v>0</v>
      </c>
      <c r="K336" s="35"/>
      <c r="L336" s="35"/>
      <c r="M336" s="35"/>
      <c r="N336" s="35"/>
      <c r="O336" s="35"/>
      <c r="P336" s="35"/>
      <c r="Q336" s="39">
        <f t="shared" si="124"/>
        <v>0</v>
      </c>
      <c r="R336" s="35"/>
      <c r="S336" s="35"/>
      <c r="T336" s="35"/>
      <c r="U336" s="35"/>
      <c r="V336" s="35"/>
      <c r="W336" s="35"/>
      <c r="X336" s="39">
        <f t="shared" si="125"/>
        <v>0</v>
      </c>
      <c r="Y336" s="40">
        <f t="shared" si="113"/>
        <v>0</v>
      </c>
    </row>
    <row r="337" spans="1:25" x14ac:dyDescent="0.25">
      <c r="A337" s="188" t="s">
        <v>155</v>
      </c>
      <c r="B337" s="192"/>
      <c r="C337" s="191" t="s">
        <v>36</v>
      </c>
      <c r="D337" s="33"/>
      <c r="E337" s="64"/>
      <c r="F337" s="65"/>
      <c r="G337" s="64"/>
      <c r="H337" s="65"/>
      <c r="I337" s="37">
        <f t="shared" si="122"/>
        <v>0</v>
      </c>
      <c r="J337" s="38">
        <f t="shared" si="123"/>
        <v>0</v>
      </c>
      <c r="K337" s="35"/>
      <c r="L337" s="35"/>
      <c r="M337" s="35"/>
      <c r="N337" s="35"/>
      <c r="O337" s="35"/>
      <c r="P337" s="35"/>
      <c r="Q337" s="39">
        <f t="shared" si="124"/>
        <v>0</v>
      </c>
      <c r="R337" s="35"/>
      <c r="S337" s="35"/>
      <c r="T337" s="35"/>
      <c r="U337" s="35"/>
      <c r="V337" s="35"/>
      <c r="W337" s="35"/>
      <c r="X337" s="39">
        <f t="shared" si="125"/>
        <v>0</v>
      </c>
      <c r="Y337" s="40">
        <f t="shared" si="113"/>
        <v>0</v>
      </c>
    </row>
    <row r="338" spans="1:25" x14ac:dyDescent="0.25">
      <c r="A338" s="188" t="s">
        <v>88</v>
      </c>
      <c r="B338" s="192"/>
      <c r="C338" s="191" t="s">
        <v>37</v>
      </c>
      <c r="D338" s="33"/>
      <c r="E338" s="64"/>
      <c r="F338" s="65"/>
      <c r="G338" s="64"/>
      <c r="H338" s="65"/>
      <c r="I338" s="37">
        <f t="shared" si="122"/>
        <v>0</v>
      </c>
      <c r="J338" s="38">
        <f t="shared" si="123"/>
        <v>0</v>
      </c>
      <c r="K338" s="35"/>
      <c r="L338" s="35"/>
      <c r="M338" s="35"/>
      <c r="N338" s="35"/>
      <c r="O338" s="35"/>
      <c r="P338" s="35"/>
      <c r="Q338" s="39">
        <f t="shared" si="124"/>
        <v>0</v>
      </c>
      <c r="R338" s="35"/>
      <c r="S338" s="35"/>
      <c r="T338" s="35"/>
      <c r="U338" s="35"/>
      <c r="V338" s="35"/>
      <c r="W338" s="35"/>
      <c r="X338" s="39">
        <f t="shared" si="125"/>
        <v>0</v>
      </c>
      <c r="Y338" s="40">
        <f t="shared" si="113"/>
        <v>0</v>
      </c>
    </row>
    <row r="339" spans="1:25" x14ac:dyDescent="0.25">
      <c r="A339" s="188" t="s">
        <v>165</v>
      </c>
      <c r="B339" s="192"/>
      <c r="C339" s="191" t="s">
        <v>41</v>
      </c>
      <c r="D339" s="33"/>
      <c r="E339" s="64"/>
      <c r="F339" s="65"/>
      <c r="G339" s="64"/>
      <c r="H339" s="65"/>
      <c r="I339" s="37">
        <f t="shared" si="122"/>
        <v>0</v>
      </c>
      <c r="J339" s="38">
        <f t="shared" si="123"/>
        <v>0</v>
      </c>
      <c r="K339" s="35"/>
      <c r="L339" s="35"/>
      <c r="M339" s="35"/>
      <c r="N339" s="35"/>
      <c r="O339" s="35"/>
      <c r="P339" s="35"/>
      <c r="Q339" s="39">
        <f t="shared" si="124"/>
        <v>0</v>
      </c>
      <c r="R339" s="35"/>
      <c r="S339" s="35"/>
      <c r="T339" s="35"/>
      <c r="U339" s="35"/>
      <c r="V339" s="35"/>
      <c r="W339" s="35"/>
      <c r="X339" s="39">
        <f t="shared" si="125"/>
        <v>0</v>
      </c>
      <c r="Y339" s="40">
        <f t="shared" si="113"/>
        <v>0</v>
      </c>
    </row>
    <row r="340" spans="1:25" x14ac:dyDescent="0.25">
      <c r="A340" s="188" t="s">
        <v>79</v>
      </c>
      <c r="B340" s="192"/>
      <c r="C340" s="191" t="s">
        <v>42</v>
      </c>
      <c r="D340" s="33"/>
      <c r="E340" s="64"/>
      <c r="F340" s="65"/>
      <c r="G340" s="64"/>
      <c r="H340" s="65"/>
      <c r="I340" s="37">
        <f t="shared" si="122"/>
        <v>0</v>
      </c>
      <c r="J340" s="38">
        <f t="shared" si="123"/>
        <v>0</v>
      </c>
      <c r="K340" s="35"/>
      <c r="L340" s="35"/>
      <c r="M340" s="35"/>
      <c r="N340" s="35"/>
      <c r="O340" s="35"/>
      <c r="P340" s="35"/>
      <c r="Q340" s="39">
        <f t="shared" si="124"/>
        <v>0</v>
      </c>
      <c r="R340" s="35"/>
      <c r="S340" s="35"/>
      <c r="T340" s="35"/>
      <c r="U340" s="35"/>
      <c r="V340" s="35"/>
      <c r="W340" s="35"/>
      <c r="X340" s="39">
        <f t="shared" si="125"/>
        <v>0</v>
      </c>
      <c r="Y340" s="40">
        <f t="shared" si="113"/>
        <v>0</v>
      </c>
    </row>
    <row r="341" spans="1:25" x14ac:dyDescent="0.25">
      <c r="A341" s="30"/>
      <c r="B341" s="41"/>
      <c r="C341" s="58"/>
      <c r="D341" s="59"/>
      <c r="E341" s="60"/>
      <c r="F341" s="61"/>
      <c r="G341" s="60"/>
      <c r="H341" s="61"/>
      <c r="I341" s="37">
        <f t="shared" si="122"/>
        <v>0</v>
      </c>
      <c r="J341" s="38">
        <f t="shared" si="123"/>
        <v>0</v>
      </c>
      <c r="K341" s="35"/>
      <c r="L341" s="35"/>
      <c r="M341" s="35"/>
      <c r="N341" s="35"/>
      <c r="O341" s="35"/>
      <c r="P341" s="35"/>
      <c r="Q341" s="39">
        <f t="shared" si="124"/>
        <v>0</v>
      </c>
      <c r="R341" s="35"/>
      <c r="S341" s="35"/>
      <c r="T341" s="35"/>
      <c r="U341" s="35"/>
      <c r="V341" s="35"/>
      <c r="W341" s="35"/>
      <c r="X341" s="39">
        <f t="shared" si="125"/>
        <v>0</v>
      </c>
      <c r="Y341" s="40">
        <f t="shared" si="113"/>
        <v>0</v>
      </c>
    </row>
    <row r="342" spans="1:25" x14ac:dyDescent="0.25">
      <c r="A342" s="30"/>
      <c r="B342" s="41"/>
      <c r="C342" s="58"/>
      <c r="D342" s="59"/>
      <c r="E342" s="60"/>
      <c r="F342" s="61"/>
      <c r="G342" s="60"/>
      <c r="H342" s="61"/>
      <c r="I342" s="37">
        <f t="shared" si="122"/>
        <v>0</v>
      </c>
      <c r="J342" s="38">
        <f t="shared" si="123"/>
        <v>0</v>
      </c>
      <c r="K342" s="35"/>
      <c r="L342" s="35"/>
      <c r="M342" s="35"/>
      <c r="N342" s="35"/>
      <c r="O342" s="35"/>
      <c r="P342" s="35"/>
      <c r="Q342" s="39">
        <f t="shared" si="124"/>
        <v>0</v>
      </c>
      <c r="R342" s="35"/>
      <c r="S342" s="35"/>
      <c r="T342" s="35"/>
      <c r="U342" s="35"/>
      <c r="V342" s="35"/>
      <c r="W342" s="35"/>
      <c r="X342" s="39">
        <f t="shared" si="125"/>
        <v>0</v>
      </c>
      <c r="Y342" s="40">
        <f t="shared" si="113"/>
        <v>0</v>
      </c>
    </row>
    <row r="343" spans="1:25" x14ac:dyDescent="0.25">
      <c r="A343" s="30"/>
      <c r="B343" s="41"/>
      <c r="C343" s="58"/>
      <c r="D343" s="59"/>
      <c r="E343" s="60"/>
      <c r="F343" s="61"/>
      <c r="G343" s="60"/>
      <c r="H343" s="61"/>
      <c r="I343" s="37">
        <f t="shared" si="122"/>
        <v>0</v>
      </c>
      <c r="J343" s="38">
        <f t="shared" si="123"/>
        <v>0</v>
      </c>
      <c r="K343" s="35"/>
      <c r="L343" s="35"/>
      <c r="M343" s="35"/>
      <c r="N343" s="35"/>
      <c r="O343" s="35"/>
      <c r="P343" s="35"/>
      <c r="Q343" s="39">
        <f t="shared" si="124"/>
        <v>0</v>
      </c>
      <c r="R343" s="35"/>
      <c r="S343" s="35"/>
      <c r="T343" s="35"/>
      <c r="U343" s="35"/>
      <c r="V343" s="35"/>
      <c r="W343" s="35"/>
      <c r="X343" s="39">
        <f t="shared" si="125"/>
        <v>0</v>
      </c>
      <c r="Y343" s="40">
        <f t="shared" si="113"/>
        <v>0</v>
      </c>
    </row>
    <row r="344" spans="1:25" x14ac:dyDescent="0.25">
      <c r="A344" s="30"/>
      <c r="B344" s="41"/>
      <c r="C344" s="42"/>
      <c r="D344" s="43"/>
      <c r="E344" s="44"/>
      <c r="F344" s="45"/>
      <c r="G344" s="46"/>
      <c r="H344" s="47"/>
      <c r="I344" s="37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0"/>
    </row>
    <row r="345" spans="1:25" ht="15.75" thickBot="1" x14ac:dyDescent="0.3">
      <c r="A345" s="49"/>
      <c r="B345" s="50"/>
      <c r="C345" s="51" t="s">
        <v>38</v>
      </c>
      <c r="D345" s="52"/>
      <c r="E345" s="53"/>
      <c r="F345" s="54"/>
      <c r="G345" s="55"/>
      <c r="H345" s="56" t="s">
        <v>39</v>
      </c>
      <c r="I345" s="37">
        <f>SUM(I331:I344)</f>
        <v>0</v>
      </c>
      <c r="J345" s="38">
        <f>SUM(J331:J344)</f>
        <v>0</v>
      </c>
      <c r="K345" s="38">
        <f t="shared" ref="K345:X345" si="126">SUM(K331:K344)</f>
        <v>0</v>
      </c>
      <c r="L345" s="38">
        <f t="shared" si="126"/>
        <v>0</v>
      </c>
      <c r="M345" s="38">
        <f t="shared" si="126"/>
        <v>0</v>
      </c>
      <c r="N345" s="38">
        <f t="shared" si="126"/>
        <v>0</v>
      </c>
      <c r="O345" s="38">
        <f t="shared" si="126"/>
        <v>0</v>
      </c>
      <c r="P345" s="38">
        <f t="shared" si="126"/>
        <v>0</v>
      </c>
      <c r="Q345" s="38">
        <f t="shared" si="126"/>
        <v>0</v>
      </c>
      <c r="R345" s="38">
        <f t="shared" si="126"/>
        <v>0</v>
      </c>
      <c r="S345" s="38">
        <f t="shared" si="126"/>
        <v>0</v>
      </c>
      <c r="T345" s="38">
        <f t="shared" si="126"/>
        <v>0</v>
      </c>
      <c r="U345" s="38">
        <f t="shared" si="126"/>
        <v>0</v>
      </c>
      <c r="V345" s="38">
        <f t="shared" si="126"/>
        <v>0</v>
      </c>
      <c r="W345" s="38">
        <f t="shared" si="126"/>
        <v>0</v>
      </c>
      <c r="X345" s="38">
        <f t="shared" si="126"/>
        <v>0</v>
      </c>
      <c r="Y345" s="40">
        <f t="shared" si="113"/>
        <v>0</v>
      </c>
    </row>
    <row r="346" spans="1:25" ht="15.75" thickTop="1" x14ac:dyDescent="0.25">
      <c r="A346" s="30" t="s">
        <v>45</v>
      </c>
      <c r="B346" s="31">
        <v>43825</v>
      </c>
      <c r="C346" s="32" t="s">
        <v>30</v>
      </c>
      <c r="D346" s="33">
        <v>16</v>
      </c>
      <c r="E346" s="64">
        <v>0.27083333333333331</v>
      </c>
      <c r="F346" s="65">
        <v>155607</v>
      </c>
      <c r="G346" s="64">
        <v>0.32569444444444445</v>
      </c>
      <c r="H346" s="65">
        <v>155641</v>
      </c>
      <c r="I346" s="37">
        <f t="shared" ref="I346:I358" si="127">SUM(G346-E346)</f>
        <v>5.4861111111111138E-2</v>
      </c>
      <c r="J346" s="38">
        <f t="shared" ref="J346:J358" si="128">SUM(H346-F346)</f>
        <v>34</v>
      </c>
      <c r="K346" s="35">
        <v>1</v>
      </c>
      <c r="L346" s="35">
        <v>1</v>
      </c>
      <c r="M346" s="35"/>
      <c r="N346" s="35"/>
      <c r="O346" s="35"/>
      <c r="P346" s="35"/>
      <c r="Q346" s="39">
        <f>SUM(K346:P346)</f>
        <v>2</v>
      </c>
      <c r="R346" s="35"/>
      <c r="S346" s="35">
        <v>2</v>
      </c>
      <c r="T346" s="35"/>
      <c r="U346" s="35"/>
      <c r="V346" s="35"/>
      <c r="W346" s="35"/>
      <c r="X346" s="39">
        <f>SUM(R346:W346)</f>
        <v>2</v>
      </c>
      <c r="Y346" s="40">
        <f t="shared" si="113"/>
        <v>0</v>
      </c>
    </row>
    <row r="347" spans="1:25" x14ac:dyDescent="0.25">
      <c r="A347" s="30" t="s">
        <v>89</v>
      </c>
      <c r="B347" s="41"/>
      <c r="C347" s="42" t="s">
        <v>31</v>
      </c>
      <c r="D347" s="33"/>
      <c r="E347" s="64">
        <v>0.33333333333333331</v>
      </c>
      <c r="F347" s="65">
        <v>155641</v>
      </c>
      <c r="G347" s="64">
        <v>0.36319444444444443</v>
      </c>
      <c r="H347" s="65">
        <v>155663</v>
      </c>
      <c r="I347" s="37">
        <f t="shared" si="127"/>
        <v>2.9861111111111116E-2</v>
      </c>
      <c r="J347" s="38">
        <f t="shared" si="128"/>
        <v>22</v>
      </c>
      <c r="K347" s="35"/>
      <c r="L347" s="35"/>
      <c r="M347" s="35"/>
      <c r="N347" s="35"/>
      <c r="O347" s="35"/>
      <c r="P347" s="35"/>
      <c r="Q347" s="39">
        <f t="shared" ref="Q347:Q358" si="129">SUM(K347:P347)</f>
        <v>0</v>
      </c>
      <c r="R347" s="35"/>
      <c r="S347" s="35"/>
      <c r="T347" s="35"/>
      <c r="U347" s="35"/>
      <c r="V347" s="35"/>
      <c r="W347" s="35"/>
      <c r="X347" s="39">
        <f t="shared" ref="X347:X358" si="130">SUM(R347:W347)</f>
        <v>0</v>
      </c>
      <c r="Y347" s="40">
        <f t="shared" si="113"/>
        <v>0</v>
      </c>
    </row>
    <row r="348" spans="1:25" x14ac:dyDescent="0.25">
      <c r="A348" s="30"/>
      <c r="B348" s="41"/>
      <c r="C348" s="42" t="s">
        <v>32</v>
      </c>
      <c r="D348" s="33">
        <v>16</v>
      </c>
      <c r="E348" s="64">
        <v>0.36944444444444446</v>
      </c>
      <c r="F348" s="65">
        <v>155663</v>
      </c>
      <c r="G348" s="64">
        <v>0.40208333333333335</v>
      </c>
      <c r="H348" s="65">
        <v>155688</v>
      </c>
      <c r="I348" s="37">
        <f t="shared" si="127"/>
        <v>3.2638888888888884E-2</v>
      </c>
      <c r="J348" s="38">
        <f t="shared" si="128"/>
        <v>25</v>
      </c>
      <c r="K348" s="35"/>
      <c r="L348" s="35">
        <v>1</v>
      </c>
      <c r="M348" s="35"/>
      <c r="N348" s="35">
        <v>1</v>
      </c>
      <c r="O348" s="35"/>
      <c r="P348" s="35"/>
      <c r="Q348" s="39">
        <f t="shared" si="129"/>
        <v>2</v>
      </c>
      <c r="R348" s="35"/>
      <c r="S348" s="35">
        <v>1</v>
      </c>
      <c r="T348" s="35"/>
      <c r="U348" s="35"/>
      <c r="V348" s="35">
        <v>1</v>
      </c>
      <c r="W348" s="35"/>
      <c r="X348" s="39">
        <f t="shared" si="130"/>
        <v>2</v>
      </c>
      <c r="Y348" s="40">
        <f t="shared" si="113"/>
        <v>0</v>
      </c>
    </row>
    <row r="349" spans="1:25" x14ac:dyDescent="0.25">
      <c r="A349" s="30"/>
      <c r="B349" s="41"/>
      <c r="C349" s="42" t="s">
        <v>33</v>
      </c>
      <c r="D349" s="33"/>
      <c r="E349" s="64">
        <v>0.41319444444444442</v>
      </c>
      <c r="F349" s="65">
        <v>155688</v>
      </c>
      <c r="G349" s="64">
        <v>0.46527777777777773</v>
      </c>
      <c r="H349" s="65">
        <v>155720</v>
      </c>
      <c r="I349" s="37">
        <f t="shared" si="127"/>
        <v>5.2083333333333315E-2</v>
      </c>
      <c r="J349" s="38">
        <f t="shared" si="128"/>
        <v>32</v>
      </c>
      <c r="K349" s="35"/>
      <c r="L349" s="35"/>
      <c r="M349" s="35"/>
      <c r="N349" s="35"/>
      <c r="O349" s="35"/>
      <c r="P349" s="35"/>
      <c r="Q349" s="39">
        <f t="shared" si="129"/>
        <v>0</v>
      </c>
      <c r="R349" s="35"/>
      <c r="S349" s="35"/>
      <c r="T349" s="35"/>
      <c r="U349" s="35"/>
      <c r="V349" s="35"/>
      <c r="W349" s="35"/>
      <c r="X349" s="39">
        <f t="shared" si="130"/>
        <v>0</v>
      </c>
      <c r="Y349" s="40">
        <f t="shared" si="113"/>
        <v>0</v>
      </c>
    </row>
    <row r="350" spans="1:25" x14ac:dyDescent="0.25">
      <c r="A350" s="30" t="s">
        <v>84</v>
      </c>
      <c r="B350" s="41"/>
      <c r="C350" s="42" t="s">
        <v>34</v>
      </c>
      <c r="D350" s="33">
        <v>16</v>
      </c>
      <c r="E350" s="64">
        <v>0.64583333333333337</v>
      </c>
      <c r="F350" s="65">
        <v>155720</v>
      </c>
      <c r="G350" s="64">
        <v>0.6875</v>
      </c>
      <c r="H350" s="65">
        <v>155754</v>
      </c>
      <c r="I350" s="37">
        <f t="shared" si="127"/>
        <v>4.166666666666663E-2</v>
      </c>
      <c r="J350" s="38">
        <f t="shared" si="128"/>
        <v>34</v>
      </c>
      <c r="K350" s="35"/>
      <c r="L350" s="35"/>
      <c r="M350" s="35"/>
      <c r="N350" s="35"/>
      <c r="O350" s="35"/>
      <c r="P350" s="35"/>
      <c r="Q350" s="39">
        <f t="shared" si="129"/>
        <v>0</v>
      </c>
      <c r="R350" s="35"/>
      <c r="S350" s="35"/>
      <c r="T350" s="35"/>
      <c r="U350" s="35"/>
      <c r="V350" s="35"/>
      <c r="W350" s="35"/>
      <c r="X350" s="39">
        <f t="shared" si="130"/>
        <v>0</v>
      </c>
      <c r="Y350" s="40">
        <f t="shared" si="113"/>
        <v>0</v>
      </c>
    </row>
    <row r="351" spans="1:25" x14ac:dyDescent="0.25">
      <c r="A351" s="30"/>
      <c r="B351" s="41"/>
      <c r="C351" s="42" t="s">
        <v>35</v>
      </c>
      <c r="D351" s="33"/>
      <c r="E351" s="64">
        <v>0.72777777777777775</v>
      </c>
      <c r="F351" s="65">
        <v>155754</v>
      </c>
      <c r="G351" s="64">
        <v>0.77777777777777779</v>
      </c>
      <c r="H351" s="65">
        <v>155789</v>
      </c>
      <c r="I351" s="37">
        <f t="shared" si="127"/>
        <v>5.0000000000000044E-2</v>
      </c>
      <c r="J351" s="38">
        <f t="shared" si="128"/>
        <v>35</v>
      </c>
      <c r="K351" s="35"/>
      <c r="L351" s="35"/>
      <c r="M351" s="35">
        <v>1</v>
      </c>
      <c r="N351" s="35"/>
      <c r="O351" s="35"/>
      <c r="P351" s="35"/>
      <c r="Q351" s="39">
        <f t="shared" si="129"/>
        <v>1</v>
      </c>
      <c r="R351" s="35"/>
      <c r="S351" s="35">
        <v>1</v>
      </c>
      <c r="T351" s="35"/>
      <c r="U351" s="35"/>
      <c r="V351" s="35"/>
      <c r="W351" s="35"/>
      <c r="X351" s="39">
        <f t="shared" si="130"/>
        <v>1</v>
      </c>
      <c r="Y351" s="40">
        <f t="shared" si="113"/>
        <v>0</v>
      </c>
    </row>
    <row r="352" spans="1:25" x14ac:dyDescent="0.25">
      <c r="A352" s="30"/>
      <c r="B352" s="41"/>
      <c r="C352" s="42" t="s">
        <v>36</v>
      </c>
      <c r="D352" s="33"/>
      <c r="E352" s="64"/>
      <c r="F352" s="65"/>
      <c r="G352" s="64"/>
      <c r="H352" s="65"/>
      <c r="I352" s="37">
        <f t="shared" si="127"/>
        <v>0</v>
      </c>
      <c r="J352" s="38">
        <f t="shared" si="128"/>
        <v>0</v>
      </c>
      <c r="K352" s="35"/>
      <c r="L352" s="35"/>
      <c r="M352" s="35"/>
      <c r="N352" s="35"/>
      <c r="O352" s="35"/>
      <c r="P352" s="35"/>
      <c r="Q352" s="39">
        <f t="shared" si="129"/>
        <v>0</v>
      </c>
      <c r="R352" s="35"/>
      <c r="S352" s="35"/>
      <c r="T352" s="35"/>
      <c r="U352" s="35"/>
      <c r="V352" s="35"/>
      <c r="W352" s="35"/>
      <c r="X352" s="39">
        <f t="shared" si="130"/>
        <v>0</v>
      </c>
      <c r="Y352" s="40">
        <f t="shared" si="113"/>
        <v>0</v>
      </c>
    </row>
    <row r="353" spans="1:25" x14ac:dyDescent="0.25">
      <c r="A353" s="30"/>
      <c r="B353" s="41"/>
      <c r="C353" s="42" t="s">
        <v>37</v>
      </c>
      <c r="D353" s="33"/>
      <c r="E353" s="64"/>
      <c r="F353" s="65"/>
      <c r="G353" s="64"/>
      <c r="H353" s="65"/>
      <c r="I353" s="37">
        <f t="shared" si="127"/>
        <v>0</v>
      </c>
      <c r="J353" s="38">
        <f t="shared" si="128"/>
        <v>0</v>
      </c>
      <c r="K353" s="35"/>
      <c r="L353" s="35"/>
      <c r="M353" s="35"/>
      <c r="N353" s="35"/>
      <c r="O353" s="35"/>
      <c r="P353" s="35"/>
      <c r="Q353" s="39">
        <f t="shared" si="129"/>
        <v>0</v>
      </c>
      <c r="R353" s="35"/>
      <c r="S353" s="35"/>
      <c r="T353" s="35"/>
      <c r="U353" s="35"/>
      <c r="V353" s="35"/>
      <c r="W353" s="35"/>
      <c r="X353" s="39">
        <f t="shared" si="130"/>
        <v>0</v>
      </c>
      <c r="Y353" s="40">
        <f t="shared" si="113"/>
        <v>0</v>
      </c>
    </row>
    <row r="354" spans="1:25" x14ac:dyDescent="0.25">
      <c r="A354" s="30"/>
      <c r="B354" s="41"/>
      <c r="C354" s="42" t="s">
        <v>41</v>
      </c>
      <c r="D354" s="33"/>
      <c r="E354" s="64"/>
      <c r="F354" s="65"/>
      <c r="G354" s="64"/>
      <c r="H354" s="65"/>
      <c r="I354" s="37">
        <f t="shared" si="127"/>
        <v>0</v>
      </c>
      <c r="J354" s="38">
        <f t="shared" si="128"/>
        <v>0</v>
      </c>
      <c r="K354" s="35"/>
      <c r="L354" s="35"/>
      <c r="M354" s="35"/>
      <c r="N354" s="35"/>
      <c r="O354" s="35"/>
      <c r="P354" s="35"/>
      <c r="Q354" s="39">
        <f t="shared" si="129"/>
        <v>0</v>
      </c>
      <c r="R354" s="35"/>
      <c r="S354" s="35"/>
      <c r="T354" s="35"/>
      <c r="U354" s="35"/>
      <c r="V354" s="35"/>
      <c r="W354" s="35"/>
      <c r="X354" s="39">
        <f t="shared" si="130"/>
        <v>0</v>
      </c>
      <c r="Y354" s="40">
        <f t="shared" si="113"/>
        <v>0</v>
      </c>
    </row>
    <row r="355" spans="1:25" x14ac:dyDescent="0.25">
      <c r="A355" s="30"/>
      <c r="B355" s="41"/>
      <c r="C355" s="42" t="s">
        <v>42</v>
      </c>
      <c r="D355" s="33"/>
      <c r="E355" s="64"/>
      <c r="F355" s="65"/>
      <c r="G355" s="64"/>
      <c r="H355" s="65"/>
      <c r="I355" s="37">
        <f t="shared" si="127"/>
        <v>0</v>
      </c>
      <c r="J355" s="38">
        <f t="shared" si="128"/>
        <v>0</v>
      </c>
      <c r="K355" s="35"/>
      <c r="L355" s="35"/>
      <c r="M355" s="35"/>
      <c r="N355" s="35"/>
      <c r="O355" s="35"/>
      <c r="P355" s="35"/>
      <c r="Q355" s="39">
        <f t="shared" si="129"/>
        <v>0</v>
      </c>
      <c r="R355" s="35"/>
      <c r="S355" s="35"/>
      <c r="T355" s="35"/>
      <c r="U355" s="35"/>
      <c r="V355" s="35"/>
      <c r="W355" s="35"/>
      <c r="X355" s="39">
        <f t="shared" si="130"/>
        <v>0</v>
      </c>
      <c r="Y355" s="40">
        <f t="shared" si="113"/>
        <v>0</v>
      </c>
    </row>
    <row r="356" spans="1:25" x14ac:dyDescent="0.25">
      <c r="A356" s="30"/>
      <c r="B356" s="41"/>
      <c r="C356" s="58"/>
      <c r="D356" s="59"/>
      <c r="E356" s="60"/>
      <c r="F356" s="61"/>
      <c r="G356" s="60"/>
      <c r="H356" s="61"/>
      <c r="I356" s="37">
        <f t="shared" si="127"/>
        <v>0</v>
      </c>
      <c r="J356" s="38">
        <f t="shared" si="128"/>
        <v>0</v>
      </c>
      <c r="K356" s="35"/>
      <c r="L356" s="35"/>
      <c r="M356" s="35"/>
      <c r="N356" s="35"/>
      <c r="O356" s="35"/>
      <c r="P356" s="35"/>
      <c r="Q356" s="39">
        <f t="shared" si="129"/>
        <v>0</v>
      </c>
      <c r="R356" s="35"/>
      <c r="S356" s="35"/>
      <c r="T356" s="35"/>
      <c r="U356" s="35"/>
      <c r="V356" s="35"/>
      <c r="W356" s="35"/>
      <c r="X356" s="39">
        <f t="shared" si="130"/>
        <v>0</v>
      </c>
      <c r="Y356" s="40">
        <f t="shared" si="113"/>
        <v>0</v>
      </c>
    </row>
    <row r="357" spans="1:25" x14ac:dyDescent="0.25">
      <c r="A357" s="30"/>
      <c r="B357" s="41"/>
      <c r="C357" s="58"/>
      <c r="D357" s="59"/>
      <c r="E357" s="60"/>
      <c r="F357" s="61"/>
      <c r="G357" s="60"/>
      <c r="H357" s="61"/>
      <c r="I357" s="37">
        <f t="shared" si="127"/>
        <v>0</v>
      </c>
      <c r="J357" s="38">
        <f t="shared" si="128"/>
        <v>0</v>
      </c>
      <c r="K357" s="35"/>
      <c r="L357" s="35"/>
      <c r="M357" s="35"/>
      <c r="N357" s="35"/>
      <c r="O357" s="35"/>
      <c r="P357" s="35"/>
      <c r="Q357" s="39">
        <f t="shared" si="129"/>
        <v>0</v>
      </c>
      <c r="R357" s="35"/>
      <c r="S357" s="35"/>
      <c r="T357" s="35"/>
      <c r="U357" s="35"/>
      <c r="V357" s="35"/>
      <c r="W357" s="35"/>
      <c r="X357" s="39">
        <f t="shared" si="130"/>
        <v>0</v>
      </c>
      <c r="Y357" s="40">
        <f t="shared" si="113"/>
        <v>0</v>
      </c>
    </row>
    <row r="358" spans="1:25" x14ac:dyDescent="0.25">
      <c r="A358" s="30"/>
      <c r="B358" s="41"/>
      <c r="C358" s="58"/>
      <c r="D358" s="59"/>
      <c r="E358" s="60"/>
      <c r="F358" s="61"/>
      <c r="G358" s="60"/>
      <c r="H358" s="61"/>
      <c r="I358" s="37">
        <f t="shared" si="127"/>
        <v>0</v>
      </c>
      <c r="J358" s="38">
        <f t="shared" si="128"/>
        <v>0</v>
      </c>
      <c r="K358" s="35"/>
      <c r="L358" s="35"/>
      <c r="M358" s="35"/>
      <c r="N358" s="35"/>
      <c r="O358" s="35"/>
      <c r="P358" s="35"/>
      <c r="Q358" s="39">
        <f t="shared" si="129"/>
        <v>0</v>
      </c>
      <c r="R358" s="35"/>
      <c r="S358" s="35"/>
      <c r="T358" s="35"/>
      <c r="U358" s="35"/>
      <c r="V358" s="35"/>
      <c r="W358" s="35"/>
      <c r="X358" s="39">
        <f t="shared" si="130"/>
        <v>0</v>
      </c>
      <c r="Y358" s="40">
        <f t="shared" si="113"/>
        <v>0</v>
      </c>
    </row>
    <row r="359" spans="1:25" x14ac:dyDescent="0.25">
      <c r="A359" s="30"/>
      <c r="B359" s="41"/>
      <c r="C359" s="42"/>
      <c r="D359" s="43"/>
      <c r="E359" s="44"/>
      <c r="F359" s="45"/>
      <c r="G359" s="46"/>
      <c r="H359" s="47"/>
      <c r="I359" s="37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0"/>
    </row>
    <row r="360" spans="1:25" ht="15.75" thickBot="1" x14ac:dyDescent="0.3">
      <c r="A360" s="49"/>
      <c r="B360" s="50"/>
      <c r="C360" s="51" t="s">
        <v>38</v>
      </c>
      <c r="D360" s="52"/>
      <c r="E360" s="53"/>
      <c r="F360" s="54"/>
      <c r="G360" s="55"/>
      <c r="H360" s="56" t="s">
        <v>39</v>
      </c>
      <c r="I360" s="37">
        <f>SUM(I346:I359)</f>
        <v>0.26111111111111113</v>
      </c>
      <c r="J360" s="38">
        <f>SUM(J346:J359)</f>
        <v>182</v>
      </c>
      <c r="K360" s="38">
        <f t="shared" ref="K360:X360" si="131">SUM(K346:K359)</f>
        <v>1</v>
      </c>
      <c r="L360" s="38">
        <f t="shared" si="131"/>
        <v>2</v>
      </c>
      <c r="M360" s="38">
        <f t="shared" si="131"/>
        <v>1</v>
      </c>
      <c r="N360" s="38">
        <f t="shared" si="131"/>
        <v>1</v>
      </c>
      <c r="O360" s="38">
        <f t="shared" si="131"/>
        <v>0</v>
      </c>
      <c r="P360" s="38">
        <f t="shared" si="131"/>
        <v>0</v>
      </c>
      <c r="Q360" s="38">
        <f t="shared" si="131"/>
        <v>5</v>
      </c>
      <c r="R360" s="38">
        <f t="shared" si="131"/>
        <v>0</v>
      </c>
      <c r="S360" s="38">
        <f t="shared" si="131"/>
        <v>4</v>
      </c>
      <c r="T360" s="38">
        <f t="shared" si="131"/>
        <v>0</v>
      </c>
      <c r="U360" s="38">
        <f t="shared" si="131"/>
        <v>0</v>
      </c>
      <c r="V360" s="38">
        <f t="shared" si="131"/>
        <v>1</v>
      </c>
      <c r="W360" s="38">
        <f t="shared" si="131"/>
        <v>0</v>
      </c>
      <c r="X360" s="38">
        <f t="shared" si="131"/>
        <v>5</v>
      </c>
      <c r="Y360" s="40">
        <f t="shared" si="113"/>
        <v>0</v>
      </c>
    </row>
    <row r="361" spans="1:25" ht="15.75" thickTop="1" x14ac:dyDescent="0.25">
      <c r="A361" s="30" t="s">
        <v>46</v>
      </c>
      <c r="B361" s="31">
        <v>43826</v>
      </c>
      <c r="C361" s="32" t="s">
        <v>30</v>
      </c>
      <c r="D361" s="33">
        <v>16</v>
      </c>
      <c r="E361" s="64">
        <v>0.27083333333333331</v>
      </c>
      <c r="F361" s="65">
        <v>155789</v>
      </c>
      <c r="G361" s="64">
        <v>0.32430555555555557</v>
      </c>
      <c r="H361" s="65">
        <v>155822</v>
      </c>
      <c r="I361" s="37">
        <f t="shared" ref="I361:I373" si="132">SUM(G361-E361)</f>
        <v>5.3472222222222254E-2</v>
      </c>
      <c r="J361" s="38">
        <f t="shared" ref="J361:J373" si="133">SUM(H361-F361)</f>
        <v>33</v>
      </c>
      <c r="K361" s="35">
        <v>1</v>
      </c>
      <c r="L361" s="35">
        <v>4</v>
      </c>
      <c r="M361" s="35"/>
      <c r="N361" s="35"/>
      <c r="O361" s="35"/>
      <c r="P361" s="35"/>
      <c r="Q361" s="39">
        <f>SUM(K361:P361)</f>
        <v>5</v>
      </c>
      <c r="R361" s="35"/>
      <c r="S361" s="35">
        <v>5</v>
      </c>
      <c r="T361" s="35"/>
      <c r="U361" s="35"/>
      <c r="V361" s="35"/>
      <c r="W361" s="35"/>
      <c r="X361" s="39">
        <f>SUM(R361:W361)</f>
        <v>5</v>
      </c>
      <c r="Y361" s="40">
        <f t="shared" si="113"/>
        <v>0</v>
      </c>
    </row>
    <row r="362" spans="1:25" x14ac:dyDescent="0.25">
      <c r="A362" s="30" t="s">
        <v>84</v>
      </c>
      <c r="B362" s="62"/>
      <c r="C362" s="42" t="s">
        <v>31</v>
      </c>
      <c r="D362" s="33"/>
      <c r="E362" s="64">
        <v>0.33333333333333331</v>
      </c>
      <c r="F362" s="65">
        <v>155822</v>
      </c>
      <c r="G362" s="64">
        <v>0.36458333333333331</v>
      </c>
      <c r="H362" s="65">
        <v>155845</v>
      </c>
      <c r="I362" s="37">
        <f t="shared" si="132"/>
        <v>3.125E-2</v>
      </c>
      <c r="J362" s="38">
        <f t="shared" si="133"/>
        <v>23</v>
      </c>
      <c r="K362" s="35"/>
      <c r="L362" s="35"/>
      <c r="M362" s="35"/>
      <c r="N362" s="35"/>
      <c r="O362" s="35"/>
      <c r="P362" s="35"/>
      <c r="Q362" s="39">
        <f t="shared" ref="Q362:Q373" si="134">SUM(K362:P362)</f>
        <v>0</v>
      </c>
      <c r="R362" s="35"/>
      <c r="S362" s="35"/>
      <c r="T362" s="35"/>
      <c r="U362" s="35"/>
      <c r="V362" s="35"/>
      <c r="W362" s="35"/>
      <c r="X362" s="39">
        <f t="shared" ref="X362:X373" si="135">SUM(R362:W362)</f>
        <v>0</v>
      </c>
      <c r="Y362" s="40">
        <f t="shared" si="113"/>
        <v>0</v>
      </c>
    </row>
    <row r="363" spans="1:25" x14ac:dyDescent="0.25">
      <c r="A363" s="30"/>
      <c r="B363" s="63"/>
      <c r="C363" s="42" t="s">
        <v>32</v>
      </c>
      <c r="D363" s="33">
        <v>16</v>
      </c>
      <c r="E363" s="64">
        <v>0.36944444444444446</v>
      </c>
      <c r="F363" s="65">
        <v>155845</v>
      </c>
      <c r="G363" s="64">
        <v>0.40277777777777773</v>
      </c>
      <c r="H363" s="65">
        <v>155868</v>
      </c>
      <c r="I363" s="37">
        <f t="shared" si="132"/>
        <v>3.333333333333327E-2</v>
      </c>
      <c r="J363" s="38">
        <f t="shared" si="133"/>
        <v>23</v>
      </c>
      <c r="K363" s="35"/>
      <c r="L363" s="35"/>
      <c r="M363" s="35"/>
      <c r="N363" s="35"/>
      <c r="O363" s="35"/>
      <c r="P363" s="35"/>
      <c r="Q363" s="39">
        <f t="shared" si="134"/>
        <v>0</v>
      </c>
      <c r="R363" s="35"/>
      <c r="S363" s="35"/>
      <c r="T363" s="35"/>
      <c r="U363" s="35"/>
      <c r="V363" s="35"/>
      <c r="W363" s="35"/>
      <c r="X363" s="39">
        <f t="shared" si="135"/>
        <v>0</v>
      </c>
      <c r="Y363" s="40">
        <f t="shared" si="113"/>
        <v>0</v>
      </c>
    </row>
    <row r="364" spans="1:25" x14ac:dyDescent="0.25">
      <c r="A364" s="30"/>
      <c r="B364" s="63"/>
      <c r="C364" s="42" t="s">
        <v>33</v>
      </c>
      <c r="D364" s="33"/>
      <c r="E364" s="64">
        <v>0.41319444444444442</v>
      </c>
      <c r="F364" s="65">
        <v>155868</v>
      </c>
      <c r="G364" s="64">
        <v>0.47291666666666665</v>
      </c>
      <c r="H364" s="65">
        <v>155905</v>
      </c>
      <c r="I364" s="37">
        <f t="shared" si="132"/>
        <v>5.9722222222222232E-2</v>
      </c>
      <c r="J364" s="38">
        <f t="shared" si="133"/>
        <v>37</v>
      </c>
      <c r="K364" s="35"/>
      <c r="L364" s="35"/>
      <c r="M364" s="35"/>
      <c r="N364" s="35"/>
      <c r="O364" s="35"/>
      <c r="P364" s="35"/>
      <c r="Q364" s="39">
        <f t="shared" si="134"/>
        <v>0</v>
      </c>
      <c r="R364" s="35"/>
      <c r="S364" s="35"/>
      <c r="T364" s="35"/>
      <c r="U364" s="35"/>
      <c r="V364" s="35"/>
      <c r="W364" s="35"/>
      <c r="X364" s="39">
        <f t="shared" si="135"/>
        <v>0</v>
      </c>
      <c r="Y364" s="40">
        <f t="shared" si="113"/>
        <v>0</v>
      </c>
    </row>
    <row r="365" spans="1:25" x14ac:dyDescent="0.25">
      <c r="A365" s="30" t="s">
        <v>84</v>
      </c>
      <c r="B365" s="62"/>
      <c r="C365" s="42" t="s">
        <v>34</v>
      </c>
      <c r="D365" s="33">
        <v>16</v>
      </c>
      <c r="E365" s="64">
        <v>0.64583333333333337</v>
      </c>
      <c r="F365" s="65">
        <v>155905</v>
      </c>
      <c r="G365" s="64">
        <v>0.69444444444444453</v>
      </c>
      <c r="H365" s="65">
        <v>155939</v>
      </c>
      <c r="I365" s="37">
        <f t="shared" si="132"/>
        <v>4.861111111111116E-2</v>
      </c>
      <c r="J365" s="38">
        <f t="shared" si="133"/>
        <v>34</v>
      </c>
      <c r="K365" s="35">
        <v>2</v>
      </c>
      <c r="L365" s="35">
        <v>1</v>
      </c>
      <c r="M365" s="35"/>
      <c r="N365" s="35"/>
      <c r="O365" s="35"/>
      <c r="P365" s="35"/>
      <c r="Q365" s="39">
        <f t="shared" si="134"/>
        <v>3</v>
      </c>
      <c r="R365" s="35"/>
      <c r="S365" s="35">
        <v>2</v>
      </c>
      <c r="T365" s="35"/>
      <c r="U365" s="35"/>
      <c r="V365" s="35">
        <v>1</v>
      </c>
      <c r="W365" s="35"/>
      <c r="X365" s="39">
        <f t="shared" si="135"/>
        <v>3</v>
      </c>
      <c r="Y365" s="40">
        <f t="shared" si="113"/>
        <v>0</v>
      </c>
    </row>
    <row r="366" spans="1:25" x14ac:dyDescent="0.25">
      <c r="A366" s="30"/>
      <c r="B366" s="62"/>
      <c r="C366" s="42" t="s">
        <v>35</v>
      </c>
      <c r="D366" s="33"/>
      <c r="E366" s="64"/>
      <c r="F366" s="65"/>
      <c r="G366" s="64"/>
      <c r="H366" s="65"/>
      <c r="I366" s="37">
        <f t="shared" si="132"/>
        <v>0</v>
      </c>
      <c r="J366" s="38">
        <f t="shared" si="133"/>
        <v>0</v>
      </c>
      <c r="K366" s="35"/>
      <c r="L366" s="35"/>
      <c r="M366" s="35"/>
      <c r="N366" s="35"/>
      <c r="O366" s="35"/>
      <c r="P366" s="35"/>
      <c r="Q366" s="39">
        <f t="shared" si="134"/>
        <v>0</v>
      </c>
      <c r="R366" s="35"/>
      <c r="S366" s="35"/>
      <c r="T366" s="35"/>
      <c r="U366" s="35"/>
      <c r="V366" s="35"/>
      <c r="W366" s="35"/>
      <c r="X366" s="39">
        <f t="shared" si="135"/>
        <v>0</v>
      </c>
      <c r="Y366" s="40">
        <f t="shared" si="113"/>
        <v>0</v>
      </c>
    </row>
    <row r="367" spans="1:25" x14ac:dyDescent="0.25">
      <c r="A367" s="30"/>
      <c r="B367" s="62"/>
      <c r="C367" s="42" t="s">
        <v>36</v>
      </c>
      <c r="D367" s="33"/>
      <c r="E367" s="64"/>
      <c r="F367" s="65"/>
      <c r="G367" s="64"/>
      <c r="H367" s="65"/>
      <c r="I367" s="37">
        <f t="shared" si="132"/>
        <v>0</v>
      </c>
      <c r="J367" s="38">
        <f t="shared" si="133"/>
        <v>0</v>
      </c>
      <c r="K367" s="35"/>
      <c r="L367" s="35"/>
      <c r="M367" s="35"/>
      <c r="N367" s="35"/>
      <c r="O367" s="35"/>
      <c r="P367" s="35"/>
      <c r="Q367" s="39">
        <f t="shared" si="134"/>
        <v>0</v>
      </c>
      <c r="R367" s="35"/>
      <c r="S367" s="35"/>
      <c r="T367" s="35"/>
      <c r="U367" s="35"/>
      <c r="V367" s="35"/>
      <c r="W367" s="35"/>
      <c r="X367" s="39">
        <f t="shared" si="135"/>
        <v>0</v>
      </c>
      <c r="Y367" s="40">
        <f t="shared" si="113"/>
        <v>0</v>
      </c>
    </row>
    <row r="368" spans="1:25" x14ac:dyDescent="0.25">
      <c r="A368" s="30"/>
      <c r="B368" s="62"/>
      <c r="C368" s="42" t="s">
        <v>37</v>
      </c>
      <c r="D368" s="33"/>
      <c r="E368" s="64"/>
      <c r="F368" s="65"/>
      <c r="G368" s="64"/>
      <c r="H368" s="65"/>
      <c r="I368" s="37">
        <f t="shared" si="132"/>
        <v>0</v>
      </c>
      <c r="J368" s="38">
        <f t="shared" si="133"/>
        <v>0</v>
      </c>
      <c r="K368" s="35"/>
      <c r="L368" s="35"/>
      <c r="M368" s="35"/>
      <c r="N368" s="35"/>
      <c r="O368" s="35"/>
      <c r="P368" s="35"/>
      <c r="Q368" s="39">
        <f t="shared" si="134"/>
        <v>0</v>
      </c>
      <c r="R368" s="35"/>
      <c r="S368" s="35"/>
      <c r="T368" s="35"/>
      <c r="U368" s="35"/>
      <c r="V368" s="35"/>
      <c r="W368" s="35"/>
      <c r="X368" s="39">
        <f t="shared" si="135"/>
        <v>0</v>
      </c>
      <c r="Y368" s="40">
        <f t="shared" si="113"/>
        <v>0</v>
      </c>
    </row>
    <row r="369" spans="1:25" x14ac:dyDescent="0.25">
      <c r="A369" s="30"/>
      <c r="B369" s="62"/>
      <c r="C369" s="42" t="s">
        <v>41</v>
      </c>
      <c r="D369" s="33"/>
      <c r="E369" s="64"/>
      <c r="F369" s="65"/>
      <c r="G369" s="64"/>
      <c r="H369" s="65"/>
      <c r="I369" s="37">
        <f t="shared" si="132"/>
        <v>0</v>
      </c>
      <c r="J369" s="38">
        <f t="shared" si="133"/>
        <v>0</v>
      </c>
      <c r="K369" s="35"/>
      <c r="L369" s="35"/>
      <c r="M369" s="35"/>
      <c r="N369" s="35"/>
      <c r="O369" s="35"/>
      <c r="P369" s="35"/>
      <c r="Q369" s="39">
        <f t="shared" si="134"/>
        <v>0</v>
      </c>
      <c r="R369" s="35"/>
      <c r="S369" s="35"/>
      <c r="T369" s="35"/>
      <c r="U369" s="35"/>
      <c r="V369" s="35"/>
      <c r="W369" s="35"/>
      <c r="X369" s="39">
        <f t="shared" si="135"/>
        <v>0</v>
      </c>
      <c r="Y369" s="40">
        <f t="shared" si="113"/>
        <v>0</v>
      </c>
    </row>
    <row r="370" spans="1:25" x14ac:dyDescent="0.25">
      <c r="A370" s="30"/>
      <c r="B370" s="62"/>
      <c r="C370" s="42" t="s">
        <v>42</v>
      </c>
      <c r="D370" s="33"/>
      <c r="E370" s="64"/>
      <c r="F370" s="65"/>
      <c r="G370" s="64"/>
      <c r="H370" s="65"/>
      <c r="I370" s="37">
        <f t="shared" si="132"/>
        <v>0</v>
      </c>
      <c r="J370" s="38">
        <f t="shared" si="133"/>
        <v>0</v>
      </c>
      <c r="K370" s="35"/>
      <c r="L370" s="35"/>
      <c r="M370" s="35"/>
      <c r="N370" s="35"/>
      <c r="O370" s="35"/>
      <c r="P370" s="35"/>
      <c r="Q370" s="39">
        <f t="shared" si="134"/>
        <v>0</v>
      </c>
      <c r="R370" s="35"/>
      <c r="S370" s="35"/>
      <c r="T370" s="35"/>
      <c r="U370" s="35"/>
      <c r="V370" s="35"/>
      <c r="W370" s="35"/>
      <c r="X370" s="39">
        <f t="shared" si="135"/>
        <v>0</v>
      </c>
      <c r="Y370" s="40">
        <f t="shared" si="113"/>
        <v>0</v>
      </c>
    </row>
    <row r="371" spans="1:25" x14ac:dyDescent="0.25">
      <c r="A371" s="30"/>
      <c r="B371" s="62"/>
      <c r="C371" s="58"/>
      <c r="D371" s="59"/>
      <c r="E371" s="60"/>
      <c r="F371" s="61"/>
      <c r="G371" s="60"/>
      <c r="H371" s="61"/>
      <c r="I371" s="37">
        <f t="shared" si="132"/>
        <v>0</v>
      </c>
      <c r="J371" s="38">
        <f t="shared" si="133"/>
        <v>0</v>
      </c>
      <c r="K371" s="35"/>
      <c r="L371" s="35"/>
      <c r="M371" s="35"/>
      <c r="N371" s="35"/>
      <c r="O371" s="35"/>
      <c r="P371" s="35"/>
      <c r="Q371" s="39">
        <f t="shared" si="134"/>
        <v>0</v>
      </c>
      <c r="R371" s="35"/>
      <c r="S371" s="35"/>
      <c r="T371" s="35"/>
      <c r="U371" s="35"/>
      <c r="V371" s="35"/>
      <c r="W371" s="35"/>
      <c r="X371" s="39">
        <f t="shared" si="135"/>
        <v>0</v>
      </c>
      <c r="Y371" s="40">
        <f t="shared" si="113"/>
        <v>0</v>
      </c>
    </row>
    <row r="372" spans="1:25" x14ac:dyDescent="0.25">
      <c r="A372" s="30"/>
      <c r="B372" s="62"/>
      <c r="C372" s="58"/>
      <c r="D372" s="59"/>
      <c r="E372" s="60"/>
      <c r="F372" s="61"/>
      <c r="G372" s="60"/>
      <c r="H372" s="61"/>
      <c r="I372" s="37">
        <f t="shared" si="132"/>
        <v>0</v>
      </c>
      <c r="J372" s="38">
        <f t="shared" si="133"/>
        <v>0</v>
      </c>
      <c r="K372" s="35"/>
      <c r="L372" s="35"/>
      <c r="M372" s="35"/>
      <c r="N372" s="35"/>
      <c r="O372" s="35"/>
      <c r="P372" s="35"/>
      <c r="Q372" s="39">
        <f t="shared" si="134"/>
        <v>0</v>
      </c>
      <c r="R372" s="35"/>
      <c r="S372" s="35"/>
      <c r="T372" s="35"/>
      <c r="U372" s="35"/>
      <c r="V372" s="35"/>
      <c r="W372" s="35"/>
      <c r="X372" s="39">
        <f t="shared" si="135"/>
        <v>0</v>
      </c>
      <c r="Y372" s="40">
        <f t="shared" si="113"/>
        <v>0</v>
      </c>
    </row>
    <row r="373" spans="1:25" x14ac:dyDescent="0.25">
      <c r="A373" s="30"/>
      <c r="B373" s="62"/>
      <c r="C373" s="58"/>
      <c r="D373" s="59"/>
      <c r="E373" s="60"/>
      <c r="F373" s="61"/>
      <c r="G373" s="60"/>
      <c r="H373" s="61"/>
      <c r="I373" s="37">
        <f t="shared" si="132"/>
        <v>0</v>
      </c>
      <c r="J373" s="38">
        <f t="shared" si="133"/>
        <v>0</v>
      </c>
      <c r="K373" s="35"/>
      <c r="L373" s="35"/>
      <c r="M373" s="35"/>
      <c r="N373" s="35"/>
      <c r="O373" s="35"/>
      <c r="P373" s="35"/>
      <c r="Q373" s="39">
        <f t="shared" si="134"/>
        <v>0</v>
      </c>
      <c r="R373" s="35"/>
      <c r="S373" s="35"/>
      <c r="T373" s="35"/>
      <c r="U373" s="35"/>
      <c r="V373" s="35"/>
      <c r="W373" s="35"/>
      <c r="X373" s="39">
        <f t="shared" si="135"/>
        <v>0</v>
      </c>
      <c r="Y373" s="40">
        <f t="shared" si="113"/>
        <v>0</v>
      </c>
    </row>
    <row r="374" spans="1:25" x14ac:dyDescent="0.25">
      <c r="A374" s="30"/>
      <c r="B374" s="62"/>
      <c r="C374" s="42"/>
      <c r="D374" s="43"/>
      <c r="E374" s="44"/>
      <c r="F374" s="45"/>
      <c r="G374" s="46"/>
      <c r="H374" s="47"/>
      <c r="I374" s="37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0"/>
    </row>
    <row r="375" spans="1:25" ht="15.75" thickBot="1" x14ac:dyDescent="0.3">
      <c r="A375" s="49"/>
      <c r="B375" s="50"/>
      <c r="C375" s="51" t="s">
        <v>38</v>
      </c>
      <c r="D375" s="52"/>
      <c r="E375" s="53"/>
      <c r="F375" s="54"/>
      <c r="G375" s="55"/>
      <c r="H375" s="56" t="s">
        <v>39</v>
      </c>
      <c r="I375" s="37">
        <f>SUM(I361:I374)</f>
        <v>0.22638888888888892</v>
      </c>
      <c r="J375" s="38">
        <f>SUM(J361:J374)</f>
        <v>150</v>
      </c>
      <c r="K375" s="38">
        <f t="shared" ref="K375:X375" si="136">SUM(K361:K374)</f>
        <v>3</v>
      </c>
      <c r="L375" s="38">
        <f t="shared" si="136"/>
        <v>5</v>
      </c>
      <c r="M375" s="38">
        <f t="shared" si="136"/>
        <v>0</v>
      </c>
      <c r="N375" s="38">
        <f t="shared" si="136"/>
        <v>0</v>
      </c>
      <c r="O375" s="38">
        <f t="shared" si="136"/>
        <v>0</v>
      </c>
      <c r="P375" s="38">
        <f t="shared" si="136"/>
        <v>0</v>
      </c>
      <c r="Q375" s="38">
        <f t="shared" si="136"/>
        <v>8</v>
      </c>
      <c r="R375" s="38">
        <f t="shared" si="136"/>
        <v>0</v>
      </c>
      <c r="S375" s="38">
        <f t="shared" si="136"/>
        <v>7</v>
      </c>
      <c r="T375" s="38">
        <f t="shared" si="136"/>
        <v>0</v>
      </c>
      <c r="U375" s="38">
        <f t="shared" si="136"/>
        <v>0</v>
      </c>
      <c r="V375" s="38">
        <f t="shared" si="136"/>
        <v>1</v>
      </c>
      <c r="W375" s="38">
        <f t="shared" si="136"/>
        <v>0</v>
      </c>
      <c r="X375" s="38">
        <f t="shared" si="136"/>
        <v>8</v>
      </c>
      <c r="Y375" s="40">
        <f t="shared" si="113"/>
        <v>0</v>
      </c>
    </row>
    <row r="376" spans="1:25" ht="15.75" thickTop="1" x14ac:dyDescent="0.25">
      <c r="A376" s="30" t="s">
        <v>47</v>
      </c>
      <c r="B376" s="31">
        <v>43827</v>
      </c>
      <c r="C376" s="32" t="s">
        <v>30</v>
      </c>
      <c r="D376" s="33"/>
      <c r="E376" s="64"/>
      <c r="F376" s="65"/>
      <c r="G376" s="64"/>
      <c r="H376" s="65"/>
      <c r="I376" s="37">
        <f t="shared" ref="I376:J383" si="137">SUM(G376-E376)</f>
        <v>0</v>
      </c>
      <c r="J376" s="38">
        <f t="shared" si="137"/>
        <v>0</v>
      </c>
      <c r="K376" s="35"/>
      <c r="L376" s="35"/>
      <c r="M376" s="35"/>
      <c r="N376" s="35"/>
      <c r="O376" s="35"/>
      <c r="P376" s="35"/>
      <c r="Q376" s="39">
        <f>SUM(K376:P376)</f>
        <v>0</v>
      </c>
      <c r="R376" s="35"/>
      <c r="S376" s="35"/>
      <c r="T376" s="35"/>
      <c r="U376" s="35"/>
      <c r="V376" s="35"/>
      <c r="W376" s="35"/>
      <c r="X376" s="39">
        <f>SUM(R376:W376)</f>
        <v>0</v>
      </c>
      <c r="Y376" s="40">
        <f t="shared" si="113"/>
        <v>0</v>
      </c>
    </row>
    <row r="377" spans="1:25" x14ac:dyDescent="0.25">
      <c r="A377" s="30"/>
      <c r="B377" s="41"/>
      <c r="C377" s="42" t="s">
        <v>31</v>
      </c>
      <c r="D377" s="33"/>
      <c r="E377" s="64"/>
      <c r="F377" s="65"/>
      <c r="G377" s="64"/>
      <c r="H377" s="65"/>
      <c r="I377" s="37">
        <f t="shared" si="137"/>
        <v>0</v>
      </c>
      <c r="J377" s="38">
        <f t="shared" si="137"/>
        <v>0</v>
      </c>
      <c r="K377" s="35"/>
      <c r="L377" s="35"/>
      <c r="M377" s="35"/>
      <c r="N377" s="35"/>
      <c r="O377" s="35"/>
      <c r="P377" s="35"/>
      <c r="Q377" s="39">
        <f t="shared" ref="Q377:Q383" si="138">SUM(K377:P377)</f>
        <v>0</v>
      </c>
      <c r="R377" s="35"/>
      <c r="S377" s="35"/>
      <c r="T377" s="35"/>
      <c r="U377" s="35"/>
      <c r="V377" s="35"/>
      <c r="W377" s="35"/>
      <c r="X377" s="39">
        <f t="shared" ref="X377:X383" si="139">SUM(R377:W377)</f>
        <v>0</v>
      </c>
      <c r="Y377" s="40">
        <f t="shared" si="113"/>
        <v>0</v>
      </c>
    </row>
    <row r="378" spans="1:25" x14ac:dyDescent="0.25">
      <c r="A378" s="30"/>
      <c r="B378" s="41"/>
      <c r="C378" s="42" t="s">
        <v>32</v>
      </c>
      <c r="D378" s="33"/>
      <c r="E378" s="64"/>
      <c r="F378" s="65"/>
      <c r="G378" s="64"/>
      <c r="H378" s="65"/>
      <c r="I378" s="37">
        <f t="shared" si="137"/>
        <v>0</v>
      </c>
      <c r="J378" s="38">
        <f t="shared" si="137"/>
        <v>0</v>
      </c>
      <c r="K378" s="35"/>
      <c r="L378" s="35"/>
      <c r="M378" s="35"/>
      <c r="N378" s="35"/>
      <c r="O378" s="35"/>
      <c r="P378" s="35"/>
      <c r="Q378" s="39">
        <f t="shared" si="138"/>
        <v>0</v>
      </c>
      <c r="R378" s="35"/>
      <c r="S378" s="35"/>
      <c r="T378" s="35"/>
      <c r="U378" s="35"/>
      <c r="V378" s="35"/>
      <c r="W378" s="35"/>
      <c r="X378" s="39">
        <f t="shared" si="139"/>
        <v>0</v>
      </c>
      <c r="Y378" s="40">
        <f t="shared" si="113"/>
        <v>0</v>
      </c>
    </row>
    <row r="379" spans="1:25" x14ac:dyDescent="0.25">
      <c r="A379" s="30"/>
      <c r="B379" s="41"/>
      <c r="C379" s="42" t="s">
        <v>33</v>
      </c>
      <c r="D379" s="33"/>
      <c r="E379" s="64"/>
      <c r="F379" s="65"/>
      <c r="G379" s="64"/>
      <c r="H379" s="65"/>
      <c r="I379" s="37">
        <f t="shared" si="137"/>
        <v>0</v>
      </c>
      <c r="J379" s="38">
        <f t="shared" si="137"/>
        <v>0</v>
      </c>
      <c r="K379" s="35"/>
      <c r="L379" s="35"/>
      <c r="M379" s="35"/>
      <c r="N379" s="35"/>
      <c r="O379" s="35"/>
      <c r="P379" s="35"/>
      <c r="Q379" s="39">
        <f t="shared" si="138"/>
        <v>0</v>
      </c>
      <c r="R379" s="35"/>
      <c r="S379" s="35"/>
      <c r="T379" s="35"/>
      <c r="U379" s="35"/>
      <c r="V379" s="35"/>
      <c r="W379" s="35"/>
      <c r="X379" s="39">
        <f t="shared" si="139"/>
        <v>0</v>
      </c>
      <c r="Y379" s="40">
        <f t="shared" si="113"/>
        <v>0</v>
      </c>
    </row>
    <row r="380" spans="1:25" x14ac:dyDescent="0.25">
      <c r="A380" s="30"/>
      <c r="B380" s="41"/>
      <c r="C380" s="42" t="s">
        <v>34</v>
      </c>
      <c r="D380" s="33"/>
      <c r="E380" s="64"/>
      <c r="F380" s="65"/>
      <c r="G380" s="64"/>
      <c r="H380" s="65"/>
      <c r="I380" s="37">
        <f t="shared" si="137"/>
        <v>0</v>
      </c>
      <c r="J380" s="38">
        <f t="shared" si="137"/>
        <v>0</v>
      </c>
      <c r="K380" s="35"/>
      <c r="L380" s="35"/>
      <c r="M380" s="35"/>
      <c r="N380" s="35"/>
      <c r="O380" s="35"/>
      <c r="P380" s="35"/>
      <c r="Q380" s="39">
        <f t="shared" si="138"/>
        <v>0</v>
      </c>
      <c r="R380" s="35"/>
      <c r="S380" s="35"/>
      <c r="T380" s="35"/>
      <c r="U380" s="35"/>
      <c r="V380" s="35"/>
      <c r="W380" s="35"/>
      <c r="X380" s="39">
        <f t="shared" si="139"/>
        <v>0</v>
      </c>
      <c r="Y380" s="40">
        <f t="shared" si="113"/>
        <v>0</v>
      </c>
    </row>
    <row r="381" spans="1:25" x14ac:dyDescent="0.25">
      <c r="A381" s="30"/>
      <c r="B381" s="41"/>
      <c r="C381" s="42" t="s">
        <v>35</v>
      </c>
      <c r="D381" s="33"/>
      <c r="E381" s="64"/>
      <c r="F381" s="65"/>
      <c r="G381" s="64"/>
      <c r="H381" s="65"/>
      <c r="I381" s="37">
        <f t="shared" si="137"/>
        <v>0</v>
      </c>
      <c r="J381" s="38">
        <f t="shared" si="137"/>
        <v>0</v>
      </c>
      <c r="K381" s="35"/>
      <c r="L381" s="35"/>
      <c r="M381" s="35"/>
      <c r="N381" s="35"/>
      <c r="O381" s="35"/>
      <c r="P381" s="35"/>
      <c r="Q381" s="39">
        <f t="shared" si="138"/>
        <v>0</v>
      </c>
      <c r="R381" s="35"/>
      <c r="S381" s="35"/>
      <c r="T381" s="35"/>
      <c r="U381" s="35"/>
      <c r="V381" s="35"/>
      <c r="W381" s="35"/>
      <c r="X381" s="39">
        <f t="shared" si="139"/>
        <v>0</v>
      </c>
      <c r="Y381" s="40">
        <f t="shared" si="113"/>
        <v>0</v>
      </c>
    </row>
    <row r="382" spans="1:25" x14ac:dyDescent="0.25">
      <c r="A382" s="30"/>
      <c r="B382" s="41"/>
      <c r="C382" s="42" t="s">
        <v>36</v>
      </c>
      <c r="D382" s="33"/>
      <c r="E382" s="64"/>
      <c r="F382" s="65"/>
      <c r="G382" s="64"/>
      <c r="H382" s="65"/>
      <c r="I382" s="37">
        <f t="shared" si="137"/>
        <v>0</v>
      </c>
      <c r="J382" s="38">
        <f t="shared" si="137"/>
        <v>0</v>
      </c>
      <c r="K382" s="35"/>
      <c r="L382" s="35"/>
      <c r="M382" s="35"/>
      <c r="N382" s="35"/>
      <c r="O382" s="35"/>
      <c r="P382" s="35"/>
      <c r="Q382" s="39">
        <f t="shared" si="138"/>
        <v>0</v>
      </c>
      <c r="R382" s="35"/>
      <c r="S382" s="35"/>
      <c r="T382" s="35"/>
      <c r="U382" s="35"/>
      <c r="V382" s="35"/>
      <c r="W382" s="35"/>
      <c r="X382" s="39">
        <f t="shared" si="139"/>
        <v>0</v>
      </c>
      <c r="Y382" s="40">
        <f t="shared" si="113"/>
        <v>0</v>
      </c>
    </row>
    <row r="383" spans="1:25" x14ac:dyDescent="0.25">
      <c r="A383" s="30"/>
      <c r="B383" s="41"/>
      <c r="C383" s="42" t="s">
        <v>37</v>
      </c>
      <c r="D383" s="33"/>
      <c r="E383" s="64"/>
      <c r="F383" s="65"/>
      <c r="G383" s="64"/>
      <c r="H383" s="65"/>
      <c r="I383" s="37">
        <f t="shared" si="137"/>
        <v>0</v>
      </c>
      <c r="J383" s="38">
        <f t="shared" si="137"/>
        <v>0</v>
      </c>
      <c r="K383" s="35"/>
      <c r="L383" s="35"/>
      <c r="M383" s="35"/>
      <c r="N383" s="35"/>
      <c r="O383" s="35"/>
      <c r="P383" s="35"/>
      <c r="Q383" s="39">
        <f t="shared" si="138"/>
        <v>0</v>
      </c>
      <c r="R383" s="35"/>
      <c r="S383" s="35"/>
      <c r="T383" s="35"/>
      <c r="U383" s="35"/>
      <c r="V383" s="35"/>
      <c r="W383" s="35"/>
      <c r="X383" s="39">
        <f t="shared" si="139"/>
        <v>0</v>
      </c>
      <c r="Y383" s="40">
        <f t="shared" si="113"/>
        <v>0</v>
      </c>
    </row>
    <row r="384" spans="1:25" x14ac:dyDescent="0.25">
      <c r="A384" s="30"/>
      <c r="B384" s="41"/>
      <c r="C384" s="42"/>
      <c r="D384" s="43"/>
      <c r="E384" s="44"/>
      <c r="F384" s="45"/>
      <c r="G384" s="46"/>
      <c r="H384" s="47"/>
      <c r="I384" s="37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0"/>
    </row>
    <row r="385" spans="1:25" ht="15.75" thickBot="1" x14ac:dyDescent="0.3">
      <c r="A385" s="49"/>
      <c r="B385" s="50"/>
      <c r="C385" s="51" t="s">
        <v>38</v>
      </c>
      <c r="D385" s="52"/>
      <c r="E385" s="53"/>
      <c r="F385" s="54"/>
      <c r="G385" s="55"/>
      <c r="H385" s="56" t="s">
        <v>39</v>
      </c>
      <c r="I385" s="37">
        <f>SUM(I376:I384)</f>
        <v>0</v>
      </c>
      <c r="J385" s="38">
        <f>SUM(J376:J384)</f>
        <v>0</v>
      </c>
      <c r="K385" s="38">
        <f t="shared" ref="K385:X385" si="140">SUM(K376:K384)</f>
        <v>0</v>
      </c>
      <c r="L385" s="38">
        <f t="shared" si="140"/>
        <v>0</v>
      </c>
      <c r="M385" s="38">
        <f t="shared" si="140"/>
        <v>0</v>
      </c>
      <c r="N385" s="38">
        <f t="shared" si="140"/>
        <v>0</v>
      </c>
      <c r="O385" s="38">
        <f t="shared" si="140"/>
        <v>0</v>
      </c>
      <c r="P385" s="38">
        <f t="shared" si="140"/>
        <v>0</v>
      </c>
      <c r="Q385" s="38">
        <f t="shared" si="140"/>
        <v>0</v>
      </c>
      <c r="R385" s="38">
        <f t="shared" si="140"/>
        <v>0</v>
      </c>
      <c r="S385" s="38">
        <f t="shared" si="140"/>
        <v>0</v>
      </c>
      <c r="T385" s="38">
        <f t="shared" si="140"/>
        <v>0</v>
      </c>
      <c r="U385" s="38">
        <f t="shared" si="140"/>
        <v>0</v>
      </c>
      <c r="V385" s="38">
        <f t="shared" si="140"/>
        <v>0</v>
      </c>
      <c r="W385" s="38">
        <f t="shared" si="140"/>
        <v>0</v>
      </c>
      <c r="X385" s="38">
        <f t="shared" si="140"/>
        <v>0</v>
      </c>
      <c r="Y385" s="40">
        <f t="shared" si="113"/>
        <v>0</v>
      </c>
    </row>
    <row r="386" spans="1:25" ht="15.75" thickTop="1" x14ac:dyDescent="0.25">
      <c r="A386" s="30" t="s">
        <v>29</v>
      </c>
      <c r="B386" s="31">
        <v>43828</v>
      </c>
      <c r="C386" s="32"/>
      <c r="D386" s="33"/>
      <c r="E386" s="34"/>
      <c r="F386" s="35"/>
      <c r="G386" s="36"/>
      <c r="H386" s="35"/>
      <c r="I386" s="37">
        <f t="shared" ref="I386:J393" si="141">SUM(G386-E386)</f>
        <v>0</v>
      </c>
      <c r="J386" s="38">
        <f t="shared" si="141"/>
        <v>0</v>
      </c>
      <c r="K386" s="35"/>
      <c r="L386" s="35"/>
      <c r="M386" s="35"/>
      <c r="N386" s="35"/>
      <c r="O386" s="35"/>
      <c r="P386" s="35"/>
      <c r="Q386" s="39">
        <f>SUM(K386:P386)</f>
        <v>0</v>
      </c>
      <c r="R386" s="35"/>
      <c r="S386" s="35"/>
      <c r="T386" s="35"/>
      <c r="U386" s="35"/>
      <c r="V386" s="35"/>
      <c r="W386" s="35"/>
      <c r="X386" s="39">
        <f>SUM(R386:W386)</f>
        <v>0</v>
      </c>
      <c r="Y386" s="40">
        <f t="shared" si="113"/>
        <v>0</v>
      </c>
    </row>
    <row r="387" spans="1:25" x14ac:dyDescent="0.25">
      <c r="A387" s="30"/>
      <c r="B387" s="41"/>
      <c r="C387" s="42"/>
      <c r="D387" s="33"/>
      <c r="E387" s="34"/>
      <c r="F387" s="35"/>
      <c r="G387" s="34"/>
      <c r="H387" s="35"/>
      <c r="I387" s="37">
        <f t="shared" si="141"/>
        <v>0</v>
      </c>
      <c r="J387" s="38">
        <f t="shared" si="141"/>
        <v>0</v>
      </c>
      <c r="K387" s="35"/>
      <c r="L387" s="35"/>
      <c r="M387" s="35"/>
      <c r="N387" s="35"/>
      <c r="O387" s="35"/>
      <c r="P387" s="35"/>
      <c r="Q387" s="39">
        <f t="shared" ref="Q387:Q393" si="142">SUM(K387:P387)</f>
        <v>0</v>
      </c>
      <c r="R387" s="35"/>
      <c r="S387" s="35"/>
      <c r="T387" s="35"/>
      <c r="U387" s="35"/>
      <c r="V387" s="35"/>
      <c r="W387" s="35"/>
      <c r="X387" s="39">
        <f t="shared" ref="X387:X393" si="143">SUM(R387:W387)</f>
        <v>0</v>
      </c>
      <c r="Y387" s="40">
        <f t="shared" si="113"/>
        <v>0</v>
      </c>
    </row>
    <row r="388" spans="1:25" x14ac:dyDescent="0.25">
      <c r="A388" s="30"/>
      <c r="B388" s="41"/>
      <c r="C388" s="42"/>
      <c r="D388" s="33"/>
      <c r="E388" s="34"/>
      <c r="F388" s="35"/>
      <c r="G388" s="34"/>
      <c r="H388" s="35"/>
      <c r="I388" s="37">
        <f t="shared" si="141"/>
        <v>0</v>
      </c>
      <c r="J388" s="38">
        <f t="shared" si="141"/>
        <v>0</v>
      </c>
      <c r="K388" s="35"/>
      <c r="L388" s="35"/>
      <c r="M388" s="35"/>
      <c r="N388" s="35"/>
      <c r="O388" s="35"/>
      <c r="P388" s="35"/>
      <c r="Q388" s="39">
        <f t="shared" si="142"/>
        <v>0</v>
      </c>
      <c r="R388" s="35"/>
      <c r="S388" s="35"/>
      <c r="T388" s="35"/>
      <c r="U388" s="35"/>
      <c r="V388" s="35"/>
      <c r="W388" s="35"/>
      <c r="X388" s="39">
        <f t="shared" si="143"/>
        <v>0</v>
      </c>
      <c r="Y388" s="40">
        <f t="shared" si="113"/>
        <v>0</v>
      </c>
    </row>
    <row r="389" spans="1:25" x14ac:dyDescent="0.25">
      <c r="A389" s="30"/>
      <c r="B389" s="41"/>
      <c r="C389" s="42"/>
      <c r="D389" s="33"/>
      <c r="E389" s="34"/>
      <c r="F389" s="35"/>
      <c r="G389" s="34"/>
      <c r="H389" s="35"/>
      <c r="I389" s="37">
        <f t="shared" si="141"/>
        <v>0</v>
      </c>
      <c r="J389" s="38">
        <f t="shared" si="141"/>
        <v>0</v>
      </c>
      <c r="K389" s="35"/>
      <c r="L389" s="35"/>
      <c r="M389" s="35"/>
      <c r="N389" s="35"/>
      <c r="O389" s="35"/>
      <c r="P389" s="35"/>
      <c r="Q389" s="39">
        <f t="shared" si="142"/>
        <v>0</v>
      </c>
      <c r="R389" s="35"/>
      <c r="S389" s="35"/>
      <c r="T389" s="35"/>
      <c r="U389" s="35"/>
      <c r="V389" s="35"/>
      <c r="W389" s="35"/>
      <c r="X389" s="39">
        <f t="shared" si="143"/>
        <v>0</v>
      </c>
      <c r="Y389" s="40">
        <f t="shared" si="113"/>
        <v>0</v>
      </c>
    </row>
    <row r="390" spans="1:25" x14ac:dyDescent="0.25">
      <c r="A390" s="30"/>
      <c r="B390" s="41"/>
      <c r="C390" s="42"/>
      <c r="D390" s="33"/>
      <c r="E390" s="34"/>
      <c r="F390" s="35"/>
      <c r="G390" s="34"/>
      <c r="H390" s="35"/>
      <c r="I390" s="37">
        <f t="shared" si="141"/>
        <v>0</v>
      </c>
      <c r="J390" s="38">
        <f t="shared" si="141"/>
        <v>0</v>
      </c>
      <c r="K390" s="35"/>
      <c r="L390" s="35"/>
      <c r="M390" s="35"/>
      <c r="N390" s="35"/>
      <c r="O390" s="35"/>
      <c r="P390" s="35"/>
      <c r="Q390" s="39">
        <f t="shared" si="142"/>
        <v>0</v>
      </c>
      <c r="R390" s="35"/>
      <c r="S390" s="35"/>
      <c r="T390" s="35"/>
      <c r="U390" s="35"/>
      <c r="V390" s="35"/>
      <c r="W390" s="35"/>
      <c r="X390" s="39">
        <f t="shared" si="143"/>
        <v>0</v>
      </c>
      <c r="Y390" s="40">
        <f>SUM(Q390-X390)</f>
        <v>0</v>
      </c>
    </row>
    <row r="391" spans="1:25" x14ac:dyDescent="0.25">
      <c r="A391" s="30"/>
      <c r="B391" s="41"/>
      <c r="C391" s="42"/>
      <c r="D391" s="33"/>
      <c r="E391" s="34"/>
      <c r="F391" s="35"/>
      <c r="G391" s="34"/>
      <c r="H391" s="35"/>
      <c r="I391" s="37">
        <f t="shared" si="141"/>
        <v>0</v>
      </c>
      <c r="J391" s="38">
        <f t="shared" si="141"/>
        <v>0</v>
      </c>
      <c r="K391" s="35"/>
      <c r="L391" s="35"/>
      <c r="M391" s="35"/>
      <c r="N391" s="35"/>
      <c r="O391" s="35"/>
      <c r="P391" s="35"/>
      <c r="Q391" s="39">
        <f t="shared" si="142"/>
        <v>0</v>
      </c>
      <c r="R391" s="35"/>
      <c r="S391" s="35"/>
      <c r="T391" s="35"/>
      <c r="U391" s="35"/>
      <c r="V391" s="35"/>
      <c r="W391" s="35"/>
      <c r="X391" s="39">
        <f t="shared" si="143"/>
        <v>0</v>
      </c>
      <c r="Y391" s="40">
        <f>SUM(Q391-X391)</f>
        <v>0</v>
      </c>
    </row>
    <row r="392" spans="1:25" x14ac:dyDescent="0.25">
      <c r="A392" s="30"/>
      <c r="B392" s="41"/>
      <c r="C392" s="42"/>
      <c r="D392" s="33"/>
      <c r="E392" s="34"/>
      <c r="F392" s="35"/>
      <c r="G392" s="34"/>
      <c r="H392" s="35"/>
      <c r="I392" s="37">
        <f t="shared" si="141"/>
        <v>0</v>
      </c>
      <c r="J392" s="38">
        <f t="shared" si="141"/>
        <v>0</v>
      </c>
      <c r="K392" s="35"/>
      <c r="L392" s="35"/>
      <c r="M392" s="35"/>
      <c r="N392" s="35"/>
      <c r="O392" s="35"/>
      <c r="P392" s="35"/>
      <c r="Q392" s="39">
        <f t="shared" si="142"/>
        <v>0</v>
      </c>
      <c r="R392" s="35"/>
      <c r="S392" s="35"/>
      <c r="T392" s="35"/>
      <c r="U392" s="35"/>
      <c r="V392" s="35"/>
      <c r="W392" s="35"/>
      <c r="X392" s="39">
        <f t="shared" si="143"/>
        <v>0</v>
      </c>
      <c r="Y392" s="40">
        <f>SUM(Q392-X392)</f>
        <v>0</v>
      </c>
    </row>
    <row r="393" spans="1:25" x14ac:dyDescent="0.25">
      <c r="A393" s="30"/>
      <c r="B393" s="41"/>
      <c r="C393" s="42"/>
      <c r="D393" s="33"/>
      <c r="E393" s="34"/>
      <c r="F393" s="35"/>
      <c r="G393" s="34"/>
      <c r="H393" s="35"/>
      <c r="I393" s="37">
        <f t="shared" si="141"/>
        <v>0</v>
      </c>
      <c r="J393" s="38">
        <f t="shared" si="141"/>
        <v>0</v>
      </c>
      <c r="K393" s="35"/>
      <c r="L393" s="35"/>
      <c r="M393" s="35"/>
      <c r="N393" s="35"/>
      <c r="O393" s="35"/>
      <c r="P393" s="35"/>
      <c r="Q393" s="39">
        <f t="shared" si="142"/>
        <v>0</v>
      </c>
      <c r="R393" s="35"/>
      <c r="S393" s="35"/>
      <c r="T393" s="35"/>
      <c r="U393" s="35"/>
      <c r="V393" s="35"/>
      <c r="W393" s="35"/>
      <c r="X393" s="39">
        <f t="shared" si="143"/>
        <v>0</v>
      </c>
      <c r="Y393" s="40">
        <f>SUM(Q393-X393)</f>
        <v>0</v>
      </c>
    </row>
    <row r="394" spans="1:25" x14ac:dyDescent="0.25">
      <c r="A394" s="30"/>
      <c r="B394" s="41"/>
      <c r="C394" s="42"/>
      <c r="D394" s="43"/>
      <c r="E394" s="44"/>
      <c r="F394" s="45"/>
      <c r="G394" s="46"/>
      <c r="H394" s="47"/>
      <c r="I394" s="37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0"/>
    </row>
    <row r="395" spans="1:25" ht="15.75" thickBot="1" x14ac:dyDescent="0.3">
      <c r="A395" s="49"/>
      <c r="B395" s="50"/>
      <c r="C395" s="51" t="s">
        <v>38</v>
      </c>
      <c r="D395" s="52"/>
      <c r="E395" s="53"/>
      <c r="F395" s="54"/>
      <c r="G395" s="55"/>
      <c r="H395" s="56" t="s">
        <v>39</v>
      </c>
      <c r="I395" s="37">
        <f>SUM(I386:I394)</f>
        <v>0</v>
      </c>
      <c r="J395" s="38">
        <f>SUM(J386:J394)</f>
        <v>0</v>
      </c>
      <c r="K395" s="38">
        <f t="shared" ref="K395:X395" si="144">SUM(K386:K394)</f>
        <v>0</v>
      </c>
      <c r="L395" s="38">
        <f t="shared" si="144"/>
        <v>0</v>
      </c>
      <c r="M395" s="38">
        <f t="shared" si="144"/>
        <v>0</v>
      </c>
      <c r="N395" s="38">
        <f t="shared" si="144"/>
        <v>0</v>
      </c>
      <c r="O395" s="38">
        <f t="shared" si="144"/>
        <v>0</v>
      </c>
      <c r="P395" s="38">
        <f t="shared" si="144"/>
        <v>0</v>
      </c>
      <c r="Q395" s="38">
        <f t="shared" si="144"/>
        <v>0</v>
      </c>
      <c r="R395" s="38">
        <f t="shared" si="144"/>
        <v>0</v>
      </c>
      <c r="S395" s="38">
        <f t="shared" si="144"/>
        <v>0</v>
      </c>
      <c r="T395" s="38">
        <f t="shared" si="144"/>
        <v>0</v>
      </c>
      <c r="U395" s="38">
        <f t="shared" si="144"/>
        <v>0</v>
      </c>
      <c r="V395" s="38">
        <f t="shared" si="144"/>
        <v>0</v>
      </c>
      <c r="W395" s="38">
        <f t="shared" si="144"/>
        <v>0</v>
      </c>
      <c r="X395" s="38">
        <f t="shared" si="144"/>
        <v>0</v>
      </c>
      <c r="Y395" s="40">
        <f t="shared" ref="Y395:Y478" si="145">SUM(Q395-X395)</f>
        <v>0</v>
      </c>
    </row>
    <row r="396" spans="1:25" ht="15.75" thickTop="1" x14ac:dyDescent="0.25">
      <c r="A396" s="30" t="s">
        <v>40</v>
      </c>
      <c r="B396" s="31">
        <v>43829</v>
      </c>
      <c r="C396" s="32" t="s">
        <v>30</v>
      </c>
      <c r="D396" s="33">
        <v>16</v>
      </c>
      <c r="E396" s="64">
        <v>0.27083333333333331</v>
      </c>
      <c r="F396" s="65">
        <v>155971</v>
      </c>
      <c r="G396" s="64">
        <v>0.31319444444444444</v>
      </c>
      <c r="H396" s="65">
        <v>156007</v>
      </c>
      <c r="I396" s="37">
        <f t="shared" ref="I396:I408" si="146">SUM(G396-E396)</f>
        <v>4.2361111111111127E-2</v>
      </c>
      <c r="J396" s="38">
        <f t="shared" ref="J396:J408" si="147">SUM(H396-F396)</f>
        <v>36</v>
      </c>
      <c r="K396" s="35"/>
      <c r="L396" s="35">
        <v>1</v>
      </c>
      <c r="M396" s="35"/>
      <c r="N396" s="35"/>
      <c r="O396" s="35"/>
      <c r="P396" s="35"/>
      <c r="Q396" s="39">
        <f>SUM(K396:P396)</f>
        <v>1</v>
      </c>
      <c r="R396" s="35"/>
      <c r="S396" s="35">
        <v>1</v>
      </c>
      <c r="T396" s="35"/>
      <c r="U396" s="35"/>
      <c r="V396" s="35"/>
      <c r="W396" s="35"/>
      <c r="X396" s="39">
        <f>SUM(R396:W396)</f>
        <v>1</v>
      </c>
      <c r="Y396" s="40">
        <f t="shared" si="145"/>
        <v>0</v>
      </c>
    </row>
    <row r="397" spans="1:25" x14ac:dyDescent="0.25">
      <c r="A397" s="30" t="s">
        <v>97</v>
      </c>
      <c r="B397" s="62"/>
      <c r="C397" s="42" t="s">
        <v>31</v>
      </c>
      <c r="D397" s="33"/>
      <c r="E397" s="64">
        <v>0.32291666666666669</v>
      </c>
      <c r="F397" s="65">
        <v>156007</v>
      </c>
      <c r="G397" s="64">
        <v>0.35972222222222222</v>
      </c>
      <c r="H397" s="65">
        <v>156029</v>
      </c>
      <c r="I397" s="37">
        <f t="shared" si="146"/>
        <v>3.6805555555555536E-2</v>
      </c>
      <c r="J397" s="38">
        <f t="shared" si="147"/>
        <v>22</v>
      </c>
      <c r="K397" s="35"/>
      <c r="L397" s="35"/>
      <c r="M397" s="35"/>
      <c r="N397" s="35"/>
      <c r="O397" s="35"/>
      <c r="P397" s="35"/>
      <c r="Q397" s="39">
        <f t="shared" ref="Q397:Q408" si="148">SUM(K397:P397)</f>
        <v>0</v>
      </c>
      <c r="R397" s="35"/>
      <c r="S397" s="35"/>
      <c r="T397" s="35"/>
      <c r="U397" s="35"/>
      <c r="V397" s="35"/>
      <c r="W397" s="35"/>
      <c r="X397" s="39">
        <f t="shared" ref="X397:X408" si="149">SUM(R397:W397)</f>
        <v>0</v>
      </c>
      <c r="Y397" s="40">
        <f t="shared" si="145"/>
        <v>0</v>
      </c>
    </row>
    <row r="398" spans="1:25" x14ac:dyDescent="0.25">
      <c r="A398" s="30"/>
      <c r="B398" s="63"/>
      <c r="C398" s="42" t="s">
        <v>32</v>
      </c>
      <c r="D398" s="33">
        <v>16</v>
      </c>
      <c r="E398" s="64">
        <v>0.35972222222222222</v>
      </c>
      <c r="F398" s="65">
        <v>156029</v>
      </c>
      <c r="G398" s="64">
        <v>0.40208333333333335</v>
      </c>
      <c r="H398" s="65">
        <v>156053</v>
      </c>
      <c r="I398" s="37">
        <f t="shared" si="146"/>
        <v>4.2361111111111127E-2</v>
      </c>
      <c r="J398" s="38">
        <f t="shared" si="147"/>
        <v>24</v>
      </c>
      <c r="K398" s="35"/>
      <c r="L398" s="35">
        <v>2</v>
      </c>
      <c r="M398" s="35">
        <v>1</v>
      </c>
      <c r="N398" s="35"/>
      <c r="O398" s="35"/>
      <c r="P398" s="35"/>
      <c r="Q398" s="39">
        <f t="shared" si="148"/>
        <v>3</v>
      </c>
      <c r="R398" s="35"/>
      <c r="S398" s="35">
        <v>3</v>
      </c>
      <c r="T398" s="35"/>
      <c r="U398" s="35"/>
      <c r="V398" s="35"/>
      <c r="W398" s="35"/>
      <c r="X398" s="39">
        <f t="shared" si="149"/>
        <v>3</v>
      </c>
      <c r="Y398" s="40">
        <f t="shared" si="145"/>
        <v>0</v>
      </c>
    </row>
    <row r="399" spans="1:25" x14ac:dyDescent="0.25">
      <c r="A399" s="30"/>
      <c r="B399" s="63"/>
      <c r="C399" s="42" t="s">
        <v>33</v>
      </c>
      <c r="D399" s="33"/>
      <c r="E399" s="64">
        <v>0.41319444444444442</v>
      </c>
      <c r="F399" s="65">
        <v>156053</v>
      </c>
      <c r="G399" s="64">
        <v>0.46736111111111112</v>
      </c>
      <c r="H399" s="65">
        <v>156096</v>
      </c>
      <c r="I399" s="37">
        <f t="shared" si="146"/>
        <v>5.4166666666666696E-2</v>
      </c>
      <c r="J399" s="38">
        <f t="shared" si="147"/>
        <v>43</v>
      </c>
      <c r="K399" s="35"/>
      <c r="L399" s="35">
        <v>3</v>
      </c>
      <c r="M399" s="35"/>
      <c r="N399" s="35"/>
      <c r="O399" s="35"/>
      <c r="P399" s="35"/>
      <c r="Q399" s="39">
        <f t="shared" si="148"/>
        <v>3</v>
      </c>
      <c r="R399" s="35"/>
      <c r="S399" s="35">
        <v>2</v>
      </c>
      <c r="T399" s="35">
        <v>1</v>
      </c>
      <c r="U399" s="35"/>
      <c r="V399" s="35"/>
      <c r="W399" s="35"/>
      <c r="X399" s="39">
        <f t="shared" si="149"/>
        <v>3</v>
      </c>
      <c r="Y399" s="40">
        <f t="shared" si="145"/>
        <v>0</v>
      </c>
    </row>
    <row r="400" spans="1:25" x14ac:dyDescent="0.25">
      <c r="A400" s="30" t="s">
        <v>82</v>
      </c>
      <c r="B400" s="62"/>
      <c r="C400" s="42" t="s">
        <v>34</v>
      </c>
      <c r="D400" s="144">
        <v>16</v>
      </c>
      <c r="E400" s="64">
        <v>0.64583333333333337</v>
      </c>
      <c r="F400" s="65">
        <v>156086</v>
      </c>
      <c r="G400" s="64">
        <v>0.71180555555555547</v>
      </c>
      <c r="H400" s="65">
        <v>156121</v>
      </c>
      <c r="I400" s="37">
        <f t="shared" si="146"/>
        <v>6.5972222222222099E-2</v>
      </c>
      <c r="J400" s="38">
        <f t="shared" si="147"/>
        <v>35</v>
      </c>
      <c r="K400" s="35">
        <v>1</v>
      </c>
      <c r="L400" s="35"/>
      <c r="M400" s="35"/>
      <c r="N400" s="35">
        <v>1</v>
      </c>
      <c r="O400" s="35"/>
      <c r="P400" s="35"/>
      <c r="Q400" s="39">
        <f t="shared" si="148"/>
        <v>2</v>
      </c>
      <c r="R400" s="35"/>
      <c r="S400" s="35">
        <v>1</v>
      </c>
      <c r="T400" s="35">
        <v>1</v>
      </c>
      <c r="U400" s="35"/>
      <c r="V400" s="35"/>
      <c r="W400" s="35"/>
      <c r="X400" s="39">
        <f t="shared" si="149"/>
        <v>2</v>
      </c>
      <c r="Y400" s="40">
        <f t="shared" si="145"/>
        <v>0</v>
      </c>
    </row>
    <row r="401" spans="1:25" x14ac:dyDescent="0.25">
      <c r="A401" s="30"/>
      <c r="B401" s="62"/>
      <c r="C401" s="42" t="s">
        <v>35</v>
      </c>
      <c r="D401" s="33"/>
      <c r="E401" s="64">
        <v>0.72777777777777775</v>
      </c>
      <c r="F401" s="65">
        <v>156121</v>
      </c>
      <c r="G401" s="64">
        <v>0.77777777777777779</v>
      </c>
      <c r="H401" s="65">
        <v>156159</v>
      </c>
      <c r="I401" s="37">
        <f t="shared" si="146"/>
        <v>5.0000000000000044E-2</v>
      </c>
      <c r="J401" s="38">
        <f t="shared" si="147"/>
        <v>38</v>
      </c>
      <c r="K401" s="35">
        <v>1</v>
      </c>
      <c r="L401" s="35">
        <v>1</v>
      </c>
      <c r="M401" s="35"/>
      <c r="N401" s="35"/>
      <c r="O401" s="35"/>
      <c r="P401" s="35"/>
      <c r="Q401" s="39">
        <f t="shared" si="148"/>
        <v>2</v>
      </c>
      <c r="R401" s="35"/>
      <c r="S401" s="35">
        <v>2</v>
      </c>
      <c r="T401" s="35"/>
      <c r="U401" s="35"/>
      <c r="V401" s="35"/>
      <c r="W401" s="35"/>
      <c r="X401" s="39">
        <f t="shared" si="149"/>
        <v>2</v>
      </c>
      <c r="Y401" s="40">
        <f t="shared" si="145"/>
        <v>0</v>
      </c>
    </row>
    <row r="402" spans="1:25" x14ac:dyDescent="0.25">
      <c r="A402" s="30"/>
      <c r="B402" s="62"/>
      <c r="C402" s="42" t="s">
        <v>36</v>
      </c>
      <c r="D402" s="33"/>
      <c r="E402" s="64"/>
      <c r="F402" s="65"/>
      <c r="G402" s="64"/>
      <c r="H402" s="65"/>
      <c r="I402" s="37">
        <f t="shared" si="146"/>
        <v>0</v>
      </c>
      <c r="J402" s="38">
        <f t="shared" si="147"/>
        <v>0</v>
      </c>
      <c r="K402" s="35"/>
      <c r="L402" s="35"/>
      <c r="M402" s="35"/>
      <c r="N402" s="35"/>
      <c r="O402" s="35"/>
      <c r="P402" s="35"/>
      <c r="Q402" s="39">
        <f t="shared" si="148"/>
        <v>0</v>
      </c>
      <c r="R402" s="35"/>
      <c r="S402" s="35"/>
      <c r="T402" s="35"/>
      <c r="U402" s="35"/>
      <c r="V402" s="35"/>
      <c r="W402" s="35"/>
      <c r="X402" s="39">
        <f t="shared" si="149"/>
        <v>0</v>
      </c>
      <c r="Y402" s="40">
        <f t="shared" si="145"/>
        <v>0</v>
      </c>
    </row>
    <row r="403" spans="1:25" x14ac:dyDescent="0.25">
      <c r="A403" s="30"/>
      <c r="B403" s="62"/>
      <c r="C403" s="42" t="s">
        <v>37</v>
      </c>
      <c r="D403" s="33"/>
      <c r="E403" s="64"/>
      <c r="F403" s="65"/>
      <c r="G403" s="64"/>
      <c r="H403" s="65"/>
      <c r="I403" s="37">
        <f t="shared" si="146"/>
        <v>0</v>
      </c>
      <c r="J403" s="38">
        <f t="shared" si="147"/>
        <v>0</v>
      </c>
      <c r="K403" s="35"/>
      <c r="L403" s="35"/>
      <c r="M403" s="35"/>
      <c r="N403" s="35"/>
      <c r="O403" s="35"/>
      <c r="P403" s="35"/>
      <c r="Q403" s="39">
        <f t="shared" si="148"/>
        <v>0</v>
      </c>
      <c r="R403" s="35"/>
      <c r="S403" s="35"/>
      <c r="T403" s="35"/>
      <c r="U403" s="35"/>
      <c r="V403" s="35"/>
      <c r="W403" s="35"/>
      <c r="X403" s="39">
        <f t="shared" si="149"/>
        <v>0</v>
      </c>
      <c r="Y403" s="40">
        <f t="shared" si="145"/>
        <v>0</v>
      </c>
    </row>
    <row r="404" spans="1:25" x14ac:dyDescent="0.25">
      <c r="A404" s="30"/>
      <c r="B404" s="62"/>
      <c r="C404" s="42" t="s">
        <v>41</v>
      </c>
      <c r="D404" s="33"/>
      <c r="E404" s="64"/>
      <c r="F404" s="65"/>
      <c r="G404" s="64"/>
      <c r="H404" s="65"/>
      <c r="I404" s="37">
        <f t="shared" si="146"/>
        <v>0</v>
      </c>
      <c r="J404" s="38">
        <f t="shared" si="147"/>
        <v>0</v>
      </c>
      <c r="K404" s="35"/>
      <c r="L404" s="35"/>
      <c r="M404" s="35"/>
      <c r="N404" s="35"/>
      <c r="O404" s="35"/>
      <c r="P404" s="35"/>
      <c r="Q404" s="39">
        <f t="shared" si="148"/>
        <v>0</v>
      </c>
      <c r="R404" s="35"/>
      <c r="S404" s="35"/>
      <c r="T404" s="35"/>
      <c r="U404" s="35"/>
      <c r="V404" s="35"/>
      <c r="W404" s="35"/>
      <c r="X404" s="39">
        <f t="shared" si="149"/>
        <v>0</v>
      </c>
      <c r="Y404" s="40">
        <f t="shared" si="145"/>
        <v>0</v>
      </c>
    </row>
    <row r="405" spans="1:25" x14ac:dyDescent="0.25">
      <c r="A405" s="30"/>
      <c r="B405" s="62"/>
      <c r="C405" s="42" t="s">
        <v>42</v>
      </c>
      <c r="D405" s="33"/>
      <c r="E405" s="64"/>
      <c r="F405" s="65"/>
      <c r="G405" s="64"/>
      <c r="H405" s="65"/>
      <c r="I405" s="37">
        <f t="shared" si="146"/>
        <v>0</v>
      </c>
      <c r="J405" s="38">
        <f t="shared" si="147"/>
        <v>0</v>
      </c>
      <c r="K405" s="35"/>
      <c r="L405" s="35"/>
      <c r="M405" s="35"/>
      <c r="N405" s="35"/>
      <c r="O405" s="35"/>
      <c r="P405" s="35"/>
      <c r="Q405" s="39">
        <f t="shared" si="148"/>
        <v>0</v>
      </c>
      <c r="R405" s="35"/>
      <c r="S405" s="35"/>
      <c r="T405" s="35"/>
      <c r="U405" s="35"/>
      <c r="V405" s="35"/>
      <c r="W405" s="35"/>
      <c r="X405" s="39">
        <f t="shared" si="149"/>
        <v>0</v>
      </c>
      <c r="Y405" s="40">
        <f t="shared" si="145"/>
        <v>0</v>
      </c>
    </row>
    <row r="406" spans="1:25" x14ac:dyDescent="0.25">
      <c r="A406" s="30"/>
      <c r="B406" s="62"/>
      <c r="C406" s="58"/>
      <c r="D406" s="59"/>
      <c r="E406" s="60"/>
      <c r="F406" s="61"/>
      <c r="G406" s="60"/>
      <c r="H406" s="61"/>
      <c r="I406" s="37">
        <f t="shared" si="146"/>
        <v>0</v>
      </c>
      <c r="J406" s="38">
        <f t="shared" si="147"/>
        <v>0</v>
      </c>
      <c r="K406" s="35"/>
      <c r="L406" s="35"/>
      <c r="M406" s="35"/>
      <c r="N406" s="35"/>
      <c r="O406" s="35"/>
      <c r="P406" s="35"/>
      <c r="Q406" s="39">
        <f t="shared" si="148"/>
        <v>0</v>
      </c>
      <c r="R406" s="35"/>
      <c r="S406" s="35"/>
      <c r="T406" s="35"/>
      <c r="U406" s="35"/>
      <c r="V406" s="35"/>
      <c r="W406" s="35"/>
      <c r="X406" s="39">
        <f t="shared" si="149"/>
        <v>0</v>
      </c>
      <c r="Y406" s="40">
        <f t="shared" si="145"/>
        <v>0</v>
      </c>
    </row>
    <row r="407" spans="1:25" x14ac:dyDescent="0.25">
      <c r="A407" s="30"/>
      <c r="B407" s="62"/>
      <c r="C407" s="58"/>
      <c r="D407" s="59"/>
      <c r="E407" s="60"/>
      <c r="F407" s="61"/>
      <c r="G407" s="60"/>
      <c r="H407" s="61"/>
      <c r="I407" s="37">
        <f t="shared" si="146"/>
        <v>0</v>
      </c>
      <c r="J407" s="38">
        <f t="shared" si="147"/>
        <v>0</v>
      </c>
      <c r="K407" s="35"/>
      <c r="L407" s="35"/>
      <c r="M407" s="35"/>
      <c r="N407" s="35"/>
      <c r="O407" s="35"/>
      <c r="P407" s="35"/>
      <c r="Q407" s="39">
        <f t="shared" si="148"/>
        <v>0</v>
      </c>
      <c r="R407" s="35"/>
      <c r="S407" s="35"/>
      <c r="T407" s="35"/>
      <c r="U407" s="35"/>
      <c r="V407" s="35"/>
      <c r="W407" s="35"/>
      <c r="X407" s="39">
        <f t="shared" si="149"/>
        <v>0</v>
      </c>
      <c r="Y407" s="40">
        <f t="shared" si="145"/>
        <v>0</v>
      </c>
    </row>
    <row r="408" spans="1:25" x14ac:dyDescent="0.25">
      <c r="A408" s="30"/>
      <c r="B408" s="62"/>
      <c r="C408" s="58"/>
      <c r="D408" s="59"/>
      <c r="E408" s="60"/>
      <c r="F408" s="61"/>
      <c r="G408" s="60"/>
      <c r="H408" s="61"/>
      <c r="I408" s="37">
        <f t="shared" si="146"/>
        <v>0</v>
      </c>
      <c r="J408" s="38">
        <f t="shared" si="147"/>
        <v>0</v>
      </c>
      <c r="K408" s="35"/>
      <c r="L408" s="35"/>
      <c r="M408" s="35"/>
      <c r="N408" s="35"/>
      <c r="O408" s="35"/>
      <c r="P408" s="35"/>
      <c r="Q408" s="39">
        <f t="shared" si="148"/>
        <v>0</v>
      </c>
      <c r="R408" s="35"/>
      <c r="S408" s="35"/>
      <c r="T408" s="35"/>
      <c r="U408" s="35"/>
      <c r="V408" s="35"/>
      <c r="W408" s="35"/>
      <c r="X408" s="39">
        <f t="shared" si="149"/>
        <v>0</v>
      </c>
      <c r="Y408" s="40">
        <f t="shared" si="145"/>
        <v>0</v>
      </c>
    </row>
    <row r="409" spans="1:25" x14ac:dyDescent="0.25">
      <c r="A409" s="30"/>
      <c r="B409" s="62"/>
      <c r="C409" s="42"/>
      <c r="D409" s="43"/>
      <c r="E409" s="44"/>
      <c r="F409" s="45"/>
      <c r="G409" s="46"/>
      <c r="H409" s="47"/>
      <c r="I409" s="37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0"/>
    </row>
    <row r="410" spans="1:25" ht="15.75" thickBot="1" x14ac:dyDescent="0.3">
      <c r="A410" s="49"/>
      <c r="B410" s="50"/>
      <c r="C410" s="51" t="s">
        <v>38</v>
      </c>
      <c r="D410" s="52"/>
      <c r="E410" s="53"/>
      <c r="F410" s="54"/>
      <c r="G410" s="55"/>
      <c r="H410" s="56" t="s">
        <v>39</v>
      </c>
      <c r="I410" s="37">
        <f>SUM(I396:I409)</f>
        <v>0.29166666666666663</v>
      </c>
      <c r="J410" s="38">
        <f>SUM(J396:J409)</f>
        <v>198</v>
      </c>
      <c r="K410" s="38">
        <f t="shared" ref="K410:X410" si="150">SUM(K396:K409)</f>
        <v>2</v>
      </c>
      <c r="L410" s="38">
        <f t="shared" si="150"/>
        <v>7</v>
      </c>
      <c r="M410" s="38">
        <f t="shared" si="150"/>
        <v>1</v>
      </c>
      <c r="N410" s="38">
        <f t="shared" si="150"/>
        <v>1</v>
      </c>
      <c r="O410" s="38">
        <f t="shared" si="150"/>
        <v>0</v>
      </c>
      <c r="P410" s="38">
        <f t="shared" si="150"/>
        <v>0</v>
      </c>
      <c r="Q410" s="38">
        <f t="shared" si="150"/>
        <v>11</v>
      </c>
      <c r="R410" s="38">
        <f t="shared" si="150"/>
        <v>0</v>
      </c>
      <c r="S410" s="38">
        <f t="shared" si="150"/>
        <v>9</v>
      </c>
      <c r="T410" s="38">
        <f t="shared" si="150"/>
        <v>2</v>
      </c>
      <c r="U410" s="38">
        <f t="shared" si="150"/>
        <v>0</v>
      </c>
      <c r="V410" s="38">
        <f t="shared" si="150"/>
        <v>0</v>
      </c>
      <c r="W410" s="38">
        <f t="shared" si="150"/>
        <v>0</v>
      </c>
      <c r="X410" s="38">
        <f t="shared" si="150"/>
        <v>11</v>
      </c>
      <c r="Y410" s="40">
        <f t="shared" si="145"/>
        <v>0</v>
      </c>
    </row>
    <row r="411" spans="1:25" ht="15.75" thickTop="1" x14ac:dyDescent="0.25">
      <c r="A411" s="30" t="s">
        <v>43</v>
      </c>
      <c r="B411" s="31">
        <v>43830</v>
      </c>
      <c r="C411" s="32" t="s">
        <v>30</v>
      </c>
      <c r="D411" s="33">
        <v>16</v>
      </c>
      <c r="E411" s="64">
        <v>0.27083333333333331</v>
      </c>
      <c r="F411" s="65">
        <v>156159</v>
      </c>
      <c r="G411" s="64">
        <v>0.31805555555555554</v>
      </c>
      <c r="H411" s="65">
        <v>156193</v>
      </c>
      <c r="I411" s="37">
        <f t="shared" ref="I411:I423" si="151">SUM(G411-E411)</f>
        <v>4.7222222222222221E-2</v>
      </c>
      <c r="J411" s="38">
        <f t="shared" ref="J411:J423" si="152">SUM(H411-F411)</f>
        <v>34</v>
      </c>
      <c r="K411" s="35">
        <v>1</v>
      </c>
      <c r="L411" s="35">
        <v>3</v>
      </c>
      <c r="M411" s="35"/>
      <c r="N411" s="35"/>
      <c r="O411" s="35"/>
      <c r="P411" s="35"/>
      <c r="Q411" s="39">
        <f>SUM(K411:P411)</f>
        <v>4</v>
      </c>
      <c r="R411" s="35"/>
      <c r="S411" s="35">
        <v>2</v>
      </c>
      <c r="T411" s="35">
        <v>2</v>
      </c>
      <c r="U411" s="35"/>
      <c r="V411" s="35"/>
      <c r="W411" s="35"/>
      <c r="X411" s="39">
        <f>SUM(R411:W411)</f>
        <v>4</v>
      </c>
      <c r="Y411" s="40">
        <f t="shared" si="145"/>
        <v>0</v>
      </c>
    </row>
    <row r="412" spans="1:25" x14ac:dyDescent="0.25">
      <c r="A412" s="30" t="s">
        <v>97</v>
      </c>
      <c r="B412" s="41"/>
      <c r="C412" s="42" t="s">
        <v>31</v>
      </c>
      <c r="D412" s="33"/>
      <c r="E412" s="64">
        <v>0.32291666666666669</v>
      </c>
      <c r="F412" s="65">
        <v>156193</v>
      </c>
      <c r="G412" s="64">
        <v>0.3611111111111111</v>
      </c>
      <c r="H412" s="65">
        <v>156215</v>
      </c>
      <c r="I412" s="37">
        <f t="shared" si="151"/>
        <v>3.819444444444442E-2</v>
      </c>
      <c r="J412" s="38">
        <f t="shared" si="152"/>
        <v>22</v>
      </c>
      <c r="K412" s="35"/>
      <c r="L412" s="35"/>
      <c r="M412" s="35"/>
      <c r="N412" s="35"/>
      <c r="O412" s="35"/>
      <c r="P412" s="35"/>
      <c r="Q412" s="39">
        <f t="shared" ref="Q412:Q423" si="153">SUM(K412:P412)</f>
        <v>0</v>
      </c>
      <c r="R412" s="35"/>
      <c r="S412" s="35"/>
      <c r="T412" s="35"/>
      <c r="U412" s="35"/>
      <c r="V412" s="35"/>
      <c r="W412" s="35"/>
      <c r="X412" s="39">
        <f t="shared" ref="X412:X423" si="154">SUM(R412:W412)</f>
        <v>0</v>
      </c>
      <c r="Y412" s="40">
        <f t="shared" si="145"/>
        <v>0</v>
      </c>
    </row>
    <row r="413" spans="1:25" x14ac:dyDescent="0.25">
      <c r="A413" s="30"/>
      <c r="B413" s="41"/>
      <c r="C413" s="42" t="s">
        <v>32</v>
      </c>
      <c r="D413" s="33">
        <v>16</v>
      </c>
      <c r="E413" s="64">
        <v>0.36944444444444446</v>
      </c>
      <c r="F413" s="65">
        <v>156215</v>
      </c>
      <c r="G413" s="64">
        <v>0.39930555555555558</v>
      </c>
      <c r="H413" s="65">
        <v>156238</v>
      </c>
      <c r="I413" s="37">
        <f t="shared" si="151"/>
        <v>2.9861111111111116E-2</v>
      </c>
      <c r="J413" s="38">
        <f t="shared" si="152"/>
        <v>23</v>
      </c>
      <c r="K413" s="35"/>
      <c r="L413" s="35"/>
      <c r="M413" s="35"/>
      <c r="N413" s="35"/>
      <c r="O413" s="35"/>
      <c r="P413" s="35"/>
      <c r="Q413" s="39">
        <f t="shared" si="153"/>
        <v>0</v>
      </c>
      <c r="R413" s="35"/>
      <c r="S413" s="35"/>
      <c r="T413" s="35"/>
      <c r="U413" s="35"/>
      <c r="V413" s="35"/>
      <c r="W413" s="35"/>
      <c r="X413" s="39">
        <f t="shared" si="154"/>
        <v>0</v>
      </c>
      <c r="Y413" s="40">
        <f t="shared" si="145"/>
        <v>0</v>
      </c>
    </row>
    <row r="414" spans="1:25" x14ac:dyDescent="0.25">
      <c r="A414" s="30"/>
      <c r="B414" s="41"/>
      <c r="C414" s="42" t="s">
        <v>33</v>
      </c>
      <c r="D414" s="33"/>
      <c r="E414" s="64">
        <v>0.41319444444444442</v>
      </c>
      <c r="F414" s="65">
        <v>156238</v>
      </c>
      <c r="G414" s="64">
        <v>0.46388888888888885</v>
      </c>
      <c r="H414" s="65">
        <v>156271</v>
      </c>
      <c r="I414" s="37">
        <f t="shared" si="151"/>
        <v>5.0694444444444431E-2</v>
      </c>
      <c r="J414" s="38">
        <f t="shared" si="152"/>
        <v>33</v>
      </c>
      <c r="K414" s="35"/>
      <c r="L414" s="35">
        <v>1</v>
      </c>
      <c r="M414" s="35"/>
      <c r="N414" s="35"/>
      <c r="O414" s="35"/>
      <c r="P414" s="35"/>
      <c r="Q414" s="39">
        <f t="shared" si="153"/>
        <v>1</v>
      </c>
      <c r="R414" s="35"/>
      <c r="S414" s="35">
        <v>1</v>
      </c>
      <c r="T414" s="35"/>
      <c r="U414" s="35"/>
      <c r="V414" s="35"/>
      <c r="W414" s="35"/>
      <c r="X414" s="39">
        <f t="shared" si="154"/>
        <v>1</v>
      </c>
      <c r="Y414" s="40">
        <f t="shared" si="145"/>
        <v>0</v>
      </c>
    </row>
    <row r="415" spans="1:25" x14ac:dyDescent="0.25">
      <c r="A415" s="30" t="s">
        <v>84</v>
      </c>
      <c r="B415" s="41"/>
      <c r="C415" s="42" t="s">
        <v>34</v>
      </c>
      <c r="D415" s="33">
        <v>16</v>
      </c>
      <c r="E415" s="64">
        <v>0.64583333333333337</v>
      </c>
      <c r="F415" s="65">
        <v>156271</v>
      </c>
      <c r="G415" s="64">
        <v>0.68680555555555556</v>
      </c>
      <c r="H415" s="65">
        <v>156305</v>
      </c>
      <c r="I415" s="37">
        <f t="shared" si="151"/>
        <v>4.0972222222222188E-2</v>
      </c>
      <c r="J415" s="38">
        <f t="shared" si="152"/>
        <v>34</v>
      </c>
      <c r="K415" s="35"/>
      <c r="L415" s="35"/>
      <c r="M415" s="35"/>
      <c r="N415" s="35"/>
      <c r="O415" s="35"/>
      <c r="P415" s="35"/>
      <c r="Q415" s="39">
        <f t="shared" si="153"/>
        <v>0</v>
      </c>
      <c r="R415" s="35"/>
      <c r="S415" s="35"/>
      <c r="T415" s="35"/>
      <c r="U415" s="35"/>
      <c r="V415" s="35"/>
      <c r="W415" s="35"/>
      <c r="X415" s="39">
        <f t="shared" si="154"/>
        <v>0</v>
      </c>
      <c r="Y415" s="40">
        <f t="shared" si="145"/>
        <v>0</v>
      </c>
    </row>
    <row r="416" spans="1:25" x14ac:dyDescent="0.25">
      <c r="A416" s="30"/>
      <c r="B416" s="41"/>
      <c r="C416" s="42" t="s">
        <v>35</v>
      </c>
      <c r="D416" s="33"/>
      <c r="E416" s="64">
        <v>0.72777777777777775</v>
      </c>
      <c r="F416" s="65">
        <v>156305</v>
      </c>
      <c r="G416" s="64">
        <v>0.77083333333333337</v>
      </c>
      <c r="H416" s="65">
        <v>156341</v>
      </c>
      <c r="I416" s="37">
        <f t="shared" si="151"/>
        <v>4.3055555555555625E-2</v>
      </c>
      <c r="J416" s="38">
        <f t="shared" si="152"/>
        <v>36</v>
      </c>
      <c r="K416" s="35"/>
      <c r="L416" s="35">
        <v>1</v>
      </c>
      <c r="M416" s="35"/>
      <c r="N416" s="35"/>
      <c r="O416" s="35"/>
      <c r="P416" s="35"/>
      <c r="Q416" s="39">
        <f t="shared" si="153"/>
        <v>1</v>
      </c>
      <c r="R416" s="35"/>
      <c r="S416" s="35">
        <v>1</v>
      </c>
      <c r="T416" s="35"/>
      <c r="U416" s="35"/>
      <c r="V416" s="35"/>
      <c r="W416" s="35"/>
      <c r="X416" s="39">
        <f t="shared" si="154"/>
        <v>1</v>
      </c>
      <c r="Y416" s="40">
        <f t="shared" si="145"/>
        <v>0</v>
      </c>
    </row>
    <row r="417" spans="1:25" x14ac:dyDescent="0.25">
      <c r="A417" s="30"/>
      <c r="B417" s="41"/>
      <c r="C417" s="42" t="s">
        <v>36</v>
      </c>
      <c r="D417" s="33"/>
      <c r="E417" s="64"/>
      <c r="F417" s="65"/>
      <c r="G417" s="64"/>
      <c r="H417" s="65"/>
      <c r="I417" s="37">
        <f t="shared" si="151"/>
        <v>0</v>
      </c>
      <c r="J417" s="38">
        <f t="shared" si="152"/>
        <v>0</v>
      </c>
      <c r="K417" s="35"/>
      <c r="L417" s="35"/>
      <c r="M417" s="35"/>
      <c r="N417" s="35"/>
      <c r="O417" s="35"/>
      <c r="P417" s="35"/>
      <c r="Q417" s="39">
        <f t="shared" si="153"/>
        <v>0</v>
      </c>
      <c r="R417" s="35"/>
      <c r="S417" s="35"/>
      <c r="T417" s="35"/>
      <c r="U417" s="35"/>
      <c r="V417" s="35"/>
      <c r="W417" s="35"/>
      <c r="X417" s="39">
        <f t="shared" si="154"/>
        <v>0</v>
      </c>
      <c r="Y417" s="40">
        <f t="shared" si="145"/>
        <v>0</v>
      </c>
    </row>
    <row r="418" spans="1:25" x14ac:dyDescent="0.25">
      <c r="A418" s="30"/>
      <c r="B418" s="41"/>
      <c r="C418" s="42" t="s">
        <v>37</v>
      </c>
      <c r="D418" s="33"/>
      <c r="E418" s="64"/>
      <c r="F418" s="65"/>
      <c r="G418" s="64"/>
      <c r="H418" s="65"/>
      <c r="I418" s="37">
        <f t="shared" si="151"/>
        <v>0</v>
      </c>
      <c r="J418" s="38">
        <f t="shared" si="152"/>
        <v>0</v>
      </c>
      <c r="K418" s="35"/>
      <c r="L418" s="35"/>
      <c r="M418" s="35"/>
      <c r="N418" s="35"/>
      <c r="O418" s="35"/>
      <c r="P418" s="35"/>
      <c r="Q418" s="39">
        <f t="shared" si="153"/>
        <v>0</v>
      </c>
      <c r="R418" s="35"/>
      <c r="S418" s="35"/>
      <c r="T418" s="35"/>
      <c r="U418" s="35"/>
      <c r="V418" s="35"/>
      <c r="W418" s="35"/>
      <c r="X418" s="39">
        <f t="shared" si="154"/>
        <v>0</v>
      </c>
      <c r="Y418" s="40">
        <f t="shared" si="145"/>
        <v>0</v>
      </c>
    </row>
    <row r="419" spans="1:25" x14ac:dyDescent="0.25">
      <c r="A419" s="30"/>
      <c r="B419" s="41"/>
      <c r="C419" s="42" t="s">
        <v>41</v>
      </c>
      <c r="D419" s="33"/>
      <c r="E419" s="64"/>
      <c r="F419" s="65"/>
      <c r="G419" s="64"/>
      <c r="H419" s="65"/>
      <c r="I419" s="37">
        <f t="shared" si="151"/>
        <v>0</v>
      </c>
      <c r="J419" s="38">
        <f t="shared" si="152"/>
        <v>0</v>
      </c>
      <c r="K419" s="35"/>
      <c r="L419" s="35"/>
      <c r="M419" s="35"/>
      <c r="N419" s="35"/>
      <c r="O419" s="35"/>
      <c r="P419" s="35"/>
      <c r="Q419" s="39">
        <f t="shared" si="153"/>
        <v>0</v>
      </c>
      <c r="R419" s="35"/>
      <c r="S419" s="35"/>
      <c r="T419" s="35"/>
      <c r="U419" s="35"/>
      <c r="V419" s="35"/>
      <c r="W419" s="35"/>
      <c r="X419" s="39">
        <f t="shared" si="154"/>
        <v>0</v>
      </c>
      <c r="Y419" s="40">
        <f t="shared" si="145"/>
        <v>0</v>
      </c>
    </row>
    <row r="420" spans="1:25" x14ac:dyDescent="0.25">
      <c r="A420" s="30"/>
      <c r="B420" s="41"/>
      <c r="C420" s="42" t="s">
        <v>42</v>
      </c>
      <c r="D420" s="33"/>
      <c r="E420" s="64"/>
      <c r="F420" s="65"/>
      <c r="G420" s="64"/>
      <c r="H420" s="65"/>
      <c r="I420" s="37">
        <f t="shared" si="151"/>
        <v>0</v>
      </c>
      <c r="J420" s="38">
        <f t="shared" si="152"/>
        <v>0</v>
      </c>
      <c r="K420" s="35"/>
      <c r="L420" s="35"/>
      <c r="M420" s="35"/>
      <c r="N420" s="35"/>
      <c r="O420" s="35"/>
      <c r="P420" s="35"/>
      <c r="Q420" s="39">
        <f t="shared" si="153"/>
        <v>0</v>
      </c>
      <c r="R420" s="35"/>
      <c r="S420" s="35"/>
      <c r="T420" s="35"/>
      <c r="U420" s="35"/>
      <c r="V420" s="35"/>
      <c r="W420" s="35"/>
      <c r="X420" s="39">
        <f t="shared" si="154"/>
        <v>0</v>
      </c>
      <c r="Y420" s="40">
        <f t="shared" si="145"/>
        <v>0</v>
      </c>
    </row>
    <row r="421" spans="1:25" x14ac:dyDescent="0.25">
      <c r="A421" s="30"/>
      <c r="B421" s="41"/>
      <c r="C421" s="58"/>
      <c r="D421" s="59"/>
      <c r="E421" s="60"/>
      <c r="F421" s="61"/>
      <c r="G421" s="60"/>
      <c r="H421" s="61"/>
      <c r="I421" s="37">
        <f t="shared" si="151"/>
        <v>0</v>
      </c>
      <c r="J421" s="38">
        <f t="shared" si="152"/>
        <v>0</v>
      </c>
      <c r="K421" s="35"/>
      <c r="L421" s="35"/>
      <c r="M421" s="35"/>
      <c r="N421" s="35"/>
      <c r="O421" s="35"/>
      <c r="P421" s="35"/>
      <c r="Q421" s="39">
        <f t="shared" si="153"/>
        <v>0</v>
      </c>
      <c r="R421" s="35"/>
      <c r="S421" s="35"/>
      <c r="T421" s="35"/>
      <c r="U421" s="35"/>
      <c r="V421" s="35"/>
      <c r="W421" s="35"/>
      <c r="X421" s="39">
        <f t="shared" si="154"/>
        <v>0</v>
      </c>
      <c r="Y421" s="40">
        <f t="shared" si="145"/>
        <v>0</v>
      </c>
    </row>
    <row r="422" spans="1:25" x14ac:dyDescent="0.25">
      <c r="A422" s="30"/>
      <c r="B422" s="41"/>
      <c r="C422" s="58"/>
      <c r="D422" s="59"/>
      <c r="E422" s="60"/>
      <c r="F422" s="61"/>
      <c r="G422" s="60"/>
      <c r="H422" s="61"/>
      <c r="I422" s="37">
        <f t="shared" si="151"/>
        <v>0</v>
      </c>
      <c r="J422" s="38">
        <f t="shared" si="152"/>
        <v>0</v>
      </c>
      <c r="K422" s="35"/>
      <c r="L422" s="35"/>
      <c r="M422" s="35"/>
      <c r="N422" s="35"/>
      <c r="O422" s="35"/>
      <c r="P422" s="35"/>
      <c r="Q422" s="39">
        <f t="shared" si="153"/>
        <v>0</v>
      </c>
      <c r="R422" s="35"/>
      <c r="S422" s="35"/>
      <c r="T422" s="35"/>
      <c r="U422" s="35"/>
      <c r="V422" s="35"/>
      <c r="W422" s="35"/>
      <c r="X422" s="39">
        <f t="shared" si="154"/>
        <v>0</v>
      </c>
      <c r="Y422" s="40">
        <f t="shared" si="145"/>
        <v>0</v>
      </c>
    </row>
    <row r="423" spans="1:25" x14ac:dyDescent="0.25">
      <c r="A423" s="30"/>
      <c r="B423" s="41"/>
      <c r="C423" s="58"/>
      <c r="D423" s="59"/>
      <c r="E423" s="60"/>
      <c r="F423" s="61"/>
      <c r="G423" s="60"/>
      <c r="H423" s="61"/>
      <c r="I423" s="37">
        <f t="shared" si="151"/>
        <v>0</v>
      </c>
      <c r="J423" s="38">
        <f t="shared" si="152"/>
        <v>0</v>
      </c>
      <c r="K423" s="35"/>
      <c r="L423" s="35"/>
      <c r="M423" s="35"/>
      <c r="N423" s="35"/>
      <c r="O423" s="35"/>
      <c r="P423" s="35"/>
      <c r="Q423" s="39">
        <f t="shared" si="153"/>
        <v>0</v>
      </c>
      <c r="R423" s="35"/>
      <c r="S423" s="35"/>
      <c r="T423" s="35"/>
      <c r="U423" s="35"/>
      <c r="V423" s="35"/>
      <c r="W423" s="35"/>
      <c r="X423" s="39">
        <f t="shared" si="154"/>
        <v>0</v>
      </c>
      <c r="Y423" s="40">
        <f t="shared" si="145"/>
        <v>0</v>
      </c>
    </row>
    <row r="424" spans="1:25" x14ac:dyDescent="0.25">
      <c r="A424" s="30"/>
      <c r="B424" s="41"/>
      <c r="C424" s="42"/>
      <c r="D424" s="43"/>
      <c r="E424" s="44"/>
      <c r="F424" s="45"/>
      <c r="G424" s="46"/>
      <c r="H424" s="47"/>
      <c r="I424" s="37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0"/>
    </row>
    <row r="425" spans="1:25" ht="15.75" thickBot="1" x14ac:dyDescent="0.3">
      <c r="A425" s="49"/>
      <c r="B425" s="50"/>
      <c r="C425" s="51" t="s">
        <v>38</v>
      </c>
      <c r="D425" s="52"/>
      <c r="E425" s="53"/>
      <c r="F425" s="54"/>
      <c r="G425" s="55"/>
      <c r="H425" s="56" t="s">
        <v>39</v>
      </c>
      <c r="I425" s="37">
        <f>SUM(I411:I424)</f>
        <v>0.25</v>
      </c>
      <c r="J425" s="38">
        <f>SUM(J411:J424)</f>
        <v>182</v>
      </c>
      <c r="K425" s="38">
        <f t="shared" ref="K425:X425" si="155">SUM(K411:K424)</f>
        <v>1</v>
      </c>
      <c r="L425" s="38">
        <f t="shared" si="155"/>
        <v>5</v>
      </c>
      <c r="M425" s="38">
        <f t="shared" si="155"/>
        <v>0</v>
      </c>
      <c r="N425" s="38">
        <f t="shared" si="155"/>
        <v>0</v>
      </c>
      <c r="O425" s="38">
        <f t="shared" si="155"/>
        <v>0</v>
      </c>
      <c r="P425" s="38">
        <f t="shared" si="155"/>
        <v>0</v>
      </c>
      <c r="Q425" s="38">
        <f t="shared" si="155"/>
        <v>6</v>
      </c>
      <c r="R425" s="38">
        <f t="shared" si="155"/>
        <v>0</v>
      </c>
      <c r="S425" s="38">
        <f t="shared" si="155"/>
        <v>4</v>
      </c>
      <c r="T425" s="38">
        <f t="shared" si="155"/>
        <v>2</v>
      </c>
      <c r="U425" s="38">
        <f t="shared" si="155"/>
        <v>0</v>
      </c>
      <c r="V425" s="38">
        <f t="shared" si="155"/>
        <v>0</v>
      </c>
      <c r="W425" s="38">
        <f t="shared" si="155"/>
        <v>0</v>
      </c>
      <c r="X425" s="38">
        <f t="shared" si="155"/>
        <v>6</v>
      </c>
      <c r="Y425" s="40">
        <f t="shared" si="145"/>
        <v>0</v>
      </c>
    </row>
    <row r="426" spans="1:25" ht="15.75" thickTop="1" x14ac:dyDescent="0.25">
      <c r="A426" s="30" t="s">
        <v>44</v>
      </c>
      <c r="B426" s="31"/>
      <c r="C426" s="32" t="s">
        <v>30</v>
      </c>
      <c r="D426" s="33"/>
      <c r="E426" s="64"/>
      <c r="F426" s="65"/>
      <c r="G426" s="64"/>
      <c r="H426" s="65"/>
      <c r="I426" s="37">
        <f t="shared" ref="I426:I438" si="156">SUM(G426-E426)</f>
        <v>0</v>
      </c>
      <c r="J426" s="38">
        <f t="shared" ref="J426:J438" si="157">SUM(H426-F426)</f>
        <v>0</v>
      </c>
      <c r="K426" s="35"/>
      <c r="L426" s="35"/>
      <c r="M426" s="35"/>
      <c r="N426" s="35"/>
      <c r="O426" s="35"/>
      <c r="P426" s="35"/>
      <c r="Q426" s="39">
        <f>SUM(K426:P426)</f>
        <v>0</v>
      </c>
      <c r="R426" s="35"/>
      <c r="S426" s="35"/>
      <c r="T426" s="35"/>
      <c r="U426" s="35"/>
      <c r="V426" s="35"/>
      <c r="W426" s="35"/>
      <c r="X426" s="39">
        <f>SUM(R426:W426)</f>
        <v>0</v>
      </c>
      <c r="Y426" s="40">
        <f t="shared" si="145"/>
        <v>0</v>
      </c>
    </row>
    <row r="427" spans="1:25" x14ac:dyDescent="0.25">
      <c r="A427" s="30"/>
      <c r="B427" s="41"/>
      <c r="C427" s="42" t="s">
        <v>31</v>
      </c>
      <c r="D427" s="33"/>
      <c r="E427" s="64"/>
      <c r="F427" s="65"/>
      <c r="G427" s="64"/>
      <c r="H427" s="65"/>
      <c r="I427" s="37">
        <f t="shared" si="156"/>
        <v>0</v>
      </c>
      <c r="J427" s="38">
        <f t="shared" si="157"/>
        <v>0</v>
      </c>
      <c r="K427" s="35"/>
      <c r="L427" s="35"/>
      <c r="M427" s="35"/>
      <c r="N427" s="35"/>
      <c r="O427" s="35"/>
      <c r="P427" s="35"/>
      <c r="Q427" s="39">
        <f t="shared" ref="Q427:Q438" si="158">SUM(K427:P427)</f>
        <v>0</v>
      </c>
      <c r="R427" s="35"/>
      <c r="S427" s="35"/>
      <c r="T427" s="35"/>
      <c r="U427" s="35"/>
      <c r="V427" s="35"/>
      <c r="W427" s="35"/>
      <c r="X427" s="39">
        <f t="shared" ref="X427:X438" si="159">SUM(R427:W427)</f>
        <v>0</v>
      </c>
      <c r="Y427" s="40">
        <f t="shared" si="145"/>
        <v>0</v>
      </c>
    </row>
    <row r="428" spans="1:25" x14ac:dyDescent="0.25">
      <c r="A428" s="30"/>
      <c r="B428" s="41"/>
      <c r="C428" s="42" t="s">
        <v>32</v>
      </c>
      <c r="D428" s="33"/>
      <c r="E428" s="64"/>
      <c r="F428" s="65"/>
      <c r="G428" s="64"/>
      <c r="H428" s="65"/>
      <c r="I428" s="37">
        <f t="shared" si="156"/>
        <v>0</v>
      </c>
      <c r="J428" s="38">
        <f t="shared" si="157"/>
        <v>0</v>
      </c>
      <c r="K428" s="35"/>
      <c r="L428" s="35"/>
      <c r="M428" s="35"/>
      <c r="N428" s="35"/>
      <c r="O428" s="35"/>
      <c r="P428" s="35"/>
      <c r="Q428" s="39">
        <f t="shared" si="158"/>
        <v>0</v>
      </c>
      <c r="R428" s="35"/>
      <c r="S428" s="35"/>
      <c r="T428" s="35"/>
      <c r="U428" s="35"/>
      <c r="V428" s="35"/>
      <c r="W428" s="35"/>
      <c r="X428" s="39">
        <f t="shared" si="159"/>
        <v>0</v>
      </c>
      <c r="Y428" s="40">
        <f t="shared" si="145"/>
        <v>0</v>
      </c>
    </row>
    <row r="429" spans="1:25" x14ac:dyDescent="0.25">
      <c r="A429" s="30"/>
      <c r="B429" s="41"/>
      <c r="C429" s="42" t="s">
        <v>33</v>
      </c>
      <c r="D429" s="33"/>
      <c r="E429" s="64"/>
      <c r="F429" s="65"/>
      <c r="G429" s="64"/>
      <c r="H429" s="65"/>
      <c r="I429" s="37">
        <f t="shared" si="156"/>
        <v>0</v>
      </c>
      <c r="J429" s="38">
        <f t="shared" si="157"/>
        <v>0</v>
      </c>
      <c r="K429" s="35"/>
      <c r="L429" s="35"/>
      <c r="M429" s="35"/>
      <c r="N429" s="35"/>
      <c r="O429" s="35"/>
      <c r="P429" s="35"/>
      <c r="Q429" s="39">
        <f t="shared" si="158"/>
        <v>0</v>
      </c>
      <c r="R429" s="35"/>
      <c r="S429" s="35"/>
      <c r="T429" s="35"/>
      <c r="U429" s="35"/>
      <c r="V429" s="35"/>
      <c r="W429" s="35"/>
      <c r="X429" s="39">
        <f t="shared" si="159"/>
        <v>0</v>
      </c>
      <c r="Y429" s="40">
        <f t="shared" si="145"/>
        <v>0</v>
      </c>
    </row>
    <row r="430" spans="1:25" x14ac:dyDescent="0.25">
      <c r="A430" s="30"/>
      <c r="B430" s="41"/>
      <c r="C430" s="42" t="s">
        <v>34</v>
      </c>
      <c r="D430" s="33"/>
      <c r="E430" s="64"/>
      <c r="F430" s="65"/>
      <c r="G430" s="64"/>
      <c r="H430" s="65"/>
      <c r="I430" s="37">
        <f t="shared" si="156"/>
        <v>0</v>
      </c>
      <c r="J430" s="38">
        <f t="shared" si="157"/>
        <v>0</v>
      </c>
      <c r="K430" s="35"/>
      <c r="L430" s="35"/>
      <c r="M430" s="35"/>
      <c r="N430" s="35"/>
      <c r="O430" s="35"/>
      <c r="P430" s="35"/>
      <c r="Q430" s="39">
        <f t="shared" si="158"/>
        <v>0</v>
      </c>
      <c r="R430" s="35"/>
      <c r="S430" s="35"/>
      <c r="T430" s="35"/>
      <c r="U430" s="35"/>
      <c r="V430" s="35"/>
      <c r="W430" s="35"/>
      <c r="X430" s="39">
        <f t="shared" si="159"/>
        <v>0</v>
      </c>
      <c r="Y430" s="40">
        <f t="shared" si="145"/>
        <v>0</v>
      </c>
    </row>
    <row r="431" spans="1:25" x14ac:dyDescent="0.25">
      <c r="A431" s="30"/>
      <c r="B431" s="41"/>
      <c r="C431" s="42" t="s">
        <v>35</v>
      </c>
      <c r="D431" s="33"/>
      <c r="E431" s="64"/>
      <c r="F431" s="65"/>
      <c r="G431" s="64"/>
      <c r="H431" s="65"/>
      <c r="I431" s="37">
        <f t="shared" si="156"/>
        <v>0</v>
      </c>
      <c r="J431" s="38">
        <f t="shared" si="157"/>
        <v>0</v>
      </c>
      <c r="K431" s="35"/>
      <c r="L431" s="35"/>
      <c r="M431" s="35"/>
      <c r="N431" s="35"/>
      <c r="O431" s="35"/>
      <c r="P431" s="35"/>
      <c r="Q431" s="39">
        <f t="shared" si="158"/>
        <v>0</v>
      </c>
      <c r="R431" s="35"/>
      <c r="S431" s="35"/>
      <c r="T431" s="35"/>
      <c r="U431" s="35"/>
      <c r="V431" s="35"/>
      <c r="W431" s="35"/>
      <c r="X431" s="39">
        <f t="shared" si="159"/>
        <v>0</v>
      </c>
      <c r="Y431" s="40">
        <f t="shared" si="145"/>
        <v>0</v>
      </c>
    </row>
    <row r="432" spans="1:25" x14ac:dyDescent="0.25">
      <c r="A432" s="30"/>
      <c r="B432" s="41"/>
      <c r="C432" s="42" t="s">
        <v>36</v>
      </c>
      <c r="D432" s="33"/>
      <c r="E432" s="64"/>
      <c r="F432" s="65"/>
      <c r="G432" s="64"/>
      <c r="H432" s="65"/>
      <c r="I432" s="37">
        <f t="shared" si="156"/>
        <v>0</v>
      </c>
      <c r="J432" s="38">
        <f t="shared" si="157"/>
        <v>0</v>
      </c>
      <c r="K432" s="35"/>
      <c r="L432" s="35"/>
      <c r="M432" s="35"/>
      <c r="N432" s="35"/>
      <c r="O432" s="35"/>
      <c r="P432" s="35"/>
      <c r="Q432" s="39">
        <f t="shared" si="158"/>
        <v>0</v>
      </c>
      <c r="R432" s="35"/>
      <c r="S432" s="35"/>
      <c r="T432" s="35"/>
      <c r="U432" s="35"/>
      <c r="V432" s="35"/>
      <c r="W432" s="35"/>
      <c r="X432" s="39">
        <f t="shared" si="159"/>
        <v>0</v>
      </c>
      <c r="Y432" s="40">
        <f t="shared" si="145"/>
        <v>0</v>
      </c>
    </row>
    <row r="433" spans="1:25" x14ac:dyDescent="0.25">
      <c r="A433" s="30"/>
      <c r="B433" s="41"/>
      <c r="C433" s="42" t="s">
        <v>37</v>
      </c>
      <c r="D433" s="33"/>
      <c r="E433" s="64"/>
      <c r="F433" s="65"/>
      <c r="G433" s="64"/>
      <c r="H433" s="65"/>
      <c r="I433" s="37">
        <f t="shared" si="156"/>
        <v>0</v>
      </c>
      <c r="J433" s="38">
        <f t="shared" si="157"/>
        <v>0</v>
      </c>
      <c r="K433" s="35"/>
      <c r="L433" s="35"/>
      <c r="M433" s="35"/>
      <c r="N433" s="35"/>
      <c r="O433" s="35"/>
      <c r="P433" s="35"/>
      <c r="Q433" s="39">
        <f t="shared" si="158"/>
        <v>0</v>
      </c>
      <c r="R433" s="35"/>
      <c r="S433" s="35"/>
      <c r="T433" s="35"/>
      <c r="U433" s="35"/>
      <c r="V433" s="35"/>
      <c r="W433" s="35"/>
      <c r="X433" s="39">
        <f t="shared" si="159"/>
        <v>0</v>
      </c>
      <c r="Y433" s="40">
        <f t="shared" si="145"/>
        <v>0</v>
      </c>
    </row>
    <row r="434" spans="1:25" x14ac:dyDescent="0.25">
      <c r="A434" s="30"/>
      <c r="B434" s="41"/>
      <c r="C434" s="42" t="s">
        <v>41</v>
      </c>
      <c r="D434" s="33"/>
      <c r="E434" s="64"/>
      <c r="F434" s="65"/>
      <c r="G434" s="64"/>
      <c r="H434" s="65"/>
      <c r="I434" s="37">
        <f t="shared" si="156"/>
        <v>0</v>
      </c>
      <c r="J434" s="38">
        <f t="shared" si="157"/>
        <v>0</v>
      </c>
      <c r="K434" s="35"/>
      <c r="L434" s="35"/>
      <c r="M434" s="35"/>
      <c r="N434" s="35"/>
      <c r="O434" s="35"/>
      <c r="P434" s="35"/>
      <c r="Q434" s="39">
        <f t="shared" si="158"/>
        <v>0</v>
      </c>
      <c r="R434" s="35"/>
      <c r="S434" s="35"/>
      <c r="T434" s="35"/>
      <c r="U434" s="35"/>
      <c r="V434" s="35"/>
      <c r="W434" s="35"/>
      <c r="X434" s="39">
        <f t="shared" si="159"/>
        <v>0</v>
      </c>
      <c r="Y434" s="40">
        <f t="shared" si="145"/>
        <v>0</v>
      </c>
    </row>
    <row r="435" spans="1:25" x14ac:dyDescent="0.25">
      <c r="A435" s="30"/>
      <c r="B435" s="41"/>
      <c r="C435" s="42" t="s">
        <v>42</v>
      </c>
      <c r="D435" s="33"/>
      <c r="E435" s="64"/>
      <c r="F435" s="65"/>
      <c r="G435" s="64"/>
      <c r="H435" s="65"/>
      <c r="I435" s="37">
        <f t="shared" si="156"/>
        <v>0</v>
      </c>
      <c r="J435" s="38">
        <f t="shared" si="157"/>
        <v>0</v>
      </c>
      <c r="K435" s="35"/>
      <c r="L435" s="35"/>
      <c r="M435" s="35"/>
      <c r="N435" s="35"/>
      <c r="O435" s="35"/>
      <c r="P435" s="35"/>
      <c r="Q435" s="39">
        <f t="shared" si="158"/>
        <v>0</v>
      </c>
      <c r="R435" s="35"/>
      <c r="S435" s="35"/>
      <c r="T435" s="35"/>
      <c r="U435" s="35"/>
      <c r="V435" s="35"/>
      <c r="W435" s="35"/>
      <c r="X435" s="39">
        <f t="shared" si="159"/>
        <v>0</v>
      </c>
      <c r="Y435" s="40">
        <f t="shared" si="145"/>
        <v>0</v>
      </c>
    </row>
    <row r="436" spans="1:25" x14ac:dyDescent="0.25">
      <c r="A436" s="30"/>
      <c r="B436" s="41"/>
      <c r="C436" s="58"/>
      <c r="D436" s="59"/>
      <c r="E436" s="60"/>
      <c r="F436" s="61"/>
      <c r="G436" s="60"/>
      <c r="H436" s="61"/>
      <c r="I436" s="37">
        <f t="shared" si="156"/>
        <v>0</v>
      </c>
      <c r="J436" s="38">
        <f t="shared" si="157"/>
        <v>0</v>
      </c>
      <c r="K436" s="35"/>
      <c r="L436" s="35"/>
      <c r="M436" s="35"/>
      <c r="N436" s="35"/>
      <c r="O436" s="35"/>
      <c r="P436" s="35"/>
      <c r="Q436" s="39">
        <f t="shared" si="158"/>
        <v>0</v>
      </c>
      <c r="R436" s="35"/>
      <c r="S436" s="35"/>
      <c r="T436" s="35"/>
      <c r="U436" s="35"/>
      <c r="V436" s="35"/>
      <c r="W436" s="35"/>
      <c r="X436" s="39">
        <f t="shared" si="159"/>
        <v>0</v>
      </c>
      <c r="Y436" s="40">
        <f t="shared" si="145"/>
        <v>0</v>
      </c>
    </row>
    <row r="437" spans="1:25" x14ac:dyDescent="0.25">
      <c r="A437" s="30"/>
      <c r="B437" s="41"/>
      <c r="C437" s="58"/>
      <c r="D437" s="59"/>
      <c r="E437" s="60"/>
      <c r="F437" s="61"/>
      <c r="G437" s="60"/>
      <c r="H437" s="61"/>
      <c r="I437" s="37">
        <f t="shared" si="156"/>
        <v>0</v>
      </c>
      <c r="J437" s="38">
        <f t="shared" si="157"/>
        <v>0</v>
      </c>
      <c r="K437" s="35"/>
      <c r="L437" s="35"/>
      <c r="M437" s="35"/>
      <c r="N437" s="35"/>
      <c r="O437" s="35"/>
      <c r="P437" s="35"/>
      <c r="Q437" s="39">
        <f t="shared" si="158"/>
        <v>0</v>
      </c>
      <c r="R437" s="35"/>
      <c r="S437" s="35"/>
      <c r="T437" s="35"/>
      <c r="U437" s="35"/>
      <c r="V437" s="35"/>
      <c r="W437" s="35"/>
      <c r="X437" s="39">
        <f t="shared" si="159"/>
        <v>0</v>
      </c>
      <c r="Y437" s="40">
        <f t="shared" si="145"/>
        <v>0</v>
      </c>
    </row>
    <row r="438" spans="1:25" x14ac:dyDescent="0.25">
      <c r="A438" s="30"/>
      <c r="B438" s="41"/>
      <c r="C438" s="58"/>
      <c r="D438" s="59"/>
      <c r="E438" s="60"/>
      <c r="F438" s="61"/>
      <c r="G438" s="60"/>
      <c r="H438" s="61"/>
      <c r="I438" s="37">
        <f t="shared" si="156"/>
        <v>0</v>
      </c>
      <c r="J438" s="38">
        <f t="shared" si="157"/>
        <v>0</v>
      </c>
      <c r="K438" s="35"/>
      <c r="L438" s="35"/>
      <c r="M438" s="35"/>
      <c r="N438" s="35"/>
      <c r="O438" s="35"/>
      <c r="P438" s="35"/>
      <c r="Q438" s="39">
        <f t="shared" si="158"/>
        <v>0</v>
      </c>
      <c r="R438" s="35"/>
      <c r="S438" s="35"/>
      <c r="T438" s="35"/>
      <c r="U438" s="35"/>
      <c r="V438" s="35"/>
      <c r="W438" s="35"/>
      <c r="X438" s="39">
        <f t="shared" si="159"/>
        <v>0</v>
      </c>
      <c r="Y438" s="40">
        <f t="shared" si="145"/>
        <v>0</v>
      </c>
    </row>
    <row r="439" spans="1:25" x14ac:dyDescent="0.25">
      <c r="A439" s="30"/>
      <c r="B439" s="41"/>
      <c r="C439" s="42"/>
      <c r="D439" s="43"/>
      <c r="E439" s="44"/>
      <c r="F439" s="45"/>
      <c r="G439" s="46"/>
      <c r="H439" s="47"/>
      <c r="I439" s="37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0"/>
    </row>
    <row r="440" spans="1:25" ht="15.75" thickBot="1" x14ac:dyDescent="0.3">
      <c r="A440" s="49"/>
      <c r="B440" s="50"/>
      <c r="C440" s="51" t="s">
        <v>38</v>
      </c>
      <c r="D440" s="52"/>
      <c r="E440" s="53"/>
      <c r="F440" s="54"/>
      <c r="G440" s="55"/>
      <c r="H440" s="56" t="s">
        <v>39</v>
      </c>
      <c r="I440" s="37">
        <f>SUM(I426:I439)</f>
        <v>0</v>
      </c>
      <c r="J440" s="38">
        <f>SUM(J426:J439)</f>
        <v>0</v>
      </c>
      <c r="K440" s="38">
        <f t="shared" ref="K440:X440" si="160">SUM(K426:K439)</f>
        <v>0</v>
      </c>
      <c r="L440" s="38">
        <f t="shared" si="160"/>
        <v>0</v>
      </c>
      <c r="M440" s="38">
        <f t="shared" si="160"/>
        <v>0</v>
      </c>
      <c r="N440" s="38">
        <f t="shared" si="160"/>
        <v>0</v>
      </c>
      <c r="O440" s="38">
        <f t="shared" si="160"/>
        <v>0</v>
      </c>
      <c r="P440" s="38">
        <f t="shared" si="160"/>
        <v>0</v>
      </c>
      <c r="Q440" s="38">
        <f t="shared" si="160"/>
        <v>0</v>
      </c>
      <c r="R440" s="38">
        <f t="shared" si="160"/>
        <v>0</v>
      </c>
      <c r="S440" s="38">
        <f t="shared" si="160"/>
        <v>0</v>
      </c>
      <c r="T440" s="38">
        <f t="shared" si="160"/>
        <v>0</v>
      </c>
      <c r="U440" s="38">
        <f t="shared" si="160"/>
        <v>0</v>
      </c>
      <c r="V440" s="38">
        <f t="shared" si="160"/>
        <v>0</v>
      </c>
      <c r="W440" s="38">
        <f t="shared" si="160"/>
        <v>0</v>
      </c>
      <c r="X440" s="38">
        <f t="shared" si="160"/>
        <v>0</v>
      </c>
      <c r="Y440" s="40">
        <f t="shared" si="145"/>
        <v>0</v>
      </c>
    </row>
    <row r="441" spans="1:25" ht="15.75" thickTop="1" x14ac:dyDescent="0.25">
      <c r="A441" s="30" t="s">
        <v>45</v>
      </c>
      <c r="B441" s="31"/>
      <c r="C441" s="32" t="s">
        <v>30</v>
      </c>
      <c r="D441" s="33"/>
      <c r="E441" s="64"/>
      <c r="F441" s="65"/>
      <c r="G441" s="64"/>
      <c r="H441" s="65"/>
      <c r="I441" s="37">
        <f t="shared" ref="I441:I453" si="161">SUM(G441-E441)</f>
        <v>0</v>
      </c>
      <c r="J441" s="38">
        <f t="shared" ref="J441:J453" si="162">SUM(H441-F441)</f>
        <v>0</v>
      </c>
      <c r="K441" s="35"/>
      <c r="L441" s="35"/>
      <c r="M441" s="35"/>
      <c r="N441" s="35"/>
      <c r="O441" s="35"/>
      <c r="P441" s="35"/>
      <c r="Q441" s="39">
        <f>SUM(K441:P441)</f>
        <v>0</v>
      </c>
      <c r="R441" s="35"/>
      <c r="S441" s="35"/>
      <c r="T441" s="35"/>
      <c r="U441" s="35"/>
      <c r="V441" s="35"/>
      <c r="W441" s="35"/>
      <c r="X441" s="39">
        <f>SUM(R441:W441)</f>
        <v>0</v>
      </c>
      <c r="Y441" s="40">
        <f t="shared" si="145"/>
        <v>0</v>
      </c>
    </row>
    <row r="442" spans="1:25" x14ac:dyDescent="0.25">
      <c r="A442" s="30"/>
      <c r="B442" s="41"/>
      <c r="C442" s="42" t="s">
        <v>31</v>
      </c>
      <c r="D442" s="33"/>
      <c r="E442" s="64"/>
      <c r="F442" s="65"/>
      <c r="G442" s="64"/>
      <c r="H442" s="65"/>
      <c r="I442" s="37">
        <f t="shared" si="161"/>
        <v>0</v>
      </c>
      <c r="J442" s="38">
        <f t="shared" si="162"/>
        <v>0</v>
      </c>
      <c r="K442" s="35"/>
      <c r="L442" s="35"/>
      <c r="M442" s="35"/>
      <c r="N442" s="35"/>
      <c r="O442" s="35"/>
      <c r="P442" s="35"/>
      <c r="Q442" s="39">
        <f t="shared" ref="Q442:Q453" si="163">SUM(K442:P442)</f>
        <v>0</v>
      </c>
      <c r="R442" s="35"/>
      <c r="S442" s="35"/>
      <c r="T442" s="35"/>
      <c r="U442" s="35"/>
      <c r="V442" s="35"/>
      <c r="W442" s="35"/>
      <c r="X442" s="39">
        <f t="shared" ref="X442:X453" si="164">SUM(R442:W442)</f>
        <v>0</v>
      </c>
      <c r="Y442" s="40">
        <f t="shared" si="145"/>
        <v>0</v>
      </c>
    </row>
    <row r="443" spans="1:25" x14ac:dyDescent="0.25">
      <c r="A443" s="30"/>
      <c r="B443" s="41"/>
      <c r="C443" s="42" t="s">
        <v>32</v>
      </c>
      <c r="D443" s="33"/>
      <c r="E443" s="64"/>
      <c r="F443" s="65"/>
      <c r="G443" s="64"/>
      <c r="H443" s="65"/>
      <c r="I443" s="37">
        <f t="shared" si="161"/>
        <v>0</v>
      </c>
      <c r="J443" s="38">
        <f t="shared" si="162"/>
        <v>0</v>
      </c>
      <c r="K443" s="35"/>
      <c r="L443" s="35"/>
      <c r="M443" s="35"/>
      <c r="N443" s="35"/>
      <c r="O443" s="35"/>
      <c r="P443" s="35"/>
      <c r="Q443" s="39">
        <f t="shared" si="163"/>
        <v>0</v>
      </c>
      <c r="R443" s="35"/>
      <c r="S443" s="35"/>
      <c r="T443" s="35"/>
      <c r="U443" s="35"/>
      <c r="V443" s="35"/>
      <c r="W443" s="35"/>
      <c r="X443" s="39">
        <f t="shared" si="164"/>
        <v>0</v>
      </c>
      <c r="Y443" s="40">
        <f t="shared" si="145"/>
        <v>0</v>
      </c>
    </row>
    <row r="444" spans="1:25" x14ac:dyDescent="0.25">
      <c r="A444" s="30"/>
      <c r="B444" s="41"/>
      <c r="C444" s="42" t="s">
        <v>33</v>
      </c>
      <c r="D444" s="33"/>
      <c r="E444" s="64"/>
      <c r="F444" s="65"/>
      <c r="G444" s="64"/>
      <c r="H444" s="65"/>
      <c r="I444" s="37">
        <f t="shared" si="161"/>
        <v>0</v>
      </c>
      <c r="J444" s="38">
        <f t="shared" si="162"/>
        <v>0</v>
      </c>
      <c r="K444" s="35"/>
      <c r="L444" s="35"/>
      <c r="M444" s="35"/>
      <c r="N444" s="35"/>
      <c r="O444" s="35"/>
      <c r="P444" s="35"/>
      <c r="Q444" s="39">
        <f t="shared" si="163"/>
        <v>0</v>
      </c>
      <c r="R444" s="35"/>
      <c r="S444" s="35"/>
      <c r="T444" s="35"/>
      <c r="U444" s="35"/>
      <c r="V444" s="35"/>
      <c r="W444" s="35"/>
      <c r="X444" s="39">
        <f t="shared" si="164"/>
        <v>0</v>
      </c>
      <c r="Y444" s="40">
        <f t="shared" si="145"/>
        <v>0</v>
      </c>
    </row>
    <row r="445" spans="1:25" x14ac:dyDescent="0.25">
      <c r="A445" s="30"/>
      <c r="B445" s="41"/>
      <c r="C445" s="42" t="s">
        <v>34</v>
      </c>
      <c r="D445" s="33"/>
      <c r="E445" s="64"/>
      <c r="F445" s="65"/>
      <c r="G445" s="64"/>
      <c r="H445" s="65"/>
      <c r="I445" s="37">
        <f t="shared" si="161"/>
        <v>0</v>
      </c>
      <c r="J445" s="38">
        <f t="shared" si="162"/>
        <v>0</v>
      </c>
      <c r="K445" s="35"/>
      <c r="L445" s="35"/>
      <c r="M445" s="35"/>
      <c r="N445" s="35"/>
      <c r="O445" s="35"/>
      <c r="P445" s="35"/>
      <c r="Q445" s="39">
        <f t="shared" si="163"/>
        <v>0</v>
      </c>
      <c r="R445" s="35"/>
      <c r="S445" s="35"/>
      <c r="T445" s="35"/>
      <c r="U445" s="35"/>
      <c r="V445" s="35"/>
      <c r="W445" s="35"/>
      <c r="X445" s="39">
        <f t="shared" si="164"/>
        <v>0</v>
      </c>
      <c r="Y445" s="40">
        <f t="shared" si="145"/>
        <v>0</v>
      </c>
    </row>
    <row r="446" spans="1:25" x14ac:dyDescent="0.25">
      <c r="A446" s="30"/>
      <c r="B446" s="41"/>
      <c r="C446" s="42" t="s">
        <v>35</v>
      </c>
      <c r="D446" s="33"/>
      <c r="E446" s="64"/>
      <c r="F446" s="65"/>
      <c r="G446" s="64"/>
      <c r="H446" s="65"/>
      <c r="I446" s="37">
        <f t="shared" si="161"/>
        <v>0</v>
      </c>
      <c r="J446" s="38">
        <f t="shared" si="162"/>
        <v>0</v>
      </c>
      <c r="K446" s="35"/>
      <c r="L446" s="35"/>
      <c r="M446" s="35"/>
      <c r="N446" s="35"/>
      <c r="O446" s="35"/>
      <c r="P446" s="35"/>
      <c r="Q446" s="39">
        <f t="shared" si="163"/>
        <v>0</v>
      </c>
      <c r="R446" s="35"/>
      <c r="S446" s="35"/>
      <c r="T446" s="35"/>
      <c r="U446" s="35"/>
      <c r="V446" s="35"/>
      <c r="W446" s="35"/>
      <c r="X446" s="39">
        <f t="shared" si="164"/>
        <v>0</v>
      </c>
      <c r="Y446" s="40">
        <f t="shared" si="145"/>
        <v>0</v>
      </c>
    </row>
    <row r="447" spans="1:25" x14ac:dyDescent="0.25">
      <c r="A447" s="30"/>
      <c r="B447" s="41"/>
      <c r="C447" s="42" t="s">
        <v>36</v>
      </c>
      <c r="D447" s="33"/>
      <c r="E447" s="64"/>
      <c r="F447" s="65"/>
      <c r="G447" s="64"/>
      <c r="H447" s="65"/>
      <c r="I447" s="37">
        <f t="shared" si="161"/>
        <v>0</v>
      </c>
      <c r="J447" s="38">
        <f t="shared" si="162"/>
        <v>0</v>
      </c>
      <c r="K447" s="35"/>
      <c r="L447" s="35"/>
      <c r="M447" s="35"/>
      <c r="N447" s="35"/>
      <c r="O447" s="35"/>
      <c r="P447" s="35"/>
      <c r="Q447" s="39">
        <f t="shared" si="163"/>
        <v>0</v>
      </c>
      <c r="R447" s="35"/>
      <c r="S447" s="35"/>
      <c r="T447" s="35"/>
      <c r="U447" s="35"/>
      <c r="V447" s="35"/>
      <c r="W447" s="35"/>
      <c r="X447" s="39">
        <f t="shared" si="164"/>
        <v>0</v>
      </c>
      <c r="Y447" s="40">
        <f t="shared" si="145"/>
        <v>0</v>
      </c>
    </row>
    <row r="448" spans="1:25" x14ac:dyDescent="0.25">
      <c r="A448" s="30"/>
      <c r="B448" s="41"/>
      <c r="C448" s="42" t="s">
        <v>37</v>
      </c>
      <c r="D448" s="33"/>
      <c r="E448" s="64"/>
      <c r="F448" s="65"/>
      <c r="G448" s="64"/>
      <c r="H448" s="65"/>
      <c r="I448" s="37">
        <f t="shared" si="161"/>
        <v>0</v>
      </c>
      <c r="J448" s="38">
        <f t="shared" si="162"/>
        <v>0</v>
      </c>
      <c r="K448" s="35"/>
      <c r="L448" s="35"/>
      <c r="M448" s="35"/>
      <c r="N448" s="35"/>
      <c r="O448" s="35"/>
      <c r="P448" s="35"/>
      <c r="Q448" s="39">
        <f t="shared" si="163"/>
        <v>0</v>
      </c>
      <c r="R448" s="35"/>
      <c r="S448" s="35"/>
      <c r="T448" s="35"/>
      <c r="U448" s="35"/>
      <c r="V448" s="35"/>
      <c r="W448" s="35"/>
      <c r="X448" s="39">
        <f t="shared" si="164"/>
        <v>0</v>
      </c>
      <c r="Y448" s="40">
        <f t="shared" si="145"/>
        <v>0</v>
      </c>
    </row>
    <row r="449" spans="1:25" x14ac:dyDescent="0.25">
      <c r="A449" s="30"/>
      <c r="B449" s="41"/>
      <c r="C449" s="42" t="s">
        <v>41</v>
      </c>
      <c r="D449" s="33"/>
      <c r="E449" s="64"/>
      <c r="F449" s="65"/>
      <c r="G449" s="64"/>
      <c r="H449" s="65"/>
      <c r="I449" s="37">
        <f t="shared" si="161"/>
        <v>0</v>
      </c>
      <c r="J449" s="38">
        <f t="shared" si="162"/>
        <v>0</v>
      </c>
      <c r="K449" s="35"/>
      <c r="L449" s="35"/>
      <c r="M449" s="35"/>
      <c r="N449" s="35"/>
      <c r="O449" s="35"/>
      <c r="P449" s="35"/>
      <c r="Q449" s="39">
        <f t="shared" si="163"/>
        <v>0</v>
      </c>
      <c r="R449" s="35"/>
      <c r="S449" s="35"/>
      <c r="T449" s="35"/>
      <c r="U449" s="35"/>
      <c r="V449" s="35"/>
      <c r="W449" s="35"/>
      <c r="X449" s="39">
        <f t="shared" si="164"/>
        <v>0</v>
      </c>
      <c r="Y449" s="40">
        <f t="shared" si="145"/>
        <v>0</v>
      </c>
    </row>
    <row r="450" spans="1:25" x14ac:dyDescent="0.25">
      <c r="A450" s="30"/>
      <c r="B450" s="41"/>
      <c r="C450" s="42" t="s">
        <v>42</v>
      </c>
      <c r="D450" s="33"/>
      <c r="E450" s="64"/>
      <c r="F450" s="65"/>
      <c r="G450" s="64"/>
      <c r="H450" s="65"/>
      <c r="I450" s="37">
        <f t="shared" si="161"/>
        <v>0</v>
      </c>
      <c r="J450" s="38">
        <f t="shared" si="162"/>
        <v>0</v>
      </c>
      <c r="K450" s="35"/>
      <c r="L450" s="35"/>
      <c r="M450" s="35"/>
      <c r="N450" s="35"/>
      <c r="O450" s="35"/>
      <c r="P450" s="35"/>
      <c r="Q450" s="39">
        <f t="shared" si="163"/>
        <v>0</v>
      </c>
      <c r="R450" s="35"/>
      <c r="S450" s="35"/>
      <c r="T450" s="35"/>
      <c r="U450" s="35"/>
      <c r="V450" s="35"/>
      <c r="W450" s="35"/>
      <c r="X450" s="39">
        <f t="shared" si="164"/>
        <v>0</v>
      </c>
      <c r="Y450" s="40">
        <f t="shared" si="145"/>
        <v>0</v>
      </c>
    </row>
    <row r="451" spans="1:25" x14ac:dyDescent="0.25">
      <c r="A451" s="30"/>
      <c r="B451" s="41"/>
      <c r="C451" s="58"/>
      <c r="D451" s="59"/>
      <c r="E451" s="60"/>
      <c r="F451" s="61"/>
      <c r="G451" s="60"/>
      <c r="H451" s="61"/>
      <c r="I451" s="37">
        <f t="shared" si="161"/>
        <v>0</v>
      </c>
      <c r="J451" s="38">
        <f t="shared" si="162"/>
        <v>0</v>
      </c>
      <c r="K451" s="35"/>
      <c r="L451" s="35"/>
      <c r="M451" s="35"/>
      <c r="N451" s="35"/>
      <c r="O451" s="35"/>
      <c r="P451" s="35"/>
      <c r="Q451" s="39">
        <f t="shared" si="163"/>
        <v>0</v>
      </c>
      <c r="R451" s="35"/>
      <c r="S451" s="35"/>
      <c r="T451" s="35"/>
      <c r="U451" s="35"/>
      <c r="V451" s="35"/>
      <c r="W451" s="35"/>
      <c r="X451" s="39">
        <f t="shared" si="164"/>
        <v>0</v>
      </c>
      <c r="Y451" s="40">
        <f t="shared" si="145"/>
        <v>0</v>
      </c>
    </row>
    <row r="452" spans="1:25" x14ac:dyDescent="0.25">
      <c r="A452" s="30"/>
      <c r="B452" s="41"/>
      <c r="C452" s="58"/>
      <c r="D452" s="59"/>
      <c r="E452" s="60"/>
      <c r="F452" s="61"/>
      <c r="G452" s="60"/>
      <c r="H452" s="61"/>
      <c r="I452" s="37">
        <f t="shared" si="161"/>
        <v>0</v>
      </c>
      <c r="J452" s="38">
        <f t="shared" si="162"/>
        <v>0</v>
      </c>
      <c r="K452" s="35"/>
      <c r="L452" s="35"/>
      <c r="M452" s="35"/>
      <c r="N452" s="35"/>
      <c r="O452" s="35"/>
      <c r="P452" s="35"/>
      <c r="Q452" s="39">
        <f t="shared" si="163"/>
        <v>0</v>
      </c>
      <c r="R452" s="35"/>
      <c r="S452" s="35"/>
      <c r="T452" s="35"/>
      <c r="U452" s="35"/>
      <c r="V452" s="35"/>
      <c r="W452" s="35"/>
      <c r="X452" s="39">
        <f t="shared" si="164"/>
        <v>0</v>
      </c>
      <c r="Y452" s="40">
        <f t="shared" si="145"/>
        <v>0</v>
      </c>
    </row>
    <row r="453" spans="1:25" x14ac:dyDescent="0.25">
      <c r="A453" s="30"/>
      <c r="B453" s="41"/>
      <c r="C453" s="58"/>
      <c r="D453" s="59"/>
      <c r="E453" s="60"/>
      <c r="F453" s="61"/>
      <c r="G453" s="60"/>
      <c r="H453" s="61"/>
      <c r="I453" s="37">
        <f t="shared" si="161"/>
        <v>0</v>
      </c>
      <c r="J453" s="38">
        <f t="shared" si="162"/>
        <v>0</v>
      </c>
      <c r="K453" s="35"/>
      <c r="L453" s="35"/>
      <c r="M453" s="35"/>
      <c r="N453" s="35"/>
      <c r="O453" s="35"/>
      <c r="P453" s="35"/>
      <c r="Q453" s="39">
        <f t="shared" si="163"/>
        <v>0</v>
      </c>
      <c r="R453" s="35"/>
      <c r="S453" s="35"/>
      <c r="T453" s="35"/>
      <c r="U453" s="35"/>
      <c r="V453" s="35"/>
      <c r="W453" s="35"/>
      <c r="X453" s="39">
        <f t="shared" si="164"/>
        <v>0</v>
      </c>
      <c r="Y453" s="40">
        <f t="shared" si="145"/>
        <v>0</v>
      </c>
    </row>
    <row r="454" spans="1:25" x14ac:dyDescent="0.25">
      <c r="A454" s="30"/>
      <c r="B454" s="66"/>
      <c r="C454" s="67"/>
      <c r="D454" s="68"/>
      <c r="E454" s="69"/>
      <c r="F454" s="70"/>
      <c r="G454" s="71"/>
      <c r="H454" s="72"/>
      <c r="I454" s="3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73"/>
    </row>
    <row r="455" spans="1:25" ht="15.75" thickBot="1" x14ac:dyDescent="0.3">
      <c r="A455" s="49"/>
      <c r="B455" s="50"/>
      <c r="C455" s="51" t="s">
        <v>38</v>
      </c>
      <c r="D455" s="52"/>
      <c r="E455" s="53"/>
      <c r="F455" s="54"/>
      <c r="G455" s="55"/>
      <c r="H455" s="56" t="s">
        <v>39</v>
      </c>
      <c r="I455" s="37">
        <f>SUM(I441:I454)</f>
        <v>0</v>
      </c>
      <c r="J455" s="38">
        <f>SUM(J441:J454)</f>
        <v>0</v>
      </c>
      <c r="K455" s="38">
        <f t="shared" ref="K455:X455" si="165">SUM(K441:K454)</f>
        <v>0</v>
      </c>
      <c r="L455" s="38">
        <f t="shared" si="165"/>
        <v>0</v>
      </c>
      <c r="M455" s="38">
        <f t="shared" si="165"/>
        <v>0</v>
      </c>
      <c r="N455" s="38">
        <f t="shared" si="165"/>
        <v>0</v>
      </c>
      <c r="O455" s="38">
        <f t="shared" si="165"/>
        <v>0</v>
      </c>
      <c r="P455" s="38">
        <f t="shared" si="165"/>
        <v>0</v>
      </c>
      <c r="Q455" s="38">
        <f t="shared" si="165"/>
        <v>0</v>
      </c>
      <c r="R455" s="38">
        <f t="shared" si="165"/>
        <v>0</v>
      </c>
      <c r="S455" s="38">
        <f t="shared" si="165"/>
        <v>0</v>
      </c>
      <c r="T455" s="38">
        <f t="shared" si="165"/>
        <v>0</v>
      </c>
      <c r="U455" s="38">
        <f t="shared" si="165"/>
        <v>0</v>
      </c>
      <c r="V455" s="38">
        <f t="shared" si="165"/>
        <v>0</v>
      </c>
      <c r="W455" s="38">
        <f t="shared" si="165"/>
        <v>0</v>
      </c>
      <c r="X455" s="38">
        <f t="shared" si="165"/>
        <v>0</v>
      </c>
      <c r="Y455" s="40">
        <f t="shared" si="145"/>
        <v>0</v>
      </c>
    </row>
    <row r="456" spans="1:25" ht="15.75" thickTop="1" x14ac:dyDescent="0.25">
      <c r="A456" s="74" t="s">
        <v>46</v>
      </c>
      <c r="B456" s="75"/>
      <c r="C456" s="76" t="s">
        <v>30</v>
      </c>
      <c r="D456" s="77"/>
      <c r="E456" s="78"/>
      <c r="F456" s="79"/>
      <c r="G456" s="78"/>
      <c r="H456" s="79"/>
      <c r="I456" s="80">
        <f t="shared" ref="I456:I468" si="166">SUM(G456-E456)</f>
        <v>0</v>
      </c>
      <c r="J456" s="81">
        <f t="shared" ref="J456:J468" si="167">SUM(H456-F456)</f>
        <v>0</v>
      </c>
      <c r="K456" s="82"/>
      <c r="L456" s="82"/>
      <c r="M456" s="82"/>
      <c r="N456" s="82"/>
      <c r="O456" s="82"/>
      <c r="P456" s="82"/>
      <c r="Q456" s="83">
        <f>SUM(K456:P456)</f>
        <v>0</v>
      </c>
      <c r="R456" s="82"/>
      <c r="S456" s="82"/>
      <c r="T456" s="82"/>
      <c r="U456" s="82"/>
      <c r="V456" s="82"/>
      <c r="W456" s="82"/>
      <c r="X456" s="83">
        <f>SUM(R456:W456)</f>
        <v>0</v>
      </c>
      <c r="Y456" s="84">
        <f t="shared" si="145"/>
        <v>0</v>
      </c>
    </row>
    <row r="457" spans="1:25" x14ac:dyDescent="0.25">
      <c r="A457" s="85"/>
      <c r="B457" s="41"/>
      <c r="C457" s="42" t="s">
        <v>31</v>
      </c>
      <c r="D457" s="33"/>
      <c r="E457" s="64"/>
      <c r="F457" s="65"/>
      <c r="G457" s="64"/>
      <c r="H457" s="65"/>
      <c r="I457" s="37">
        <f t="shared" si="166"/>
        <v>0</v>
      </c>
      <c r="J457" s="38">
        <f t="shared" si="167"/>
        <v>0</v>
      </c>
      <c r="K457" s="35"/>
      <c r="L457" s="35"/>
      <c r="M457" s="35"/>
      <c r="N457" s="35"/>
      <c r="O457" s="35"/>
      <c r="P457" s="35"/>
      <c r="Q457" s="39">
        <f t="shared" ref="Q457:Q468" si="168">SUM(K457:P457)</f>
        <v>0</v>
      </c>
      <c r="R457" s="35"/>
      <c r="S457" s="35"/>
      <c r="T457" s="35"/>
      <c r="U457" s="35"/>
      <c r="V457" s="35"/>
      <c r="W457" s="35"/>
      <c r="X457" s="39">
        <f t="shared" ref="X457:X468" si="169">SUM(R457:W457)</f>
        <v>0</v>
      </c>
      <c r="Y457" s="86">
        <f t="shared" si="145"/>
        <v>0</v>
      </c>
    </row>
    <row r="458" spans="1:25" x14ac:dyDescent="0.25">
      <c r="A458" s="85"/>
      <c r="B458" s="41"/>
      <c r="C458" s="42" t="s">
        <v>32</v>
      </c>
      <c r="D458" s="33"/>
      <c r="E458" s="64"/>
      <c r="F458" s="65"/>
      <c r="G458" s="64"/>
      <c r="H458" s="65"/>
      <c r="I458" s="37">
        <f t="shared" si="166"/>
        <v>0</v>
      </c>
      <c r="J458" s="38">
        <f t="shared" si="167"/>
        <v>0</v>
      </c>
      <c r="K458" s="35"/>
      <c r="L458" s="35"/>
      <c r="M458" s="35"/>
      <c r="N458" s="35"/>
      <c r="O458" s="35"/>
      <c r="P458" s="35"/>
      <c r="Q458" s="39">
        <f t="shared" si="168"/>
        <v>0</v>
      </c>
      <c r="R458" s="35"/>
      <c r="S458" s="35"/>
      <c r="T458" s="35"/>
      <c r="U458" s="35"/>
      <c r="V458" s="35"/>
      <c r="W458" s="35"/>
      <c r="X458" s="39">
        <f t="shared" si="169"/>
        <v>0</v>
      </c>
      <c r="Y458" s="86">
        <f t="shared" si="145"/>
        <v>0</v>
      </c>
    </row>
    <row r="459" spans="1:25" x14ac:dyDescent="0.25">
      <c r="A459" s="85"/>
      <c r="B459" s="41"/>
      <c r="C459" s="42" t="s">
        <v>33</v>
      </c>
      <c r="D459" s="33"/>
      <c r="E459" s="64"/>
      <c r="F459" s="65"/>
      <c r="G459" s="64"/>
      <c r="H459" s="65"/>
      <c r="I459" s="37">
        <f t="shared" si="166"/>
        <v>0</v>
      </c>
      <c r="J459" s="38">
        <f t="shared" si="167"/>
        <v>0</v>
      </c>
      <c r="K459" s="35"/>
      <c r="L459" s="35"/>
      <c r="M459" s="35"/>
      <c r="N459" s="35"/>
      <c r="O459" s="35"/>
      <c r="P459" s="35"/>
      <c r="Q459" s="39">
        <f t="shared" si="168"/>
        <v>0</v>
      </c>
      <c r="R459" s="35"/>
      <c r="S459" s="35"/>
      <c r="T459" s="35"/>
      <c r="U459" s="35"/>
      <c r="V459" s="35"/>
      <c r="W459" s="35"/>
      <c r="X459" s="39">
        <f t="shared" si="169"/>
        <v>0</v>
      </c>
      <c r="Y459" s="86">
        <f t="shared" si="145"/>
        <v>0</v>
      </c>
    </row>
    <row r="460" spans="1:25" x14ac:dyDescent="0.25">
      <c r="A460" s="85"/>
      <c r="B460" s="41"/>
      <c r="C460" s="42" t="s">
        <v>34</v>
      </c>
      <c r="D460" s="33"/>
      <c r="E460" s="64"/>
      <c r="F460" s="65"/>
      <c r="G460" s="64"/>
      <c r="H460" s="65"/>
      <c r="I460" s="37">
        <f t="shared" si="166"/>
        <v>0</v>
      </c>
      <c r="J460" s="38">
        <f t="shared" si="167"/>
        <v>0</v>
      </c>
      <c r="K460" s="35"/>
      <c r="L460" s="35"/>
      <c r="M460" s="35"/>
      <c r="N460" s="35"/>
      <c r="O460" s="35"/>
      <c r="P460" s="35"/>
      <c r="Q460" s="39">
        <f t="shared" si="168"/>
        <v>0</v>
      </c>
      <c r="R460" s="35"/>
      <c r="S460" s="35"/>
      <c r="T460" s="35"/>
      <c r="U460" s="35"/>
      <c r="V460" s="35"/>
      <c r="W460" s="35"/>
      <c r="X460" s="39">
        <f t="shared" si="169"/>
        <v>0</v>
      </c>
      <c r="Y460" s="86">
        <f t="shared" si="145"/>
        <v>0</v>
      </c>
    </row>
    <row r="461" spans="1:25" x14ac:dyDescent="0.25">
      <c r="A461" s="85"/>
      <c r="B461" s="41"/>
      <c r="C461" s="42" t="s">
        <v>35</v>
      </c>
      <c r="D461" s="33"/>
      <c r="E461" s="64"/>
      <c r="F461" s="65"/>
      <c r="G461" s="64"/>
      <c r="H461" s="65"/>
      <c r="I461" s="37">
        <f t="shared" si="166"/>
        <v>0</v>
      </c>
      <c r="J461" s="38">
        <f t="shared" si="167"/>
        <v>0</v>
      </c>
      <c r="K461" s="35"/>
      <c r="L461" s="35"/>
      <c r="M461" s="35"/>
      <c r="N461" s="35"/>
      <c r="O461" s="35"/>
      <c r="P461" s="35"/>
      <c r="Q461" s="39">
        <f t="shared" si="168"/>
        <v>0</v>
      </c>
      <c r="R461" s="35"/>
      <c r="S461" s="35"/>
      <c r="T461" s="35"/>
      <c r="U461" s="35"/>
      <c r="V461" s="35"/>
      <c r="W461" s="35"/>
      <c r="X461" s="39">
        <f t="shared" si="169"/>
        <v>0</v>
      </c>
      <c r="Y461" s="86">
        <f t="shared" si="145"/>
        <v>0</v>
      </c>
    </row>
    <row r="462" spans="1:25" x14ac:dyDescent="0.25">
      <c r="A462" s="85"/>
      <c r="B462" s="41"/>
      <c r="C462" s="42" t="s">
        <v>36</v>
      </c>
      <c r="D462" s="33"/>
      <c r="E462" s="64"/>
      <c r="F462" s="65"/>
      <c r="G462" s="64"/>
      <c r="H462" s="65"/>
      <c r="I462" s="37">
        <f t="shared" si="166"/>
        <v>0</v>
      </c>
      <c r="J462" s="38">
        <f t="shared" si="167"/>
        <v>0</v>
      </c>
      <c r="K462" s="35"/>
      <c r="L462" s="35"/>
      <c r="M462" s="35"/>
      <c r="N462" s="35"/>
      <c r="O462" s="35"/>
      <c r="P462" s="35"/>
      <c r="Q462" s="39">
        <f t="shared" si="168"/>
        <v>0</v>
      </c>
      <c r="R462" s="35"/>
      <c r="S462" s="35"/>
      <c r="T462" s="35"/>
      <c r="U462" s="35"/>
      <c r="V462" s="35"/>
      <c r="W462" s="35"/>
      <c r="X462" s="39">
        <f t="shared" si="169"/>
        <v>0</v>
      </c>
      <c r="Y462" s="86">
        <f t="shared" si="145"/>
        <v>0</v>
      </c>
    </row>
    <row r="463" spans="1:25" x14ac:dyDescent="0.25">
      <c r="A463" s="85"/>
      <c r="B463" s="41"/>
      <c r="C463" s="42" t="s">
        <v>37</v>
      </c>
      <c r="D463" s="33"/>
      <c r="E463" s="64"/>
      <c r="F463" s="65"/>
      <c r="G463" s="64"/>
      <c r="H463" s="65"/>
      <c r="I463" s="37">
        <f t="shared" si="166"/>
        <v>0</v>
      </c>
      <c r="J463" s="38">
        <f t="shared" si="167"/>
        <v>0</v>
      </c>
      <c r="K463" s="35"/>
      <c r="L463" s="35"/>
      <c r="M463" s="35"/>
      <c r="N463" s="35"/>
      <c r="O463" s="35"/>
      <c r="P463" s="35"/>
      <c r="Q463" s="39">
        <f t="shared" si="168"/>
        <v>0</v>
      </c>
      <c r="R463" s="35"/>
      <c r="S463" s="35"/>
      <c r="T463" s="35"/>
      <c r="U463" s="35"/>
      <c r="V463" s="35"/>
      <c r="W463" s="35"/>
      <c r="X463" s="39">
        <f t="shared" si="169"/>
        <v>0</v>
      </c>
      <c r="Y463" s="86">
        <f t="shared" si="145"/>
        <v>0</v>
      </c>
    </row>
    <row r="464" spans="1:25" x14ac:dyDescent="0.25">
      <c r="A464" s="85"/>
      <c r="B464" s="41"/>
      <c r="C464" s="42" t="s">
        <v>41</v>
      </c>
      <c r="D464" s="33"/>
      <c r="E464" s="64"/>
      <c r="F464" s="65"/>
      <c r="G464" s="64"/>
      <c r="H464" s="65"/>
      <c r="I464" s="37">
        <f t="shared" si="166"/>
        <v>0</v>
      </c>
      <c r="J464" s="38">
        <f t="shared" si="167"/>
        <v>0</v>
      </c>
      <c r="K464" s="35"/>
      <c r="L464" s="35"/>
      <c r="M464" s="35"/>
      <c r="N464" s="35"/>
      <c r="O464" s="35"/>
      <c r="P464" s="35"/>
      <c r="Q464" s="39">
        <f t="shared" si="168"/>
        <v>0</v>
      </c>
      <c r="R464" s="35"/>
      <c r="S464" s="35"/>
      <c r="T464" s="35"/>
      <c r="U464" s="35"/>
      <c r="V464" s="35"/>
      <c r="W464" s="35"/>
      <c r="X464" s="39">
        <f t="shared" si="169"/>
        <v>0</v>
      </c>
      <c r="Y464" s="86">
        <f t="shared" si="145"/>
        <v>0</v>
      </c>
    </row>
    <row r="465" spans="1:25" x14ac:dyDescent="0.25">
      <c r="A465" s="85"/>
      <c r="B465" s="41"/>
      <c r="C465" s="42" t="s">
        <v>42</v>
      </c>
      <c r="D465" s="33"/>
      <c r="E465" s="64"/>
      <c r="F465" s="65"/>
      <c r="G465" s="64"/>
      <c r="H465" s="65"/>
      <c r="I465" s="37">
        <f t="shared" si="166"/>
        <v>0</v>
      </c>
      <c r="J465" s="38">
        <f t="shared" si="167"/>
        <v>0</v>
      </c>
      <c r="K465" s="35"/>
      <c r="L465" s="35"/>
      <c r="M465" s="35"/>
      <c r="N465" s="35"/>
      <c r="O465" s="35"/>
      <c r="P465" s="35"/>
      <c r="Q465" s="39">
        <f t="shared" si="168"/>
        <v>0</v>
      </c>
      <c r="R465" s="35"/>
      <c r="S465" s="35"/>
      <c r="T465" s="35"/>
      <c r="U465" s="35"/>
      <c r="V465" s="35"/>
      <c r="W465" s="35"/>
      <c r="X465" s="39">
        <f t="shared" si="169"/>
        <v>0</v>
      </c>
      <c r="Y465" s="86">
        <f t="shared" si="145"/>
        <v>0</v>
      </c>
    </row>
    <row r="466" spans="1:25" x14ac:dyDescent="0.25">
      <c r="A466" s="85"/>
      <c r="B466" s="41"/>
      <c r="C466" s="58"/>
      <c r="D466" s="59"/>
      <c r="E466" s="60"/>
      <c r="F466" s="61"/>
      <c r="G466" s="60"/>
      <c r="H466" s="61"/>
      <c r="I466" s="37">
        <f t="shared" si="166"/>
        <v>0</v>
      </c>
      <c r="J466" s="38">
        <f t="shared" si="167"/>
        <v>0</v>
      </c>
      <c r="K466" s="35"/>
      <c r="L466" s="35"/>
      <c r="M466" s="35"/>
      <c r="N466" s="35"/>
      <c r="O466" s="35"/>
      <c r="P466" s="35"/>
      <c r="Q466" s="39">
        <f t="shared" si="168"/>
        <v>0</v>
      </c>
      <c r="R466" s="35"/>
      <c r="S466" s="35"/>
      <c r="T466" s="35"/>
      <c r="U466" s="35"/>
      <c r="V466" s="35"/>
      <c r="W466" s="35"/>
      <c r="X466" s="39">
        <f t="shared" si="169"/>
        <v>0</v>
      </c>
      <c r="Y466" s="86">
        <f t="shared" si="145"/>
        <v>0</v>
      </c>
    </row>
    <row r="467" spans="1:25" x14ac:dyDescent="0.25">
      <c r="A467" s="85"/>
      <c r="B467" s="41"/>
      <c r="C467" s="58"/>
      <c r="D467" s="59"/>
      <c r="E467" s="60"/>
      <c r="F467" s="61"/>
      <c r="G467" s="60"/>
      <c r="H467" s="61"/>
      <c r="I467" s="37">
        <f t="shared" si="166"/>
        <v>0</v>
      </c>
      <c r="J467" s="38">
        <f t="shared" si="167"/>
        <v>0</v>
      </c>
      <c r="K467" s="35"/>
      <c r="L467" s="35"/>
      <c r="M467" s="35"/>
      <c r="N467" s="35"/>
      <c r="O467" s="35"/>
      <c r="P467" s="35"/>
      <c r="Q467" s="39">
        <f t="shared" si="168"/>
        <v>0</v>
      </c>
      <c r="R467" s="35"/>
      <c r="S467" s="35"/>
      <c r="T467" s="35"/>
      <c r="U467" s="35"/>
      <c r="V467" s="35"/>
      <c r="W467" s="35"/>
      <c r="X467" s="39">
        <f t="shared" si="169"/>
        <v>0</v>
      </c>
      <c r="Y467" s="86">
        <f t="shared" si="145"/>
        <v>0</v>
      </c>
    </row>
    <row r="468" spans="1:25" x14ac:dyDescent="0.25">
      <c r="A468" s="85"/>
      <c r="B468" s="41"/>
      <c r="C468" s="58"/>
      <c r="D468" s="59"/>
      <c r="E468" s="60"/>
      <c r="F468" s="61"/>
      <c r="G468" s="60"/>
      <c r="H468" s="61"/>
      <c r="I468" s="37">
        <f t="shared" si="166"/>
        <v>0</v>
      </c>
      <c r="J468" s="38">
        <f t="shared" si="167"/>
        <v>0</v>
      </c>
      <c r="K468" s="35"/>
      <c r="L468" s="35"/>
      <c r="M468" s="35"/>
      <c r="N468" s="35"/>
      <c r="O468" s="35"/>
      <c r="P468" s="35"/>
      <c r="Q468" s="39">
        <f t="shared" si="168"/>
        <v>0</v>
      </c>
      <c r="R468" s="35"/>
      <c r="S468" s="35"/>
      <c r="T468" s="35"/>
      <c r="U468" s="35"/>
      <c r="V468" s="35"/>
      <c r="W468" s="35"/>
      <c r="X468" s="39">
        <f t="shared" si="169"/>
        <v>0</v>
      </c>
      <c r="Y468" s="86">
        <f t="shared" si="145"/>
        <v>0</v>
      </c>
    </row>
    <row r="469" spans="1:25" x14ac:dyDescent="0.25">
      <c r="A469" s="85"/>
      <c r="B469" s="41"/>
      <c r="C469" s="42"/>
      <c r="D469" s="43"/>
      <c r="E469" s="44"/>
      <c r="F469" s="45"/>
      <c r="G469" s="46"/>
      <c r="H469" s="47"/>
      <c r="I469" s="37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86"/>
    </row>
    <row r="470" spans="1:25" ht="15.75" thickBot="1" x14ac:dyDescent="0.3">
      <c r="A470" s="87"/>
      <c r="B470" s="88"/>
      <c r="C470" s="89" t="s">
        <v>38</v>
      </c>
      <c r="D470" s="90"/>
      <c r="E470" s="91"/>
      <c r="F470" s="92"/>
      <c r="G470" s="93"/>
      <c r="H470" s="94" t="s">
        <v>39</v>
      </c>
      <c r="I470" s="95">
        <f>SUM(I456:I469)</f>
        <v>0</v>
      </c>
      <c r="J470" s="96">
        <f>SUM(J456:J469)</f>
        <v>0</v>
      </c>
      <c r="K470" s="96">
        <f t="shared" ref="K470:X470" si="170">SUM(K456:K469)</f>
        <v>0</v>
      </c>
      <c r="L470" s="96">
        <f t="shared" si="170"/>
        <v>0</v>
      </c>
      <c r="M470" s="96">
        <f t="shared" si="170"/>
        <v>0</v>
      </c>
      <c r="N470" s="96">
        <f t="shared" si="170"/>
        <v>0</v>
      </c>
      <c r="O470" s="96">
        <f t="shared" si="170"/>
        <v>0</v>
      </c>
      <c r="P470" s="96">
        <f t="shared" si="170"/>
        <v>0</v>
      </c>
      <c r="Q470" s="96">
        <f t="shared" si="170"/>
        <v>0</v>
      </c>
      <c r="R470" s="96">
        <f t="shared" si="170"/>
        <v>0</v>
      </c>
      <c r="S470" s="96">
        <f t="shared" si="170"/>
        <v>0</v>
      </c>
      <c r="T470" s="96">
        <f t="shared" si="170"/>
        <v>0</v>
      </c>
      <c r="U470" s="96">
        <f t="shared" si="170"/>
        <v>0</v>
      </c>
      <c r="V470" s="96">
        <f t="shared" si="170"/>
        <v>0</v>
      </c>
      <c r="W470" s="96">
        <f t="shared" si="170"/>
        <v>0</v>
      </c>
      <c r="X470" s="96">
        <f t="shared" si="170"/>
        <v>0</v>
      </c>
      <c r="Y470" s="97">
        <f t="shared" si="145"/>
        <v>0</v>
      </c>
    </row>
    <row r="471" spans="1:25" x14ac:dyDescent="0.25">
      <c r="A471" s="30" t="s">
        <v>47</v>
      </c>
      <c r="B471" s="98"/>
      <c r="C471" s="99" t="s">
        <v>30</v>
      </c>
      <c r="D471" s="100"/>
      <c r="E471" s="101"/>
      <c r="F471" s="102"/>
      <c r="G471" s="101"/>
      <c r="H471" s="102"/>
      <c r="I471" s="103">
        <f t="shared" ref="I471:J478" si="171">SUM(G471-E471)</f>
        <v>0</v>
      </c>
      <c r="J471" s="104">
        <f t="shared" si="171"/>
        <v>0</v>
      </c>
      <c r="K471" s="105"/>
      <c r="L471" s="105"/>
      <c r="M471" s="105"/>
      <c r="N471" s="105"/>
      <c r="O471" s="105"/>
      <c r="P471" s="105"/>
      <c r="Q471" s="106">
        <f>SUM(K471:P471)</f>
        <v>0</v>
      </c>
      <c r="R471" s="105"/>
      <c r="S471" s="105"/>
      <c r="T471" s="105"/>
      <c r="U471" s="105"/>
      <c r="V471" s="105"/>
      <c r="W471" s="105"/>
      <c r="X471" s="106">
        <f>SUM(R471:W471)</f>
        <v>0</v>
      </c>
      <c r="Y471" s="107">
        <f t="shared" si="145"/>
        <v>0</v>
      </c>
    </row>
    <row r="472" spans="1:25" x14ac:dyDescent="0.25">
      <c r="A472" s="30"/>
      <c r="B472" s="41"/>
      <c r="C472" s="42" t="s">
        <v>31</v>
      </c>
      <c r="D472" s="33"/>
      <c r="E472" s="64"/>
      <c r="F472" s="65"/>
      <c r="G472" s="64"/>
      <c r="H472" s="65"/>
      <c r="I472" s="37">
        <f t="shared" si="171"/>
        <v>0</v>
      </c>
      <c r="J472" s="38">
        <f t="shared" si="171"/>
        <v>0</v>
      </c>
      <c r="K472" s="35"/>
      <c r="L472" s="35"/>
      <c r="M472" s="35"/>
      <c r="N472" s="35"/>
      <c r="O472" s="35"/>
      <c r="P472" s="35"/>
      <c r="Q472" s="39">
        <f t="shared" ref="Q472:Q478" si="172">SUM(K472:P472)</f>
        <v>0</v>
      </c>
      <c r="R472" s="35"/>
      <c r="S472" s="35"/>
      <c r="T472" s="35"/>
      <c r="U472" s="35"/>
      <c r="V472" s="35"/>
      <c r="W472" s="35"/>
      <c r="X472" s="39">
        <f t="shared" ref="X472:X478" si="173">SUM(R472:W472)</f>
        <v>0</v>
      </c>
      <c r="Y472" s="40">
        <f t="shared" si="145"/>
        <v>0</v>
      </c>
    </row>
    <row r="473" spans="1:25" x14ac:dyDescent="0.25">
      <c r="A473" s="30"/>
      <c r="B473" s="41"/>
      <c r="C473" s="42" t="s">
        <v>32</v>
      </c>
      <c r="D473" s="33"/>
      <c r="E473" s="64"/>
      <c r="F473" s="65"/>
      <c r="G473" s="64"/>
      <c r="H473" s="65"/>
      <c r="I473" s="37">
        <f t="shared" si="171"/>
        <v>0</v>
      </c>
      <c r="J473" s="38">
        <f t="shared" si="171"/>
        <v>0</v>
      </c>
      <c r="K473" s="35"/>
      <c r="L473" s="35"/>
      <c r="M473" s="35"/>
      <c r="N473" s="35"/>
      <c r="O473" s="35"/>
      <c r="P473" s="35"/>
      <c r="Q473" s="39">
        <f t="shared" si="172"/>
        <v>0</v>
      </c>
      <c r="R473" s="35"/>
      <c r="S473" s="35"/>
      <c r="T473" s="35"/>
      <c r="U473" s="35"/>
      <c r="V473" s="35"/>
      <c r="W473" s="35"/>
      <c r="X473" s="39">
        <f t="shared" si="173"/>
        <v>0</v>
      </c>
      <c r="Y473" s="40">
        <f t="shared" si="145"/>
        <v>0</v>
      </c>
    </row>
    <row r="474" spans="1:25" x14ac:dyDescent="0.25">
      <c r="A474" s="30"/>
      <c r="B474" s="41"/>
      <c r="C474" s="42" t="s">
        <v>33</v>
      </c>
      <c r="D474" s="33"/>
      <c r="E474" s="64"/>
      <c r="F474" s="65"/>
      <c r="G474" s="64"/>
      <c r="H474" s="65"/>
      <c r="I474" s="37">
        <f t="shared" si="171"/>
        <v>0</v>
      </c>
      <c r="J474" s="38">
        <f t="shared" si="171"/>
        <v>0</v>
      </c>
      <c r="K474" s="35"/>
      <c r="L474" s="35"/>
      <c r="M474" s="35"/>
      <c r="N474" s="35"/>
      <c r="O474" s="35"/>
      <c r="P474" s="35"/>
      <c r="Q474" s="39">
        <f t="shared" si="172"/>
        <v>0</v>
      </c>
      <c r="R474" s="35"/>
      <c r="S474" s="35"/>
      <c r="T474" s="35"/>
      <c r="U474" s="35"/>
      <c r="V474" s="35"/>
      <c r="W474" s="35"/>
      <c r="X474" s="39">
        <f t="shared" si="173"/>
        <v>0</v>
      </c>
      <c r="Y474" s="40">
        <f t="shared" si="145"/>
        <v>0</v>
      </c>
    </row>
    <row r="475" spans="1:25" x14ac:dyDescent="0.25">
      <c r="A475" s="30"/>
      <c r="B475" s="41"/>
      <c r="C475" s="42" t="s">
        <v>34</v>
      </c>
      <c r="D475" s="33"/>
      <c r="E475" s="64"/>
      <c r="F475" s="65"/>
      <c r="G475" s="64"/>
      <c r="H475" s="65"/>
      <c r="I475" s="37">
        <f t="shared" si="171"/>
        <v>0</v>
      </c>
      <c r="J475" s="38">
        <f t="shared" si="171"/>
        <v>0</v>
      </c>
      <c r="K475" s="35"/>
      <c r="L475" s="35"/>
      <c r="M475" s="35"/>
      <c r="N475" s="35"/>
      <c r="O475" s="35"/>
      <c r="P475" s="35"/>
      <c r="Q475" s="39">
        <f t="shared" si="172"/>
        <v>0</v>
      </c>
      <c r="R475" s="35"/>
      <c r="S475" s="35"/>
      <c r="T475" s="35"/>
      <c r="U475" s="35"/>
      <c r="V475" s="35"/>
      <c r="W475" s="35"/>
      <c r="X475" s="39">
        <f t="shared" si="173"/>
        <v>0</v>
      </c>
      <c r="Y475" s="40">
        <f t="shared" si="145"/>
        <v>0</v>
      </c>
    </row>
    <row r="476" spans="1:25" x14ac:dyDescent="0.25">
      <c r="A476" s="30"/>
      <c r="B476" s="41"/>
      <c r="C476" s="42" t="s">
        <v>35</v>
      </c>
      <c r="D476" s="33"/>
      <c r="E476" s="64"/>
      <c r="F476" s="65"/>
      <c r="G476" s="64"/>
      <c r="H476" s="65"/>
      <c r="I476" s="37">
        <f t="shared" si="171"/>
        <v>0</v>
      </c>
      <c r="J476" s="38">
        <f t="shared" si="171"/>
        <v>0</v>
      </c>
      <c r="K476" s="35"/>
      <c r="L476" s="35"/>
      <c r="M476" s="35"/>
      <c r="N476" s="35"/>
      <c r="O476" s="35"/>
      <c r="P476" s="35"/>
      <c r="Q476" s="39">
        <f t="shared" si="172"/>
        <v>0</v>
      </c>
      <c r="R476" s="35"/>
      <c r="S476" s="35"/>
      <c r="T476" s="35"/>
      <c r="U476" s="35"/>
      <c r="V476" s="35"/>
      <c r="W476" s="35"/>
      <c r="X476" s="39">
        <f t="shared" si="173"/>
        <v>0</v>
      </c>
      <c r="Y476" s="40">
        <f t="shared" si="145"/>
        <v>0</v>
      </c>
    </row>
    <row r="477" spans="1:25" x14ac:dyDescent="0.25">
      <c r="A477" s="30"/>
      <c r="B477" s="41"/>
      <c r="C477" s="42" t="s">
        <v>36</v>
      </c>
      <c r="D477" s="33"/>
      <c r="E477" s="64"/>
      <c r="F477" s="65"/>
      <c r="G477" s="64"/>
      <c r="H477" s="65"/>
      <c r="I477" s="37">
        <f t="shared" si="171"/>
        <v>0</v>
      </c>
      <c r="J477" s="38">
        <f t="shared" si="171"/>
        <v>0</v>
      </c>
      <c r="K477" s="35"/>
      <c r="L477" s="35"/>
      <c r="M477" s="35"/>
      <c r="N477" s="35"/>
      <c r="O477" s="35"/>
      <c r="P477" s="35"/>
      <c r="Q477" s="39">
        <f t="shared" si="172"/>
        <v>0</v>
      </c>
      <c r="R477" s="35"/>
      <c r="S477" s="35"/>
      <c r="T477" s="35"/>
      <c r="U477" s="35"/>
      <c r="V477" s="35"/>
      <c r="W477" s="35"/>
      <c r="X477" s="39">
        <f t="shared" si="173"/>
        <v>0</v>
      </c>
      <c r="Y477" s="40">
        <f t="shared" si="145"/>
        <v>0</v>
      </c>
    </row>
    <row r="478" spans="1:25" x14ac:dyDescent="0.25">
      <c r="A478" s="30"/>
      <c r="B478" s="41"/>
      <c r="C478" s="42" t="s">
        <v>37</v>
      </c>
      <c r="D478" s="33"/>
      <c r="E478" s="64"/>
      <c r="F478" s="65"/>
      <c r="G478" s="64"/>
      <c r="H478" s="65"/>
      <c r="I478" s="37">
        <f t="shared" si="171"/>
        <v>0</v>
      </c>
      <c r="J478" s="38">
        <f t="shared" si="171"/>
        <v>0</v>
      </c>
      <c r="K478" s="35"/>
      <c r="L478" s="35"/>
      <c r="M478" s="35"/>
      <c r="N478" s="35"/>
      <c r="O478" s="35"/>
      <c r="P478" s="35"/>
      <c r="Q478" s="39">
        <f t="shared" si="172"/>
        <v>0</v>
      </c>
      <c r="R478" s="35"/>
      <c r="S478" s="35"/>
      <c r="T478" s="35"/>
      <c r="U478" s="35"/>
      <c r="V478" s="35"/>
      <c r="W478" s="35"/>
      <c r="X478" s="39">
        <f t="shared" si="173"/>
        <v>0</v>
      </c>
      <c r="Y478" s="40">
        <f t="shared" si="145"/>
        <v>0</v>
      </c>
    </row>
    <row r="479" spans="1:25" x14ac:dyDescent="0.25">
      <c r="A479" s="30"/>
      <c r="B479" s="41"/>
      <c r="C479" s="42"/>
      <c r="D479" s="43"/>
      <c r="E479" s="44"/>
      <c r="F479" s="45"/>
      <c r="G479" s="46"/>
      <c r="H479" s="47"/>
      <c r="I479" s="37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0"/>
    </row>
    <row r="480" spans="1:25" ht="15.75" thickBot="1" x14ac:dyDescent="0.3">
      <c r="A480" s="87"/>
      <c r="B480" s="88"/>
      <c r="C480" s="89" t="s">
        <v>38</v>
      </c>
      <c r="D480" s="90"/>
      <c r="E480" s="91"/>
      <c r="F480" s="92"/>
      <c r="G480" s="93"/>
      <c r="H480" s="94" t="s">
        <v>39</v>
      </c>
      <c r="I480" s="95">
        <f>SUM(I471:I479)</f>
        <v>0</v>
      </c>
      <c r="J480" s="96">
        <f>SUM(J471:J479)</f>
        <v>0</v>
      </c>
      <c r="K480" s="96">
        <f t="shared" ref="K480:X480" si="174">SUM(K471:K479)</f>
        <v>0</v>
      </c>
      <c r="L480" s="96">
        <f t="shared" si="174"/>
        <v>0</v>
      </c>
      <c r="M480" s="96">
        <f t="shared" si="174"/>
        <v>0</v>
      </c>
      <c r="N480" s="96">
        <f t="shared" si="174"/>
        <v>0</v>
      </c>
      <c r="O480" s="96">
        <f t="shared" si="174"/>
        <v>0</v>
      </c>
      <c r="P480" s="96">
        <f t="shared" si="174"/>
        <v>0</v>
      </c>
      <c r="Q480" s="96">
        <f t="shared" si="174"/>
        <v>0</v>
      </c>
      <c r="R480" s="96">
        <f t="shared" si="174"/>
        <v>0</v>
      </c>
      <c r="S480" s="96">
        <f t="shared" si="174"/>
        <v>0</v>
      </c>
      <c r="T480" s="96">
        <f t="shared" si="174"/>
        <v>0</v>
      </c>
      <c r="U480" s="96">
        <f t="shared" si="174"/>
        <v>0</v>
      </c>
      <c r="V480" s="96">
        <f t="shared" si="174"/>
        <v>0</v>
      </c>
      <c r="W480" s="96">
        <f t="shared" si="174"/>
        <v>0</v>
      </c>
      <c r="X480" s="96">
        <f t="shared" si="174"/>
        <v>0</v>
      </c>
      <c r="Y480" s="97">
        <f>SUM(Q480-X480)</f>
        <v>0</v>
      </c>
    </row>
    <row r="481" spans="4:24" x14ac:dyDescent="0.25">
      <c r="D481" s="108"/>
    </row>
    <row r="482" spans="4:24" x14ac:dyDescent="0.25">
      <c r="D482" s="108"/>
    </row>
    <row r="483" spans="4:24" x14ac:dyDescent="0.25">
      <c r="D483" s="108"/>
      <c r="I483" s="2"/>
      <c r="J483" s="2"/>
      <c r="K483" s="109" t="s">
        <v>1</v>
      </c>
      <c r="L483" s="110"/>
      <c r="M483" s="110"/>
      <c r="N483" s="110"/>
      <c r="O483" s="110"/>
      <c r="P483" s="110"/>
      <c r="Q483" s="111"/>
      <c r="R483" s="112"/>
      <c r="S483" s="112"/>
      <c r="T483" s="112"/>
      <c r="U483" s="112"/>
      <c r="V483" s="112"/>
      <c r="W483" s="112"/>
      <c r="X483" s="112"/>
    </row>
    <row r="484" spans="4:24" x14ac:dyDescent="0.25">
      <c r="D484" s="108"/>
      <c r="I484" s="2"/>
      <c r="J484" s="2"/>
      <c r="K484" s="113" t="s">
        <v>48</v>
      </c>
      <c r="L484" s="113"/>
      <c r="M484" s="113" t="s">
        <v>49</v>
      </c>
      <c r="N484" s="113"/>
      <c r="O484" s="113" t="s">
        <v>50</v>
      </c>
      <c r="P484" s="17"/>
      <c r="Q484" s="114"/>
      <c r="R484" s="115" t="s">
        <v>51</v>
      </c>
      <c r="S484" s="110"/>
      <c r="T484" s="110"/>
      <c r="U484" s="110"/>
      <c r="V484" s="110"/>
      <c r="W484" s="110"/>
      <c r="X484" s="114"/>
    </row>
    <row r="485" spans="4:24" ht="33.75" x14ac:dyDescent="0.25">
      <c r="D485" s="108"/>
      <c r="I485" s="116" t="s">
        <v>52</v>
      </c>
      <c r="J485" s="116" t="s">
        <v>53</v>
      </c>
      <c r="K485" s="116" t="s">
        <v>54</v>
      </c>
      <c r="L485" s="116" t="s">
        <v>55</v>
      </c>
      <c r="M485" s="116" t="s">
        <v>54</v>
      </c>
      <c r="N485" s="116" t="s">
        <v>55</v>
      </c>
      <c r="O485" s="117" t="s">
        <v>56</v>
      </c>
      <c r="P485" s="118" t="s">
        <v>57</v>
      </c>
      <c r="Q485" s="116" t="s">
        <v>58</v>
      </c>
      <c r="R485" s="116" t="s">
        <v>22</v>
      </c>
      <c r="S485" s="116" t="s">
        <v>59</v>
      </c>
      <c r="T485" s="116" t="s">
        <v>24</v>
      </c>
      <c r="U485" s="116" t="s">
        <v>60</v>
      </c>
      <c r="V485" s="116" t="s">
        <v>61</v>
      </c>
      <c r="W485" s="116" t="s">
        <v>27</v>
      </c>
      <c r="X485" s="119" t="s">
        <v>62</v>
      </c>
    </row>
    <row r="486" spans="4:24" x14ac:dyDescent="0.25">
      <c r="D486" s="108"/>
      <c r="I486" s="120">
        <f t="shared" ref="I486:X486" si="175">I15+I30+I45+I60+I75+I90+I100+I110+I125+I140+I155+I170+I185+I195+I205+I220+I235+I250+I265+I280+I290+I300+I315+I330+I345+I360+I375+I385+I395+I410+I425+I440+I455+I470+I480</f>
        <v>5.6569444444444432</v>
      </c>
      <c r="J486" s="121">
        <f t="shared" si="175"/>
        <v>3910</v>
      </c>
      <c r="K486" s="121">
        <f t="shared" si="175"/>
        <v>76</v>
      </c>
      <c r="L486" s="121">
        <f t="shared" si="175"/>
        <v>120</v>
      </c>
      <c r="M486" s="121">
        <f t="shared" si="175"/>
        <v>23</v>
      </c>
      <c r="N486" s="121">
        <f t="shared" si="175"/>
        <v>5</v>
      </c>
      <c r="O486" s="121">
        <f t="shared" si="175"/>
        <v>0</v>
      </c>
      <c r="P486" s="121">
        <f t="shared" si="175"/>
        <v>0</v>
      </c>
      <c r="Q486" s="121">
        <f t="shared" si="175"/>
        <v>224</v>
      </c>
      <c r="R486" s="121">
        <f t="shared" si="175"/>
        <v>3</v>
      </c>
      <c r="S486" s="121">
        <f t="shared" si="175"/>
        <v>142</v>
      </c>
      <c r="T486" s="121">
        <f t="shared" si="175"/>
        <v>36</v>
      </c>
      <c r="U486" s="121">
        <f t="shared" si="175"/>
        <v>0</v>
      </c>
      <c r="V486" s="121">
        <f t="shared" si="175"/>
        <v>40</v>
      </c>
      <c r="W486" s="121">
        <f t="shared" si="175"/>
        <v>3</v>
      </c>
      <c r="X486" s="121">
        <f t="shared" si="175"/>
        <v>224</v>
      </c>
    </row>
    <row r="487" spans="4:24" x14ac:dyDescent="0.25">
      <c r="D487" s="108"/>
      <c r="I487" s="2"/>
      <c r="J487" s="122"/>
      <c r="K487" s="122"/>
      <c r="L487" s="122"/>
      <c r="M487" s="122"/>
      <c r="N487" s="122"/>
      <c r="O487" s="2"/>
      <c r="P487" s="123" t="s">
        <v>30</v>
      </c>
      <c r="Q487" s="124">
        <f t="shared" ref="Q487:Q493" si="176">Q6+Q16+Q31+Q46+Q61+Q76+Q91+Q101+Q111+Q126+Q141+Q156+Q171+Q186+Q196+Q206+Q221+Q236+Q251+Q266+Q281+Q291+Q301+Q316+Q331+Q346+Q361+Q376+Q386+Q396+Q411+Q426+Q441+Q456+Q471</f>
        <v>47</v>
      </c>
      <c r="R487" s="2"/>
      <c r="S487" s="2"/>
      <c r="T487" s="2"/>
      <c r="U487" s="2"/>
      <c r="V487" s="2"/>
      <c r="W487" s="123" t="s">
        <v>30</v>
      </c>
      <c r="X487" s="124">
        <f t="shared" ref="X487:X493" si="177">X6+X16+X31+X46+X61+X76+X91+X101+X111+X126+X141+X156+X171+X186+X196+X206+X221+X236+X251+X266+X281+X291+X301+X316+X331+X346+X361+X376+X386+X396+X411+X426+X441+X456+X471</f>
        <v>47</v>
      </c>
    </row>
    <row r="488" spans="4:24" x14ac:dyDescent="0.25">
      <c r="D488" s="108"/>
      <c r="I488" s="125"/>
      <c r="J488" s="125"/>
      <c r="K488" s="125"/>
      <c r="L488" s="125"/>
      <c r="M488" s="125"/>
      <c r="N488" s="125"/>
      <c r="O488" s="2"/>
      <c r="P488" s="123" t="s">
        <v>31</v>
      </c>
      <c r="Q488" s="124">
        <f t="shared" si="176"/>
        <v>3</v>
      </c>
      <c r="R488" s="125"/>
      <c r="S488" s="125"/>
      <c r="T488" s="125"/>
      <c r="U488" s="125"/>
      <c r="V488" s="125"/>
      <c r="W488" s="123" t="s">
        <v>31</v>
      </c>
      <c r="X488" s="124">
        <f t="shared" si="177"/>
        <v>3</v>
      </c>
    </row>
    <row r="489" spans="4:24" x14ac:dyDescent="0.25">
      <c r="D489" s="108"/>
      <c r="I489" s="125"/>
      <c r="J489" s="125"/>
      <c r="K489" s="125"/>
      <c r="L489" s="125"/>
      <c r="M489" s="125"/>
      <c r="N489" s="125"/>
      <c r="O489" s="2"/>
      <c r="P489" s="123" t="s">
        <v>32</v>
      </c>
      <c r="Q489" s="124">
        <f t="shared" si="176"/>
        <v>46</v>
      </c>
      <c r="R489" s="125"/>
      <c r="S489" s="125"/>
      <c r="T489" s="125"/>
      <c r="U489" s="125"/>
      <c r="V489" s="125"/>
      <c r="W489" s="123" t="s">
        <v>32</v>
      </c>
      <c r="X489" s="124">
        <f t="shared" si="177"/>
        <v>46</v>
      </c>
    </row>
    <row r="490" spans="4:24" x14ac:dyDescent="0.25">
      <c r="D490" s="108"/>
      <c r="I490" s="125"/>
      <c r="J490" s="125"/>
      <c r="K490" s="125"/>
      <c r="L490" s="125"/>
      <c r="M490" s="125"/>
      <c r="N490" s="125"/>
      <c r="O490" s="2"/>
      <c r="P490" s="123" t="s">
        <v>33</v>
      </c>
      <c r="Q490" s="124">
        <f t="shared" si="176"/>
        <v>27</v>
      </c>
      <c r="R490" s="125"/>
      <c r="S490" s="125"/>
      <c r="T490" s="125"/>
      <c r="U490" s="125"/>
      <c r="V490" s="125"/>
      <c r="W490" s="123" t="s">
        <v>33</v>
      </c>
      <c r="X490" s="124">
        <f t="shared" si="177"/>
        <v>27</v>
      </c>
    </row>
    <row r="491" spans="4:24" x14ac:dyDescent="0.25">
      <c r="D491" s="108"/>
      <c r="I491" s="125"/>
      <c r="J491" s="125"/>
      <c r="K491" s="125"/>
      <c r="L491" s="125"/>
      <c r="M491" s="125"/>
      <c r="N491" s="125"/>
      <c r="O491" s="2"/>
      <c r="P491" s="123" t="s">
        <v>34</v>
      </c>
      <c r="Q491" s="124">
        <f t="shared" si="176"/>
        <v>36</v>
      </c>
      <c r="R491" s="125"/>
      <c r="S491" s="125"/>
      <c r="T491" s="125"/>
      <c r="U491" s="125"/>
      <c r="V491" s="125"/>
      <c r="W491" s="123" t="s">
        <v>34</v>
      </c>
      <c r="X491" s="124">
        <f t="shared" si="177"/>
        <v>36</v>
      </c>
    </row>
    <row r="492" spans="4:24" x14ac:dyDescent="0.25">
      <c r="D492" s="108"/>
      <c r="I492" s="125"/>
      <c r="J492" s="125"/>
      <c r="K492" s="125"/>
      <c r="L492" s="125"/>
      <c r="M492" s="125"/>
      <c r="N492" s="125"/>
      <c r="O492" s="2"/>
      <c r="P492" s="123" t="s">
        <v>35</v>
      </c>
      <c r="Q492" s="124">
        <f t="shared" si="176"/>
        <v>65</v>
      </c>
      <c r="R492" s="125"/>
      <c r="S492" s="125"/>
      <c r="T492" s="125"/>
      <c r="U492" s="125"/>
      <c r="V492" s="125"/>
      <c r="W492" s="123" t="s">
        <v>35</v>
      </c>
      <c r="X492" s="124">
        <f t="shared" si="177"/>
        <v>65</v>
      </c>
    </row>
    <row r="493" spans="4:24" x14ac:dyDescent="0.25">
      <c r="D493" s="108"/>
      <c r="I493" s="125"/>
      <c r="J493" s="125"/>
      <c r="K493" s="125"/>
      <c r="L493" s="125"/>
      <c r="M493" s="125"/>
      <c r="N493" s="125"/>
      <c r="O493" s="2"/>
      <c r="P493" s="123" t="s">
        <v>36</v>
      </c>
      <c r="Q493" s="124">
        <f t="shared" si="176"/>
        <v>0</v>
      </c>
      <c r="R493" s="125"/>
      <c r="S493" s="125"/>
      <c r="T493" s="125"/>
      <c r="U493" s="125"/>
      <c r="V493" s="125"/>
      <c r="W493" s="123" t="s">
        <v>36</v>
      </c>
      <c r="X493" s="124">
        <f t="shared" si="177"/>
        <v>0</v>
      </c>
    </row>
    <row r="494" spans="4:24" x14ac:dyDescent="0.25">
      <c r="D494" s="108"/>
      <c r="I494" s="125"/>
      <c r="J494" s="125"/>
      <c r="K494" s="125"/>
      <c r="L494" s="125"/>
      <c r="M494" s="125"/>
      <c r="N494" s="125"/>
      <c r="O494" s="2"/>
      <c r="P494" s="123" t="s">
        <v>37</v>
      </c>
      <c r="Q494" s="124">
        <f>Q13+Q43+Q58+Q73+Q88+Q98+Q108+Q123+Q138+Q153+Q168+Q183+Q193+Q203+Q218+Q233+Q248+Q263+Q278+Q288+Q298+Q313+Q328+Q343+Q358+Q373+Q383+Q393+Q408+Q423+Q438+Q453+Q468+Q478</f>
        <v>0</v>
      </c>
      <c r="R494" s="125"/>
      <c r="S494" s="125"/>
      <c r="T494" s="125"/>
      <c r="U494" s="125"/>
      <c r="V494" s="125"/>
      <c r="W494" s="123" t="s">
        <v>37</v>
      </c>
      <c r="X494" s="124">
        <f>X13+X43+X58+X73+X88+X98+X108+X123+X138+X153+X168+X183+X193+X203+X218+X233+X248+X263+X278+X288+X298+X313+X328+X343+X358+X373+X383+X393+X408+X423+X438+X453+X468+X478</f>
        <v>0</v>
      </c>
    </row>
    <row r="495" spans="4:24" x14ac:dyDescent="0.25">
      <c r="D495" s="108"/>
      <c r="I495" s="125"/>
      <c r="J495" s="125"/>
      <c r="K495" s="125"/>
      <c r="L495" s="125"/>
      <c r="M495" s="125"/>
      <c r="N495" s="125"/>
      <c r="O495" s="2"/>
      <c r="P495" s="123" t="s">
        <v>41</v>
      </c>
      <c r="Q495" s="124">
        <f>Q14+Q24+Q39+Q54+Q69+Q84+Q119+Q134+Q149+Q164+Q179+Q214+Q229+Q244+Q259+Q274+Q309+Q324+Q339+Q354+Q369+Q404+Q419+Q434+Q449+Q464</f>
        <v>0</v>
      </c>
      <c r="R495" s="125"/>
      <c r="S495" s="125"/>
      <c r="T495" s="125"/>
      <c r="U495" s="125"/>
      <c r="V495" s="125"/>
      <c r="W495" s="123" t="s">
        <v>41</v>
      </c>
      <c r="X495" s="124">
        <f>X14+X24+X39+X54+X69+X84+X119+X134+X149+X164+X179+X214+X229+X244+X259+X274+X309+X324+X339+X354+X369+X404+X419+X434+X449+X464</f>
        <v>0</v>
      </c>
    </row>
    <row r="496" spans="4:24" x14ac:dyDescent="0.25">
      <c r="D496" s="108"/>
      <c r="I496" s="125"/>
      <c r="J496" s="125"/>
      <c r="K496" s="125"/>
      <c r="L496" s="125"/>
      <c r="M496" s="125"/>
      <c r="N496" s="125"/>
      <c r="O496" s="2"/>
      <c r="P496" s="123" t="s">
        <v>42</v>
      </c>
      <c r="Q496" s="124"/>
      <c r="R496" s="125"/>
      <c r="S496" s="125"/>
      <c r="T496" s="125"/>
      <c r="U496" s="125"/>
      <c r="V496" s="125"/>
      <c r="W496" s="123" t="s">
        <v>42</v>
      </c>
      <c r="X496" s="124"/>
    </row>
    <row r="497" spans="4:25" x14ac:dyDescent="0.25">
      <c r="D497" s="108"/>
      <c r="I497" s="125"/>
      <c r="J497" s="125"/>
      <c r="K497" s="125"/>
      <c r="L497" s="125"/>
      <c r="M497" s="125"/>
      <c r="N497" s="125"/>
      <c r="O497" s="2"/>
      <c r="P497" s="123" t="s">
        <v>7</v>
      </c>
      <c r="Q497" s="124">
        <f>SUM(Q487:Q496)</f>
        <v>224</v>
      </c>
      <c r="R497" s="125"/>
      <c r="S497" s="125"/>
      <c r="T497" s="125"/>
      <c r="U497" s="125"/>
      <c r="V497" s="125"/>
      <c r="W497" s="123" t="s">
        <v>7</v>
      </c>
      <c r="X497" s="124">
        <f>SUM(X487:X496)</f>
        <v>224</v>
      </c>
    </row>
    <row r="498" spans="4:25" x14ac:dyDescent="0.25">
      <c r="D498" s="108"/>
      <c r="I498" s="125"/>
      <c r="J498" s="125"/>
      <c r="K498" s="125"/>
      <c r="L498" s="125"/>
      <c r="M498" s="125"/>
      <c r="N498" s="125"/>
      <c r="O498" s="125"/>
      <c r="P498" s="126"/>
      <c r="Q498" s="127"/>
      <c r="R498" s="125"/>
      <c r="S498" s="125"/>
      <c r="T498" s="125"/>
      <c r="U498" s="125"/>
      <c r="V498" s="125"/>
      <c r="W498" s="125"/>
      <c r="X498" s="127"/>
    </row>
    <row r="499" spans="4:25" x14ac:dyDescent="0.25">
      <c r="D499" s="108"/>
      <c r="I499" s="125"/>
      <c r="J499" s="125"/>
      <c r="K499" s="125"/>
      <c r="L499" s="125"/>
      <c r="M499" s="125"/>
      <c r="N499" s="125"/>
      <c r="O499" s="2"/>
      <c r="P499" s="125"/>
      <c r="Q499" s="127"/>
      <c r="R499" s="125"/>
      <c r="S499" s="125"/>
      <c r="T499" s="125"/>
      <c r="U499" s="125"/>
      <c r="V499" s="125"/>
      <c r="W499" s="125"/>
      <c r="X499" s="127"/>
    </row>
    <row r="500" spans="4:25" x14ac:dyDescent="0.25">
      <c r="D500" s="108"/>
      <c r="I500" s="125"/>
      <c r="J500" s="125"/>
      <c r="K500" s="125"/>
      <c r="L500" s="125"/>
      <c r="M500" s="125"/>
      <c r="N500" s="125"/>
      <c r="O500" s="125"/>
      <c r="P500" s="125"/>
      <c r="Q500" s="128"/>
      <c r="R500" s="125"/>
      <c r="S500" s="125"/>
      <c r="T500" s="128"/>
      <c r="U500" s="125"/>
      <c r="V500" s="125"/>
      <c r="W500" s="125"/>
      <c r="X500" s="125"/>
    </row>
    <row r="501" spans="4:25" ht="15.75" x14ac:dyDescent="0.25">
      <c r="D501" s="108"/>
      <c r="I501" s="129" t="s">
        <v>63</v>
      </c>
      <c r="J501" s="125"/>
      <c r="L501" s="125"/>
      <c r="M501" s="125"/>
      <c r="N501" s="125"/>
      <c r="O501" s="125"/>
      <c r="P501" s="125"/>
      <c r="Q501" s="125"/>
      <c r="R501" s="125"/>
      <c r="S501" s="125"/>
      <c r="T501" s="128"/>
      <c r="U501" s="125"/>
      <c r="V501" s="125"/>
      <c r="W501" s="125"/>
      <c r="X501" s="125"/>
    </row>
    <row r="502" spans="4:25" x14ac:dyDescent="0.25">
      <c r="D502" s="108"/>
      <c r="J502" s="130" t="s">
        <v>64</v>
      </c>
      <c r="K502" s="131"/>
      <c r="L502" s="132"/>
      <c r="M502" s="130" t="s">
        <v>65</v>
      </c>
      <c r="N502" s="133"/>
      <c r="O502" s="132"/>
      <c r="P502" s="130" t="s">
        <v>65</v>
      </c>
      <c r="Q502" s="133"/>
      <c r="R502" s="132"/>
      <c r="S502" s="132"/>
      <c r="T502" s="134"/>
      <c r="U502" s="134"/>
      <c r="V502" s="134"/>
      <c r="W502" s="134"/>
      <c r="X502" s="125"/>
    </row>
    <row r="503" spans="4:25" x14ac:dyDescent="0.25">
      <c r="D503" s="108"/>
      <c r="I503" s="134"/>
      <c r="J503" s="135" t="s">
        <v>66</v>
      </c>
      <c r="K503" s="136" t="s">
        <v>67</v>
      </c>
      <c r="L503" s="137" t="s">
        <v>68</v>
      </c>
      <c r="M503" s="138" t="s">
        <v>69</v>
      </c>
      <c r="N503" s="138" t="s">
        <v>70</v>
      </c>
      <c r="O503" s="138" t="s">
        <v>68</v>
      </c>
      <c r="P503" s="138" t="s">
        <v>71</v>
      </c>
      <c r="Q503" s="138" t="s">
        <v>72</v>
      </c>
      <c r="R503" s="138" t="s">
        <v>68</v>
      </c>
      <c r="S503" s="138" t="s">
        <v>73</v>
      </c>
      <c r="T503" s="138" t="s">
        <v>74</v>
      </c>
      <c r="U503" s="138" t="s">
        <v>68</v>
      </c>
      <c r="V503" s="138" t="s">
        <v>75</v>
      </c>
      <c r="W503" s="139" t="s">
        <v>76</v>
      </c>
      <c r="X503" s="139" t="s">
        <v>62</v>
      </c>
      <c r="Y503" s="139" t="s">
        <v>62</v>
      </c>
    </row>
    <row r="504" spans="4:25" x14ac:dyDescent="0.25">
      <c r="D504" s="108"/>
      <c r="I504" s="140"/>
      <c r="J504" s="141">
        <f>Q487</f>
        <v>47</v>
      </c>
      <c r="K504" s="142">
        <f>Q488</f>
        <v>3</v>
      </c>
      <c r="L504" s="140">
        <f>J504+K504</f>
        <v>50</v>
      </c>
      <c r="M504" s="143">
        <f>Q489</f>
        <v>46</v>
      </c>
      <c r="N504" s="141">
        <f>Q490</f>
        <v>27</v>
      </c>
      <c r="O504" s="141">
        <f>M504+N504</f>
        <v>73</v>
      </c>
      <c r="P504" s="141">
        <f>Q491</f>
        <v>36</v>
      </c>
      <c r="Q504" s="141">
        <f>Q492</f>
        <v>65</v>
      </c>
      <c r="R504" s="141">
        <f>P504+Q504</f>
        <v>101</v>
      </c>
      <c r="S504" s="141">
        <f>Q493</f>
        <v>0</v>
      </c>
      <c r="T504" s="141">
        <f>Q494</f>
        <v>0</v>
      </c>
      <c r="U504" s="141">
        <f>S504+T504</f>
        <v>0</v>
      </c>
      <c r="V504" s="140">
        <f>Q495</f>
        <v>0</v>
      </c>
      <c r="W504" s="140">
        <f>Q496</f>
        <v>0</v>
      </c>
      <c r="X504" s="140">
        <f>V504+W504</f>
        <v>0</v>
      </c>
      <c r="Y504" s="140">
        <f>L504+O504+R504+U504+X504</f>
        <v>224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Template</vt:lpstr>
      <vt:lpstr>Jan 2019</vt:lpstr>
      <vt:lpstr>Feb 2019</vt:lpstr>
      <vt:lpstr>March 2019</vt:lpstr>
      <vt:lpstr>April 2019</vt:lpstr>
      <vt:lpstr>May 2019</vt:lpstr>
      <vt:lpstr>June 2019</vt:lpstr>
      <vt:lpstr>ALL</vt:lpstr>
      <vt:lpstr>July 2019</vt:lpstr>
      <vt:lpstr>Aug 2019</vt:lpstr>
      <vt:lpstr>Sept 2019</vt:lpstr>
      <vt:lpstr>Oct 2019</vt:lpstr>
      <vt:lpstr>Nov 2019</vt:lpstr>
      <vt:lpstr>Dec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</dc:creator>
  <cp:lastModifiedBy>Tregillus</cp:lastModifiedBy>
  <dcterms:created xsi:type="dcterms:W3CDTF">2017-12-27T18:25:55Z</dcterms:created>
  <dcterms:modified xsi:type="dcterms:W3CDTF">2020-02-05T23:21:16Z</dcterms:modified>
</cp:coreProperties>
</file>