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vanoni\Desktop\"/>
    </mc:Choice>
  </mc:AlternateContent>
  <xr:revisionPtr revIDLastSave="0" documentId="13_ncr:1_{2A8D0F9E-F733-4BB1-B2BC-769D85BA4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UAL Expense-breakdown MB-D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5" l="1"/>
  <c r="C4" i="5"/>
  <c r="E4" i="5" s="1"/>
  <c r="N4" i="5"/>
  <c r="C5" i="5"/>
  <c r="E5" i="5"/>
  <c r="N5" i="5"/>
  <c r="C6" i="5"/>
  <c r="D6" i="5"/>
  <c r="E6" i="5" s="1"/>
  <c r="N6" i="5"/>
  <c r="E7" i="5"/>
  <c r="H8" i="5"/>
  <c r="I8" i="5"/>
  <c r="J8" i="5"/>
  <c r="K8" i="5"/>
  <c r="L8" i="5"/>
  <c r="M8" i="5"/>
  <c r="D10" i="5" l="1"/>
  <c r="E10" i="5"/>
  <c r="C10" i="5"/>
  <c r="D11" i="5" s="1"/>
  <c r="N8" i="5"/>
  <c r="D20" i="5" l="1"/>
  <c r="E20" i="5"/>
  <c r="C20" i="5"/>
  <c r="C23" i="5" l="1"/>
  <c r="D24" i="5" s="1"/>
  <c r="M21" i="5"/>
  <c r="L21" i="5"/>
  <c r="K21" i="5"/>
  <c r="J21" i="5"/>
  <c r="I21" i="5"/>
  <c r="H21" i="5"/>
  <c r="N19" i="5"/>
  <c r="N18" i="5"/>
  <c r="N17" i="5"/>
  <c r="E17" i="5"/>
  <c r="N16" i="5"/>
  <c r="N21" i="5" l="1"/>
  <c r="E18" i="5"/>
  <c r="E23" i="5" s="1"/>
  <c r="D23" i="5"/>
  <c r="N31" i="5" l="1"/>
  <c r="D32" i="5" s="1"/>
  <c r="N32" i="5"/>
  <c r="N33" i="5"/>
  <c r="N30" i="5"/>
  <c r="N35" i="5" l="1"/>
  <c r="D37" i="5" l="1"/>
  <c r="C37" i="5"/>
  <c r="D38" i="5" s="1"/>
  <c r="M35" i="5"/>
  <c r="L35" i="5"/>
  <c r="K35" i="5"/>
  <c r="J35" i="5"/>
  <c r="I35" i="5"/>
  <c r="H35" i="5"/>
  <c r="E34" i="5"/>
  <c r="E33" i="5"/>
  <c r="E32" i="5"/>
  <c r="E31" i="5"/>
  <c r="E37" i="5" l="1"/>
</calcChain>
</file>

<file path=xl/sharedStrings.xml><?xml version="1.0" encoding="utf-8"?>
<sst xmlns="http://schemas.openxmlformats.org/spreadsheetml/2006/main" count="85" uniqueCount="31">
  <si>
    <t>DR DO</t>
  </si>
  <si>
    <t>ALL funds</t>
  </si>
  <si>
    <t>MB DO</t>
  </si>
  <si>
    <t>1st Qtr</t>
  </si>
  <si>
    <t>2nd Qtr</t>
  </si>
  <si>
    <t>3rd Qtr</t>
  </si>
  <si>
    <t>4th Qtr</t>
  </si>
  <si>
    <t>Local Funding</t>
  </si>
  <si>
    <t>Admin</t>
  </si>
  <si>
    <t>Admin DR</t>
  </si>
  <si>
    <t>Admin MB</t>
  </si>
  <si>
    <t>Ops</t>
  </si>
  <si>
    <t>Ops DR</t>
  </si>
  <si>
    <t>Ops MB</t>
  </si>
  <si>
    <t>Total Expenditures</t>
  </si>
  <si>
    <t>Fares</t>
  </si>
  <si>
    <t>DR DO = Deviated Route Expended</t>
  </si>
  <si>
    <t>1st Qtr 2019</t>
  </si>
  <si>
    <t>2nd Qtr 2019</t>
  </si>
  <si>
    <t>3rd Qtr 2019</t>
  </si>
  <si>
    <t>4th Qtr 2019</t>
  </si>
  <si>
    <t>2019 Annual</t>
  </si>
  <si>
    <t>1st Qtr 2020</t>
  </si>
  <si>
    <t>2nd Qtr 2020</t>
  </si>
  <si>
    <t>3rd Qtr 2020</t>
  </si>
  <si>
    <t>4th Qtr 2020</t>
  </si>
  <si>
    <t xml:space="preserve"> </t>
  </si>
  <si>
    <t>1st Qtr 2021</t>
  </si>
  <si>
    <t>2nd Qtr 2021</t>
  </si>
  <si>
    <t>3rd Qtr 2021</t>
  </si>
  <si>
    <t>4th Qtr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</si>
</sst>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color rgb="FF000000"/>
      <name val="Arial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9C0006"/>
      <name val="Calibri"/>
      <family val="2"/>
      <scheme val="minor"/>
    </font>
    <font>
      <b/>
      <sz val="2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3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2" applyFont="1" applyAlignment="1"/>
    <xf numFmtId="0" fontId="3" fillId="0" borderId="0" xfId="2" applyFont="1" applyFill="1" applyBorder="1" applyAlignment="1"/>
    <xf numFmtId="44" fontId="0" fillId="0" borderId="0" xfId="3" applyFont="1" applyAlignment="1"/>
    <xf numFmtId="0" fontId="1" fillId="4" borderId="2" xfId="2" applyFont="1" applyFill="1" applyBorder="1" applyAlignment="1">
      <alignment horizontal="center" vertical="center"/>
    </xf>
    <xf numFmtId="0" fontId="1" fillId="4" borderId="3" xfId="2" applyFont="1" applyFill="1" applyBorder="1" applyAlignment="1">
      <alignment horizontal="center" vertical="center"/>
    </xf>
    <xf numFmtId="0" fontId="3" fillId="4" borderId="0" xfId="2" applyFont="1" applyFill="1" applyBorder="1" applyAlignment="1"/>
    <xf numFmtId="0" fontId="5" fillId="4" borderId="17" xfId="2" applyFont="1" applyFill="1" applyBorder="1" applyAlignment="1">
      <alignment horizontal="center" vertical="center"/>
    </xf>
    <xf numFmtId="4" fontId="3" fillId="4" borderId="20" xfId="2" applyNumberFormat="1" applyFill="1" applyBorder="1" applyAlignment="1">
      <alignment horizontal="center" vertical="center"/>
    </xf>
    <xf numFmtId="4" fontId="3" fillId="4" borderId="24" xfId="2" applyNumberFormat="1" applyFill="1" applyBorder="1" applyAlignment="1">
      <alignment horizontal="center" vertical="center"/>
    </xf>
    <xf numFmtId="4" fontId="3" fillId="4" borderId="19" xfId="2" applyNumberFormat="1" applyFill="1" applyBorder="1" applyAlignment="1">
      <alignment horizontal="center" vertical="center"/>
    </xf>
    <xf numFmtId="44" fontId="0" fillId="4" borderId="0" xfId="3" applyFont="1" applyFill="1"/>
    <xf numFmtId="0" fontId="3" fillId="4" borderId="0" xfId="2" applyFont="1" applyFill="1" applyAlignment="1"/>
    <xf numFmtId="0" fontId="2" fillId="4" borderId="22" xfId="2" applyFont="1" applyFill="1" applyBorder="1" applyAlignment="1">
      <alignment horizontal="center" vertical="center"/>
    </xf>
    <xf numFmtId="0" fontId="2" fillId="4" borderId="23" xfId="2" applyFont="1" applyFill="1" applyBorder="1" applyAlignment="1">
      <alignment horizontal="center" vertical="center"/>
    </xf>
    <xf numFmtId="0" fontId="3" fillId="4" borderId="14" xfId="2" applyFill="1" applyBorder="1" applyAlignment="1">
      <alignment horizontal="center" vertical="center"/>
    </xf>
    <xf numFmtId="4" fontId="3" fillId="4" borderId="1" xfId="2" applyNumberFormat="1" applyFill="1" applyBorder="1" applyAlignment="1">
      <alignment horizontal="center" vertical="center"/>
    </xf>
    <xf numFmtId="4" fontId="3" fillId="4" borderId="2" xfId="2" applyNumberFormat="1" applyFill="1" applyBorder="1" applyAlignment="1">
      <alignment horizontal="center" vertical="center"/>
    </xf>
    <xf numFmtId="4" fontId="3" fillId="4" borderId="3" xfId="2" applyNumberFormat="1" applyFill="1" applyBorder="1" applyAlignment="1">
      <alignment horizontal="center" vertical="center"/>
    </xf>
    <xf numFmtId="44" fontId="0" fillId="4" borderId="15" xfId="3" applyFont="1" applyFill="1" applyBorder="1"/>
    <xf numFmtId="2" fontId="2" fillId="4" borderId="1" xfId="2" applyNumberFormat="1" applyFont="1" applyFill="1" applyBorder="1" applyAlignment="1">
      <alignment horizontal="center" vertical="center"/>
    </xf>
    <xf numFmtId="2" fontId="3" fillId="4" borderId="2" xfId="2" applyNumberFormat="1" applyFont="1" applyFill="1" applyBorder="1" applyAlignment="1"/>
    <xf numFmtId="2" fontId="3" fillId="4" borderId="3" xfId="2" applyNumberFormat="1" applyFont="1" applyFill="1" applyBorder="1" applyAlignment="1"/>
    <xf numFmtId="4" fontId="3" fillId="4" borderId="9" xfId="2" applyNumberFormat="1" applyFill="1" applyBorder="1" applyAlignment="1">
      <alignment horizontal="center" vertical="center"/>
    </xf>
    <xf numFmtId="4" fontId="3" fillId="4" borderId="16" xfId="2" applyNumberFormat="1" applyFill="1" applyBorder="1" applyAlignment="1">
      <alignment horizontal="center" vertical="center"/>
    </xf>
    <xf numFmtId="4" fontId="3" fillId="4" borderId="10" xfId="2" applyNumberFormat="1" applyFill="1" applyBorder="1" applyAlignment="1">
      <alignment horizontal="center" vertical="center"/>
    </xf>
    <xf numFmtId="2" fontId="2" fillId="4" borderId="9" xfId="2" applyNumberFormat="1" applyFont="1" applyFill="1" applyBorder="1" applyAlignment="1">
      <alignment horizontal="center" vertical="center"/>
    </xf>
    <xf numFmtId="2" fontId="3" fillId="4" borderId="16" xfId="2" applyNumberFormat="1" applyFont="1" applyFill="1" applyBorder="1" applyAlignment="1"/>
    <xf numFmtId="2" fontId="3" fillId="4" borderId="10" xfId="2" applyNumberFormat="1" applyFont="1" applyFill="1" applyBorder="1" applyAlignment="1"/>
    <xf numFmtId="4" fontId="3" fillId="4" borderId="4" xfId="2" applyNumberFormat="1" applyFill="1" applyBorder="1" applyAlignment="1">
      <alignment horizontal="center" vertical="center"/>
    </xf>
    <xf numFmtId="4" fontId="3" fillId="4" borderId="5" xfId="2" applyNumberFormat="1" applyFill="1" applyBorder="1" applyAlignment="1">
      <alignment horizontal="center" vertical="center"/>
    </xf>
    <xf numFmtId="4" fontId="3" fillId="4" borderId="6" xfId="2" applyNumberFormat="1" applyFill="1" applyBorder="1" applyAlignment="1">
      <alignment horizontal="center" vertical="center"/>
    </xf>
    <xf numFmtId="2" fontId="2" fillId="4" borderId="4" xfId="2" applyNumberFormat="1" applyFont="1" applyFill="1" applyBorder="1" applyAlignment="1">
      <alignment horizontal="center" vertical="center"/>
    </xf>
    <xf numFmtId="2" fontId="3" fillId="4" borderId="5" xfId="2" applyNumberFormat="1" applyFont="1" applyFill="1" applyBorder="1" applyAlignment="1"/>
    <xf numFmtId="0" fontId="3" fillId="4" borderId="0" xfId="2" applyFill="1" applyAlignment="1">
      <alignment horizontal="center" vertical="center"/>
    </xf>
    <xf numFmtId="4" fontId="3" fillId="4" borderId="0" xfId="2" applyNumberFormat="1" applyFont="1" applyFill="1" applyBorder="1" applyAlignment="1"/>
    <xf numFmtId="4" fontId="3" fillId="4" borderId="21" xfId="2" applyNumberFormat="1" applyFill="1" applyBorder="1" applyAlignment="1">
      <alignment horizontal="center" vertical="center"/>
    </xf>
    <xf numFmtId="4" fontId="3" fillId="4" borderId="18" xfId="2" applyNumberFormat="1" applyFill="1" applyBorder="1" applyAlignment="1">
      <alignment horizontal="center" vertical="center"/>
    </xf>
    <xf numFmtId="2" fontId="3" fillId="4" borderId="0" xfId="2" applyNumberFormat="1" applyFont="1" applyFill="1" applyBorder="1" applyAlignment="1"/>
    <xf numFmtId="44" fontId="0" fillId="4" borderId="0" xfId="3" applyFont="1" applyFill="1" applyAlignment="1"/>
    <xf numFmtId="0" fontId="3" fillId="4" borderId="7" xfId="2" applyFont="1" applyFill="1" applyBorder="1" applyAlignment="1"/>
    <xf numFmtId="2" fontId="4" fillId="4" borderId="0" xfId="2" applyNumberFormat="1" applyFont="1" applyFill="1" applyBorder="1" applyAlignment="1">
      <alignment horizontal="center" vertical="center"/>
    </xf>
    <xf numFmtId="4" fontId="3" fillId="4" borderId="11" xfId="2" applyNumberFormat="1" applyFont="1" applyFill="1" applyBorder="1" applyAlignment="1"/>
    <xf numFmtId="4" fontId="3" fillId="4" borderId="12" xfId="2" applyNumberFormat="1" applyFont="1" applyFill="1" applyBorder="1" applyAlignment="1"/>
    <xf numFmtId="4" fontId="3" fillId="4" borderId="13" xfId="2" applyNumberFormat="1" applyFont="1" applyFill="1" applyBorder="1" applyAlignment="1"/>
    <xf numFmtId="4" fontId="3" fillId="4" borderId="25" xfId="2" applyNumberFormat="1" applyFont="1" applyFill="1" applyBorder="1" applyAlignment="1"/>
    <xf numFmtId="44" fontId="2" fillId="4" borderId="1" xfId="3" applyFont="1" applyFill="1" applyBorder="1" applyAlignment="1"/>
    <xf numFmtId="0" fontId="2" fillId="4" borderId="3" xfId="2" applyFont="1" applyFill="1" applyBorder="1" applyAlignment="1">
      <alignment horizontal="center" vertical="center"/>
    </xf>
    <xf numFmtId="17" fontId="5" fillId="4" borderId="0" xfId="2" applyNumberFormat="1" applyFont="1" applyFill="1" applyBorder="1" applyAlignment="1">
      <alignment horizontal="center"/>
    </xf>
    <xf numFmtId="44" fontId="2" fillId="4" borderId="9" xfId="3" applyFont="1" applyFill="1" applyBorder="1" applyAlignment="1"/>
    <xf numFmtId="0" fontId="2" fillId="4" borderId="10" xfId="2" applyFont="1" applyFill="1" applyBorder="1" applyAlignment="1">
      <alignment horizontal="center" vertical="center"/>
    </xf>
    <xf numFmtId="0" fontId="3" fillId="4" borderId="14" xfId="2" applyFont="1" applyFill="1" applyBorder="1" applyAlignment="1"/>
    <xf numFmtId="0" fontId="3" fillId="4" borderId="8" xfId="2" applyFont="1" applyFill="1" applyBorder="1" applyAlignment="1"/>
    <xf numFmtId="0" fontId="3" fillId="4" borderId="15" xfId="2" applyFont="1" applyFill="1" applyBorder="1" applyAlignment="1"/>
    <xf numFmtId="0" fontId="3" fillId="4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/>
    </xf>
    <xf numFmtId="44" fontId="2" fillId="4" borderId="4" xfId="3" applyFont="1" applyFill="1" applyBorder="1" applyAlignment="1"/>
    <xf numFmtId="0" fontId="2" fillId="4" borderId="6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/>
    </xf>
    <xf numFmtId="0" fontId="1" fillId="4" borderId="0" xfId="2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center" vertical="center"/>
    </xf>
    <xf numFmtId="2" fontId="3" fillId="4" borderId="6" xfId="2" applyNumberFormat="1" applyFont="1" applyFill="1" applyBorder="1" applyAlignment="1"/>
    <xf numFmtId="0" fontId="6" fillId="4" borderId="0" xfId="1" applyFill="1" applyBorder="1" applyAlignment="1"/>
    <xf numFmtId="164" fontId="3" fillId="4" borderId="0" xfId="2" applyNumberFormat="1" applyFont="1" applyFill="1" applyBorder="1" applyAlignment="1"/>
    <xf numFmtId="44" fontId="2" fillId="2" borderId="9" xfId="3" applyFont="1" applyFill="1" applyBorder="1" applyAlignment="1"/>
    <xf numFmtId="0" fontId="2" fillId="2" borderId="10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9DAFE"/>
      <color rgb="FFCDAAF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3"/>
  <sheetViews>
    <sheetView tabSelected="1" zoomScaleNormal="100" workbookViewId="0">
      <selection activeCell="B2" sqref="B2:B3"/>
    </sheetView>
  </sheetViews>
  <sheetFormatPr defaultColWidth="14.42578125" defaultRowHeight="15.75" customHeight="1" x14ac:dyDescent="0.2"/>
  <cols>
    <col min="1" max="2" width="14.42578125" style="1"/>
    <col min="3" max="5" width="14.42578125" style="1" customWidth="1"/>
    <col min="6" max="13" width="14.42578125" style="1"/>
    <col min="14" max="14" width="14.85546875" style="3" customWidth="1"/>
    <col min="15" max="15" width="20.5703125" style="1" bestFit="1" customWidth="1"/>
    <col min="16" max="16384" width="14.42578125" style="1"/>
  </cols>
  <sheetData>
    <row r="1" spans="2:15" ht="15.75" customHeight="1" thickBot="1" x14ac:dyDescent="0.25">
      <c r="F1" s="2"/>
    </row>
    <row r="2" spans="2:15" ht="15.75" customHeight="1" thickBot="1" x14ac:dyDescent="0.25">
      <c r="B2" s="69">
        <v>2021</v>
      </c>
      <c r="C2" s="4">
        <v>2021</v>
      </c>
      <c r="D2" s="4">
        <v>2021</v>
      </c>
      <c r="E2" s="5">
        <v>2021</v>
      </c>
      <c r="F2" s="6"/>
      <c r="G2" s="7">
        <v>2021</v>
      </c>
      <c r="H2" s="8" t="s">
        <v>8</v>
      </c>
      <c r="I2" s="9" t="s">
        <v>9</v>
      </c>
      <c r="J2" s="10" t="s">
        <v>10</v>
      </c>
      <c r="K2" s="8" t="s">
        <v>11</v>
      </c>
      <c r="L2" s="9" t="s">
        <v>12</v>
      </c>
      <c r="M2" s="10" t="s">
        <v>13</v>
      </c>
      <c r="N2" s="11"/>
      <c r="O2" s="12"/>
    </row>
    <row r="3" spans="2:15" ht="15.75" customHeight="1" thickBot="1" x14ac:dyDescent="0.25">
      <c r="B3" s="70"/>
      <c r="C3" s="13" t="s">
        <v>0</v>
      </c>
      <c r="D3" s="13" t="s">
        <v>1</v>
      </c>
      <c r="E3" s="14" t="s">
        <v>2</v>
      </c>
      <c r="F3" s="6"/>
      <c r="G3" s="15" t="s">
        <v>27</v>
      </c>
      <c r="H3" s="16">
        <v>21374.91</v>
      </c>
      <c r="I3" s="17">
        <v>4702.4799999999996</v>
      </c>
      <c r="J3" s="17">
        <v>16672.43</v>
      </c>
      <c r="K3" s="17">
        <v>36364.879999999997</v>
      </c>
      <c r="L3" s="17">
        <v>8000.27</v>
      </c>
      <c r="M3" s="18">
        <v>28364.61</v>
      </c>
      <c r="N3" s="19">
        <f>SUM(H3,K3)</f>
        <v>57739.789999999994</v>
      </c>
      <c r="O3" s="12"/>
    </row>
    <row r="4" spans="2:15" ht="15.75" customHeight="1" thickBot="1" x14ac:dyDescent="0.25">
      <c r="B4" s="20" t="s">
        <v>3</v>
      </c>
      <c r="C4" s="21">
        <f>4702.48+8000.27</f>
        <v>12702.75</v>
      </c>
      <c r="D4" s="21">
        <v>57739.79</v>
      </c>
      <c r="E4" s="22">
        <f>SUM(D4-C4)</f>
        <v>45037.04</v>
      </c>
      <c r="F4" s="6"/>
      <c r="G4" s="15" t="s">
        <v>28</v>
      </c>
      <c r="H4" s="23">
        <v>31396.63</v>
      </c>
      <c r="I4" s="24">
        <v>3139.66</v>
      </c>
      <c r="J4" s="24">
        <v>28256.97</v>
      </c>
      <c r="K4" s="24">
        <v>41882.199999999997</v>
      </c>
      <c r="L4" s="24">
        <v>4188.22</v>
      </c>
      <c r="M4" s="25">
        <v>37693.980000000003</v>
      </c>
      <c r="N4" s="19">
        <f>SUM(H4,K4)</f>
        <v>73278.83</v>
      </c>
      <c r="O4" s="12"/>
    </row>
    <row r="5" spans="2:15" ht="15.75" customHeight="1" thickBot="1" x14ac:dyDescent="0.25">
      <c r="B5" s="26" t="s">
        <v>4</v>
      </c>
      <c r="C5" s="27">
        <f>3139.66+4188.22</f>
        <v>7327.88</v>
      </c>
      <c r="D5" s="27">
        <v>73278.83</v>
      </c>
      <c r="E5" s="28">
        <f>28566.97+37693.98</f>
        <v>66260.950000000012</v>
      </c>
      <c r="F5" s="6"/>
      <c r="G5" s="15" t="s">
        <v>29</v>
      </c>
      <c r="H5" s="23">
        <v>22869.13</v>
      </c>
      <c r="I5" s="24">
        <v>5259.9</v>
      </c>
      <c r="J5" s="24">
        <v>17609.23</v>
      </c>
      <c r="K5" s="24">
        <v>45573.279999999999</v>
      </c>
      <c r="L5" s="24">
        <v>10481.85</v>
      </c>
      <c r="M5" s="25">
        <v>35091.43</v>
      </c>
      <c r="N5" s="19">
        <f>SUM(H5,K5)</f>
        <v>68442.41</v>
      </c>
      <c r="O5" s="12"/>
    </row>
    <row r="6" spans="2:15" ht="15.75" customHeight="1" thickBot="1" x14ac:dyDescent="0.25">
      <c r="B6" s="26" t="s">
        <v>5</v>
      </c>
      <c r="C6" s="27">
        <f>5259.9+10481.85</f>
        <v>15741.75</v>
      </c>
      <c r="D6" s="27">
        <f>22869.13+45573.28</f>
        <v>68442.41</v>
      </c>
      <c r="E6" s="28">
        <f>SUM(D6-C6)</f>
        <v>52700.66</v>
      </c>
      <c r="F6" s="6"/>
      <c r="G6" s="15" t="s">
        <v>30</v>
      </c>
      <c r="H6" s="29"/>
      <c r="I6" s="30"/>
      <c r="J6" s="30"/>
      <c r="K6" s="30"/>
      <c r="L6" s="30"/>
      <c r="M6" s="31"/>
      <c r="N6" s="19">
        <f>SUM(H6,K6)</f>
        <v>0</v>
      </c>
      <c r="O6" s="12"/>
    </row>
    <row r="7" spans="2:15" ht="15.75" customHeight="1" thickBot="1" x14ac:dyDescent="0.25">
      <c r="B7" s="32" t="s">
        <v>6</v>
      </c>
      <c r="C7" s="33" t="s">
        <v>26</v>
      </c>
      <c r="D7" s="33" t="s">
        <v>26</v>
      </c>
      <c r="E7" s="28" t="e">
        <f>SUM(D7-C7)</f>
        <v>#VALUE!</v>
      </c>
      <c r="F7" s="6"/>
      <c r="G7" s="34"/>
      <c r="H7" s="35"/>
      <c r="I7" s="36" t="s">
        <v>9</v>
      </c>
      <c r="J7" s="37" t="s">
        <v>10</v>
      </c>
      <c r="K7" s="38"/>
      <c r="L7" s="36" t="s">
        <v>12</v>
      </c>
      <c r="M7" s="37" t="s">
        <v>13</v>
      </c>
      <c r="N7" s="39"/>
      <c r="O7" s="12"/>
    </row>
    <row r="8" spans="2:15" ht="15.75" customHeight="1" thickBot="1" x14ac:dyDescent="0.3">
      <c r="B8" s="6"/>
      <c r="C8" s="6"/>
      <c r="D8" s="6"/>
      <c r="E8" s="40"/>
      <c r="F8" s="6"/>
      <c r="G8" s="41" t="s">
        <v>21</v>
      </c>
      <c r="H8" s="42">
        <f t="shared" ref="H8:M8" si="0">SUM(H3:H7)</f>
        <v>75640.67</v>
      </c>
      <c r="I8" s="43">
        <f t="shared" si="0"/>
        <v>13102.039999999999</v>
      </c>
      <c r="J8" s="44">
        <f t="shared" si="0"/>
        <v>62538.630000000005</v>
      </c>
      <c r="K8" s="42">
        <f t="shared" si="0"/>
        <v>123820.35999999999</v>
      </c>
      <c r="L8" s="43">
        <f t="shared" si="0"/>
        <v>22670.340000000004</v>
      </c>
      <c r="M8" s="45">
        <f t="shared" si="0"/>
        <v>101150.01999999999</v>
      </c>
      <c r="N8" s="46">
        <f>SUM(N3:N6)</f>
        <v>199461.03</v>
      </c>
      <c r="O8" s="47" t="s">
        <v>14</v>
      </c>
    </row>
    <row r="9" spans="2:15" ht="15.75" customHeight="1" thickBot="1" x14ac:dyDescent="0.3">
      <c r="B9" s="6"/>
      <c r="C9" s="6"/>
      <c r="D9" s="6"/>
      <c r="E9" s="40"/>
      <c r="F9" s="6"/>
      <c r="G9" s="38"/>
      <c r="H9" s="35"/>
      <c r="I9" s="48"/>
      <c r="J9" s="38"/>
      <c r="K9" s="38"/>
      <c r="L9" s="38"/>
      <c r="M9" s="38"/>
      <c r="N9" s="49"/>
      <c r="O9" s="50"/>
    </row>
    <row r="10" spans="2:15" ht="15.75" customHeight="1" thickBot="1" x14ac:dyDescent="0.3">
      <c r="B10" s="51"/>
      <c r="C10" s="52">
        <f>SUM(C4:C7)</f>
        <v>35772.380000000005</v>
      </c>
      <c r="D10" s="52">
        <f>SUM(D4:D7)</f>
        <v>199461.03</v>
      </c>
      <c r="E10" s="53" t="e">
        <f>SUM(E4:E7)</f>
        <v>#VALUE!</v>
      </c>
      <c r="F10" s="6"/>
      <c r="G10" s="38"/>
      <c r="H10" s="35"/>
      <c r="I10" s="48"/>
      <c r="J10" s="38"/>
      <c r="K10" s="38"/>
      <c r="L10" s="38"/>
      <c r="M10" s="38"/>
      <c r="N10" s="67">
        <v>5416.04</v>
      </c>
      <c r="O10" s="68" t="s">
        <v>15</v>
      </c>
    </row>
    <row r="11" spans="2:15" ht="15.75" customHeight="1" thickBot="1" x14ac:dyDescent="0.3">
      <c r="B11" s="12"/>
      <c r="C11" s="54" t="s">
        <v>16</v>
      </c>
      <c r="D11" s="55">
        <f>SUM(C10)</f>
        <v>35772.380000000005</v>
      </c>
      <c r="E11" s="12"/>
      <c r="F11" s="6"/>
      <c r="G11" s="38"/>
      <c r="H11" s="35"/>
      <c r="I11" s="48"/>
      <c r="J11" s="38"/>
      <c r="K11" s="38"/>
      <c r="L11" s="38"/>
      <c r="M11" s="38"/>
      <c r="N11" s="56"/>
      <c r="O11" s="57"/>
    </row>
    <row r="12" spans="2:15" ht="15.75" customHeight="1" x14ac:dyDescent="0.2">
      <c r="B12" s="12"/>
      <c r="C12" s="58"/>
      <c r="D12" s="59"/>
      <c r="E12" s="12"/>
      <c r="F12" s="6"/>
      <c r="G12" s="12"/>
      <c r="H12" s="12"/>
      <c r="I12" s="12"/>
      <c r="J12" s="12"/>
      <c r="K12" s="12"/>
      <c r="L12" s="12"/>
      <c r="M12" s="12"/>
      <c r="N12" s="39"/>
      <c r="O12" s="12"/>
    </row>
    <row r="13" spans="2:15" ht="15.75" customHeight="1" thickBot="1" x14ac:dyDescent="0.25">
      <c r="B13" s="12"/>
      <c r="C13" s="60"/>
      <c r="D13" s="61"/>
      <c r="E13" s="12"/>
      <c r="F13" s="6"/>
      <c r="G13" s="12"/>
      <c r="H13" s="12"/>
      <c r="I13" s="12"/>
      <c r="J13" s="12"/>
      <c r="K13" s="12"/>
      <c r="L13" s="12"/>
      <c r="M13" s="12"/>
      <c r="N13" s="39"/>
      <c r="O13" s="12"/>
    </row>
    <row r="14" spans="2:15" ht="15.75" customHeight="1" thickBot="1" x14ac:dyDescent="0.25">
      <c r="B14" s="12"/>
      <c r="C14" s="12"/>
      <c r="D14" s="12"/>
      <c r="E14" s="12"/>
      <c r="F14" s="6"/>
      <c r="G14" s="12"/>
      <c r="H14" s="12"/>
      <c r="I14" s="12"/>
      <c r="J14" s="12"/>
      <c r="K14" s="12"/>
      <c r="L14" s="12"/>
      <c r="M14" s="12"/>
      <c r="N14" s="39"/>
      <c r="O14" s="12"/>
    </row>
    <row r="15" spans="2:15" ht="15.75" customHeight="1" thickBot="1" x14ac:dyDescent="0.25">
      <c r="B15" s="69">
        <v>2020</v>
      </c>
      <c r="C15" s="4">
        <v>2020</v>
      </c>
      <c r="D15" s="4">
        <v>2020</v>
      </c>
      <c r="E15" s="5">
        <v>2020</v>
      </c>
      <c r="F15" s="62"/>
      <c r="G15" s="7">
        <v>2020</v>
      </c>
      <c r="H15" s="8" t="s">
        <v>8</v>
      </c>
      <c r="I15" s="9" t="s">
        <v>9</v>
      </c>
      <c r="J15" s="10" t="s">
        <v>10</v>
      </c>
      <c r="K15" s="8" t="s">
        <v>11</v>
      </c>
      <c r="L15" s="9" t="s">
        <v>12</v>
      </c>
      <c r="M15" s="10" t="s">
        <v>13</v>
      </c>
      <c r="N15" s="11"/>
      <c r="O15" s="12"/>
    </row>
    <row r="16" spans="2:15" ht="15.75" customHeight="1" thickBot="1" x14ac:dyDescent="0.25">
      <c r="B16" s="70"/>
      <c r="C16" s="13" t="s">
        <v>0</v>
      </c>
      <c r="D16" s="13" t="s">
        <v>1</v>
      </c>
      <c r="E16" s="14" t="s">
        <v>2</v>
      </c>
      <c r="F16" s="63"/>
      <c r="G16" s="15" t="s">
        <v>22</v>
      </c>
      <c r="H16" s="16">
        <v>16551.22</v>
      </c>
      <c r="I16" s="17">
        <v>3806.78</v>
      </c>
      <c r="J16" s="17">
        <v>12744.44</v>
      </c>
      <c r="K16" s="17">
        <v>36824.129999999997</v>
      </c>
      <c r="L16" s="17">
        <v>8469.5499999999993</v>
      </c>
      <c r="M16" s="18">
        <v>28354.58</v>
      </c>
      <c r="N16" s="19">
        <f>SUM(H16,K16)</f>
        <v>53375.35</v>
      </c>
      <c r="O16" s="12"/>
    </row>
    <row r="17" spans="2:15" ht="15.75" customHeight="1" thickBot="1" x14ac:dyDescent="0.25">
      <c r="B17" s="20" t="s">
        <v>3</v>
      </c>
      <c r="C17" s="21">
        <v>12276.33</v>
      </c>
      <c r="D17" s="21">
        <v>53375.35</v>
      </c>
      <c r="E17" s="22">
        <f>SUM(D17-C17)</f>
        <v>41099.019999999997</v>
      </c>
      <c r="F17" s="38"/>
      <c r="G17" s="15" t="s">
        <v>23</v>
      </c>
      <c r="H17" s="23">
        <v>19065.47</v>
      </c>
      <c r="I17" s="24">
        <v>4385.0600000000004</v>
      </c>
      <c r="J17" s="24">
        <v>14680.41</v>
      </c>
      <c r="K17" s="24">
        <v>33876.639999999999</v>
      </c>
      <c r="L17" s="24">
        <v>7791.63</v>
      </c>
      <c r="M17" s="25">
        <v>26085.01</v>
      </c>
      <c r="N17" s="19">
        <f>SUM(H17,K17)</f>
        <v>52942.11</v>
      </c>
      <c r="O17" s="12"/>
    </row>
    <row r="18" spans="2:15" ht="15.75" customHeight="1" thickBot="1" x14ac:dyDescent="0.25">
      <c r="B18" s="26" t="s">
        <v>4</v>
      </c>
      <c r="C18" s="27">
        <v>12176.69</v>
      </c>
      <c r="D18" s="27">
        <v>52942.11</v>
      </c>
      <c r="E18" s="28">
        <f>SUM(D18-C18)</f>
        <v>40765.42</v>
      </c>
      <c r="F18" s="38"/>
      <c r="G18" s="15" t="s">
        <v>24</v>
      </c>
      <c r="H18" s="23">
        <v>11726.62</v>
      </c>
      <c r="I18" s="24">
        <v>2697.12</v>
      </c>
      <c r="J18" s="24">
        <v>9029.5</v>
      </c>
      <c r="K18" s="24">
        <v>14419.06</v>
      </c>
      <c r="L18" s="24">
        <v>3316.38</v>
      </c>
      <c r="M18" s="25">
        <v>11102.68</v>
      </c>
      <c r="N18" s="19">
        <f>SUM(H18,K18)</f>
        <v>26145.68</v>
      </c>
      <c r="O18" s="12"/>
    </row>
    <row r="19" spans="2:15" ht="15.75" customHeight="1" thickBot="1" x14ac:dyDescent="0.25">
      <c r="B19" s="26" t="s">
        <v>5</v>
      </c>
      <c r="C19" s="27">
        <v>6013.51</v>
      </c>
      <c r="D19" s="27">
        <v>26145.68</v>
      </c>
      <c r="E19" s="28">
        <v>20132.169999999998</v>
      </c>
      <c r="F19" s="38"/>
      <c r="G19" s="15" t="s">
        <v>25</v>
      </c>
      <c r="H19" s="29">
        <v>17419.07</v>
      </c>
      <c r="I19" s="30">
        <v>4006.39</v>
      </c>
      <c r="J19" s="30">
        <v>13412.68</v>
      </c>
      <c r="K19" s="30">
        <v>44503.41</v>
      </c>
      <c r="L19" s="30">
        <v>10235.780000000001</v>
      </c>
      <c r="M19" s="31">
        <v>34267.629999999997</v>
      </c>
      <c r="N19" s="19">
        <f>SUM(H19,K19)</f>
        <v>61922.48</v>
      </c>
      <c r="O19" s="12"/>
    </row>
    <row r="20" spans="2:15" ht="15.75" customHeight="1" thickBot="1" x14ac:dyDescent="0.25">
      <c r="B20" s="32" t="s">
        <v>6</v>
      </c>
      <c r="C20" s="33">
        <f>4006.39+10235.78</f>
        <v>14242.17</v>
      </c>
      <c r="D20" s="33">
        <f>47680.31+14242.17</f>
        <v>61922.479999999996</v>
      </c>
      <c r="E20" s="64">
        <f>13412.68+34267.63</f>
        <v>47680.31</v>
      </c>
      <c r="F20" s="38"/>
      <c r="G20" s="34"/>
      <c r="H20" s="35"/>
      <c r="I20" s="36" t="s">
        <v>9</v>
      </c>
      <c r="J20" s="37" t="s">
        <v>10</v>
      </c>
      <c r="K20" s="38"/>
      <c r="L20" s="36" t="s">
        <v>12</v>
      </c>
      <c r="M20" s="37" t="s">
        <v>13</v>
      </c>
      <c r="N20" s="39"/>
      <c r="O20" s="12"/>
    </row>
    <row r="21" spans="2:15" ht="15.75" customHeight="1" thickBot="1" x14ac:dyDescent="0.3">
      <c r="B21" s="6"/>
      <c r="C21" s="6"/>
      <c r="D21" s="6"/>
      <c r="E21" s="40"/>
      <c r="F21" s="38"/>
      <c r="G21" s="41" t="s">
        <v>21</v>
      </c>
      <c r="H21" s="42">
        <f t="shared" ref="H21:M21" si="1">SUM(H16:H20)</f>
        <v>64762.380000000005</v>
      </c>
      <c r="I21" s="43">
        <f t="shared" si="1"/>
        <v>14895.349999999999</v>
      </c>
      <c r="J21" s="44">
        <f t="shared" si="1"/>
        <v>49867.03</v>
      </c>
      <c r="K21" s="42">
        <f t="shared" si="1"/>
        <v>129623.23999999999</v>
      </c>
      <c r="L21" s="43">
        <f t="shared" si="1"/>
        <v>29813.340000000004</v>
      </c>
      <c r="M21" s="45">
        <f t="shared" si="1"/>
        <v>99809.9</v>
      </c>
      <c r="N21" s="46">
        <f>SUM(N16:N19)</f>
        <v>194385.62</v>
      </c>
      <c r="O21" s="47" t="s">
        <v>14</v>
      </c>
    </row>
    <row r="22" spans="2:15" ht="15.75" customHeight="1" thickBot="1" x14ac:dyDescent="0.3">
      <c r="B22" s="6"/>
      <c r="C22" s="6"/>
      <c r="D22" s="6"/>
      <c r="E22" s="40"/>
      <c r="F22" s="38"/>
      <c r="G22" s="38"/>
      <c r="H22" s="35"/>
      <c r="I22" s="48"/>
      <c r="J22" s="38"/>
      <c r="K22" s="38"/>
      <c r="L22" s="38"/>
      <c r="M22" s="38"/>
      <c r="N22" s="49" t="s">
        <v>26</v>
      </c>
      <c r="O22" s="50" t="s">
        <v>26</v>
      </c>
    </row>
    <row r="23" spans="2:15" ht="15.75" customHeight="1" thickBot="1" x14ac:dyDescent="0.3">
      <c r="B23" s="51"/>
      <c r="C23" s="52">
        <f>SUM(C17:C20)</f>
        <v>44708.7</v>
      </c>
      <c r="D23" s="52">
        <f>SUM(D17:D20)</f>
        <v>194385.62</v>
      </c>
      <c r="E23" s="53">
        <f>SUM(E17:E20)</f>
        <v>149676.91999999998</v>
      </c>
      <c r="F23" s="38"/>
      <c r="G23" s="38"/>
      <c r="H23" s="35"/>
      <c r="I23" s="48"/>
      <c r="J23" s="38"/>
      <c r="K23" s="38"/>
      <c r="L23" s="38"/>
      <c r="M23" s="38"/>
      <c r="N23" s="67">
        <v>4310.0200000000004</v>
      </c>
      <c r="O23" s="68" t="s">
        <v>15</v>
      </c>
    </row>
    <row r="24" spans="2:15" ht="15.75" customHeight="1" thickBot="1" x14ac:dyDescent="0.3">
      <c r="B24" s="12"/>
      <c r="C24" s="54" t="s">
        <v>16</v>
      </c>
      <c r="D24" s="55">
        <f>SUM(C23)</f>
        <v>44708.7</v>
      </c>
      <c r="E24" s="12"/>
      <c r="F24" s="38"/>
      <c r="G24" s="38"/>
      <c r="H24" s="35"/>
      <c r="I24" s="48"/>
      <c r="J24" s="38"/>
      <c r="K24" s="38"/>
      <c r="L24" s="38"/>
      <c r="M24" s="38"/>
      <c r="N24" s="56" t="s">
        <v>26</v>
      </c>
      <c r="O24" s="57" t="s">
        <v>7</v>
      </c>
    </row>
    <row r="25" spans="2:15" ht="15.75" customHeight="1" x14ac:dyDescent="0.25">
      <c r="B25" s="12"/>
      <c r="C25" s="58"/>
      <c r="D25" s="59"/>
      <c r="E25" s="12"/>
      <c r="F25" s="38"/>
      <c r="G25" s="38"/>
      <c r="H25" s="35"/>
      <c r="I25" s="48"/>
      <c r="J25" s="38"/>
      <c r="K25" s="38"/>
      <c r="L25" s="38"/>
      <c r="M25" s="38"/>
      <c r="N25" s="39"/>
      <c r="O25" s="12"/>
    </row>
    <row r="26" spans="2:15" ht="15.75" customHeight="1" thickBot="1" x14ac:dyDescent="0.3">
      <c r="B26" s="12"/>
      <c r="C26" s="60"/>
      <c r="D26" s="61"/>
      <c r="E26" s="12"/>
      <c r="F26" s="38"/>
      <c r="G26" s="38"/>
      <c r="H26" s="35"/>
      <c r="I26" s="48"/>
      <c r="J26" s="38"/>
      <c r="K26" s="38"/>
      <c r="L26" s="38"/>
      <c r="M26" s="38"/>
      <c r="N26" s="39"/>
      <c r="O26" s="12"/>
    </row>
    <row r="27" spans="2:15" ht="15.75" customHeight="1" x14ac:dyDescent="0.2">
      <c r="B27" s="12"/>
      <c r="C27" s="12"/>
      <c r="D27" s="12"/>
      <c r="E27" s="12"/>
      <c r="F27" s="6"/>
      <c r="G27" s="12"/>
      <c r="H27" s="12"/>
      <c r="I27" s="12"/>
      <c r="J27" s="12"/>
      <c r="K27" s="12"/>
      <c r="L27" s="12"/>
      <c r="M27" s="12"/>
      <c r="N27" s="39"/>
      <c r="O27" s="12"/>
    </row>
    <row r="28" spans="2:15" ht="15.75" customHeight="1" thickBot="1" x14ac:dyDescent="0.25">
      <c r="B28" s="12"/>
      <c r="C28" s="12"/>
      <c r="D28" s="12"/>
      <c r="E28" s="12"/>
      <c r="F28" s="6"/>
      <c r="G28" s="12"/>
      <c r="H28" s="12"/>
      <c r="I28" s="12"/>
      <c r="J28" s="12"/>
      <c r="K28" s="12"/>
      <c r="L28" s="12"/>
      <c r="M28" s="12"/>
      <c r="N28" s="39"/>
      <c r="O28" s="12"/>
    </row>
    <row r="29" spans="2:15" ht="18.75" thickBot="1" x14ac:dyDescent="0.25">
      <c r="B29" s="69">
        <v>2019</v>
      </c>
      <c r="C29" s="4">
        <v>2019</v>
      </c>
      <c r="D29" s="4">
        <v>2019</v>
      </c>
      <c r="E29" s="5">
        <v>2019</v>
      </c>
      <c r="F29" s="62"/>
      <c r="G29" s="7">
        <v>2019</v>
      </c>
      <c r="H29" s="8" t="s">
        <v>8</v>
      </c>
      <c r="I29" s="9" t="s">
        <v>9</v>
      </c>
      <c r="J29" s="10" t="s">
        <v>10</v>
      </c>
      <c r="K29" s="8" t="s">
        <v>11</v>
      </c>
      <c r="L29" s="9" t="s">
        <v>12</v>
      </c>
      <c r="M29" s="10" t="s">
        <v>13</v>
      </c>
      <c r="N29" s="11"/>
      <c r="O29" s="12"/>
    </row>
    <row r="30" spans="2:15" ht="15.75" customHeight="1" thickBot="1" x14ac:dyDescent="0.25">
      <c r="B30" s="70"/>
      <c r="C30" s="13" t="s">
        <v>0</v>
      </c>
      <c r="D30" s="13" t="s">
        <v>1</v>
      </c>
      <c r="E30" s="14" t="s">
        <v>2</v>
      </c>
      <c r="F30" s="63"/>
      <c r="G30" s="15" t="s">
        <v>17</v>
      </c>
      <c r="H30" s="16">
        <v>18309.36</v>
      </c>
      <c r="I30" s="17">
        <v>5547.74</v>
      </c>
      <c r="J30" s="17">
        <v>12761.62</v>
      </c>
      <c r="K30" s="17">
        <v>30447.07</v>
      </c>
      <c r="L30" s="17">
        <v>9225.4599999999991</v>
      </c>
      <c r="M30" s="18">
        <v>21221.61</v>
      </c>
      <c r="N30" s="19">
        <f>SUM(H30,K30)</f>
        <v>48756.43</v>
      </c>
      <c r="O30" s="12"/>
    </row>
    <row r="31" spans="2:15" ht="15.75" customHeight="1" thickBot="1" x14ac:dyDescent="0.25">
      <c r="B31" s="20" t="s">
        <v>3</v>
      </c>
      <c r="C31" s="21">
        <v>14773.2</v>
      </c>
      <c r="D31" s="21">
        <v>48756.43</v>
      </c>
      <c r="E31" s="22">
        <f>SUM(D31-C31)</f>
        <v>33983.229999999996</v>
      </c>
      <c r="F31" s="38"/>
      <c r="G31" s="15" t="s">
        <v>18</v>
      </c>
      <c r="H31" s="23">
        <v>21556.76</v>
      </c>
      <c r="I31" s="24">
        <v>7113.73</v>
      </c>
      <c r="J31" s="24">
        <v>14443.03</v>
      </c>
      <c r="K31" s="24">
        <v>37386.800000000003</v>
      </c>
      <c r="L31" s="24">
        <v>12337.64</v>
      </c>
      <c r="M31" s="25">
        <v>25049.16</v>
      </c>
      <c r="N31" s="19">
        <f>SUM(H31,K31)</f>
        <v>58943.56</v>
      </c>
      <c r="O31" s="12"/>
    </row>
    <row r="32" spans="2:15" ht="15.75" customHeight="1" thickBot="1" x14ac:dyDescent="0.25">
      <c r="B32" s="26" t="s">
        <v>4</v>
      </c>
      <c r="C32" s="27">
        <v>19451.37</v>
      </c>
      <c r="D32" s="27">
        <f>SUM(N31)</f>
        <v>58943.56</v>
      </c>
      <c r="E32" s="28">
        <f>SUM(D32-C32)</f>
        <v>39492.19</v>
      </c>
      <c r="F32" s="38"/>
      <c r="G32" s="15" t="s">
        <v>19</v>
      </c>
      <c r="H32" s="23">
        <v>18665.37</v>
      </c>
      <c r="I32" s="24">
        <v>5786.26</v>
      </c>
      <c r="J32" s="24">
        <v>12879.11</v>
      </c>
      <c r="K32" s="24">
        <v>32744.720000000001</v>
      </c>
      <c r="L32" s="24">
        <v>10150.86</v>
      </c>
      <c r="M32" s="25">
        <v>22593.86</v>
      </c>
      <c r="N32" s="19">
        <f>SUM(H32,K32)</f>
        <v>51410.09</v>
      </c>
      <c r="O32" s="12"/>
    </row>
    <row r="33" spans="2:15" ht="15.75" customHeight="1" thickBot="1" x14ac:dyDescent="0.25">
      <c r="B33" s="26" t="s">
        <v>5</v>
      </c>
      <c r="C33" s="27">
        <v>15937.13</v>
      </c>
      <c r="D33" s="27">
        <v>51410.09</v>
      </c>
      <c r="E33" s="28">
        <f>SUM(D33-C33)</f>
        <v>35472.959999999999</v>
      </c>
      <c r="F33" s="38"/>
      <c r="G33" s="15" t="s">
        <v>20</v>
      </c>
      <c r="H33" s="29">
        <v>22194.12</v>
      </c>
      <c r="I33" s="30">
        <v>7250.82</v>
      </c>
      <c r="J33" s="30">
        <v>14943.3</v>
      </c>
      <c r="K33" s="30">
        <v>43818.25</v>
      </c>
      <c r="L33" s="30">
        <v>14315.42</v>
      </c>
      <c r="M33" s="31">
        <v>29502.83</v>
      </c>
      <c r="N33" s="19">
        <f>SUM(H33,K33)</f>
        <v>66012.37</v>
      </c>
      <c r="O33" s="12"/>
    </row>
    <row r="34" spans="2:15" ht="15.75" customHeight="1" thickBot="1" x14ac:dyDescent="0.25">
      <c r="B34" s="32" t="s">
        <v>6</v>
      </c>
      <c r="C34" s="33">
        <v>21566.240000000002</v>
      </c>
      <c r="D34" s="33">
        <v>66012.37</v>
      </c>
      <c r="E34" s="64">
        <f>SUM(D34-C34)</f>
        <v>44446.12999999999</v>
      </c>
      <c r="F34" s="38"/>
      <c r="G34" s="34"/>
      <c r="H34" s="35"/>
      <c r="I34" s="36" t="s">
        <v>9</v>
      </c>
      <c r="J34" s="37" t="s">
        <v>10</v>
      </c>
      <c r="K34" s="38"/>
      <c r="L34" s="36" t="s">
        <v>12</v>
      </c>
      <c r="M34" s="37" t="s">
        <v>13</v>
      </c>
      <c r="N34" s="39"/>
      <c r="O34" s="12"/>
    </row>
    <row r="35" spans="2:15" ht="15.75" customHeight="1" thickBot="1" x14ac:dyDescent="0.3">
      <c r="B35" s="6"/>
      <c r="C35" s="6"/>
      <c r="D35" s="6"/>
      <c r="E35" s="40"/>
      <c r="F35" s="38"/>
      <c r="G35" s="41" t="s">
        <v>21</v>
      </c>
      <c r="H35" s="42">
        <f t="shared" ref="H35:M35" si="2">SUM(H30:H34)</f>
        <v>80725.609999999986</v>
      </c>
      <c r="I35" s="43">
        <f t="shared" si="2"/>
        <v>25698.55</v>
      </c>
      <c r="J35" s="44">
        <f t="shared" si="2"/>
        <v>55027.06</v>
      </c>
      <c r="K35" s="42">
        <f t="shared" si="2"/>
        <v>144396.84</v>
      </c>
      <c r="L35" s="43">
        <f t="shared" si="2"/>
        <v>46029.38</v>
      </c>
      <c r="M35" s="45">
        <f t="shared" si="2"/>
        <v>98367.46</v>
      </c>
      <c r="N35" s="46">
        <f>SUM(N30:N33)</f>
        <v>225122.44999999998</v>
      </c>
      <c r="O35" s="47" t="s">
        <v>14</v>
      </c>
    </row>
    <row r="36" spans="2:15" ht="15.75" customHeight="1" thickBot="1" x14ac:dyDescent="0.3">
      <c r="B36" s="6"/>
      <c r="C36" s="6"/>
      <c r="D36" s="6"/>
      <c r="E36" s="40"/>
      <c r="F36" s="38"/>
      <c r="G36" s="38"/>
      <c r="H36" s="35"/>
      <c r="I36" s="48"/>
      <c r="J36" s="38"/>
      <c r="K36" s="38"/>
      <c r="L36" s="38"/>
      <c r="M36" s="38"/>
      <c r="N36" s="49" t="s">
        <v>26</v>
      </c>
      <c r="O36" s="50" t="s">
        <v>26</v>
      </c>
    </row>
    <row r="37" spans="2:15" ht="15.75" customHeight="1" thickBot="1" x14ac:dyDescent="0.3">
      <c r="B37" s="51"/>
      <c r="C37" s="52">
        <f>SUM(C31:C34)</f>
        <v>71727.94</v>
      </c>
      <c r="D37" s="52">
        <f>SUM(D31:D34)</f>
        <v>225122.44999999998</v>
      </c>
      <c r="E37" s="53">
        <f>SUM(E31:E34)</f>
        <v>153394.51</v>
      </c>
      <c r="F37" s="38"/>
      <c r="G37" s="38"/>
      <c r="H37" s="35"/>
      <c r="I37" s="48"/>
      <c r="J37" s="38"/>
      <c r="K37" s="38"/>
      <c r="L37" s="38"/>
      <c r="M37" s="38"/>
      <c r="N37" s="67">
        <v>8983.01</v>
      </c>
      <c r="O37" s="68" t="s">
        <v>15</v>
      </c>
    </row>
    <row r="38" spans="2:15" ht="15.75" customHeight="1" thickBot="1" x14ac:dyDescent="0.3">
      <c r="B38" s="12"/>
      <c r="C38" s="54" t="s">
        <v>16</v>
      </c>
      <c r="D38" s="55">
        <f>SUM(C37)</f>
        <v>71727.94</v>
      </c>
      <c r="E38" s="12"/>
      <c r="F38" s="38"/>
      <c r="G38" s="38"/>
      <c r="H38" s="35"/>
      <c r="I38" s="48"/>
      <c r="J38" s="38"/>
      <c r="K38" s="38"/>
      <c r="L38" s="38"/>
      <c r="M38" s="38"/>
      <c r="N38" s="56" t="s">
        <v>26</v>
      </c>
      <c r="O38" s="57" t="s">
        <v>26</v>
      </c>
    </row>
    <row r="39" spans="2:15" ht="15.75" customHeight="1" x14ac:dyDescent="0.25">
      <c r="B39" s="12"/>
      <c r="C39" s="58"/>
      <c r="D39" s="59"/>
      <c r="E39" s="12"/>
      <c r="F39" s="38"/>
      <c r="G39" s="38"/>
      <c r="H39" s="35"/>
      <c r="I39" s="48"/>
      <c r="J39" s="38"/>
      <c r="K39" s="38"/>
      <c r="L39" s="38"/>
      <c r="M39" s="38"/>
      <c r="N39" s="39"/>
      <c r="O39" s="12"/>
    </row>
    <row r="40" spans="2:15" ht="15.75" customHeight="1" thickBot="1" x14ac:dyDescent="0.3">
      <c r="B40" s="12"/>
      <c r="C40" s="60"/>
      <c r="D40" s="61"/>
      <c r="E40" s="12"/>
      <c r="F40" s="38"/>
      <c r="G40" s="38"/>
      <c r="H40" s="35"/>
      <c r="I40" s="48"/>
      <c r="J40" s="38"/>
      <c r="K40" s="38"/>
      <c r="L40" s="38"/>
      <c r="M40" s="38"/>
      <c r="N40" s="39"/>
      <c r="O40" s="12"/>
    </row>
    <row r="41" spans="2:15" ht="15.75" customHeight="1" x14ac:dyDescent="0.25">
      <c r="B41" s="65"/>
      <c r="C41" s="12"/>
      <c r="D41" s="12"/>
      <c r="E41" s="12"/>
      <c r="F41" s="38"/>
      <c r="G41" s="38"/>
      <c r="H41" s="66"/>
      <c r="I41" s="66"/>
      <c r="J41" s="6"/>
      <c r="K41" s="6"/>
      <c r="L41" s="6"/>
      <c r="M41" s="6"/>
      <c r="N41" s="39"/>
      <c r="O41" s="12"/>
    </row>
    <row r="42" spans="2:15" ht="15.7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9"/>
      <c r="O42" s="12"/>
    </row>
    <row r="43" spans="2:15" ht="15.75" customHeight="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39"/>
      <c r="O43" s="12"/>
    </row>
  </sheetData>
  <mergeCells count="9">
    <mergeCell ref="D11:D13"/>
    <mergeCell ref="C38:C40"/>
    <mergeCell ref="B29:B30"/>
    <mergeCell ref="D38:D40"/>
    <mergeCell ref="B2:B3"/>
    <mergeCell ref="C11:C13"/>
    <mergeCell ref="B15:B16"/>
    <mergeCell ref="C24:C26"/>
    <mergeCell ref="D24:D2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Expense-breakdown MB-DR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Condrey</dc:creator>
  <cp:lastModifiedBy>Laura Vanoni</cp:lastModifiedBy>
  <cp:lastPrinted>2020-12-21T18:44:51Z</cp:lastPrinted>
  <dcterms:created xsi:type="dcterms:W3CDTF">2018-09-19T18:03:26Z</dcterms:created>
  <dcterms:modified xsi:type="dcterms:W3CDTF">2022-07-15T18:38:52Z</dcterms:modified>
</cp:coreProperties>
</file>